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drawings/drawing3.xml" ContentType="application/vnd.openxmlformats-officedocument.drawing+xml"/>
  <Override PartName="/xl/charts/chart6.xml" ContentType="application/vnd.openxmlformats-officedocument.drawingml.chart+xml"/>
  <Override PartName="/xl/charts/chart7.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9.xml" ContentType="application/vnd.openxmlformats-officedocument.spreadsheetml.pivotTable+xml"/>
  <Override PartName="/xl/pivotTables/pivotTable20.xml" ContentType="application/vnd.openxmlformats-officedocument.spreadsheetml.pivotTable+xml"/>
  <Override PartName="/xl/pivotTables/pivotTable21.xml" ContentType="application/vnd.openxmlformats-officedocument.spreadsheetml.pivotTable+xml"/>
  <Override PartName="/xl/pivotTables/pivotTable22.xml" ContentType="application/vnd.openxmlformats-officedocument.spreadsheetml.pivotTable+xml"/>
  <Override PartName="/xl/drawings/drawing4.xml" ContentType="application/vnd.openxmlformats-officedocument.drawing+xml"/>
  <Override PartName="/xl/charts/chart8.xml" ContentType="application/vnd.openxmlformats-officedocument.drawingml.chart+xml"/>
  <Override PartName="/xl/charts/style6.xml" ContentType="application/vnd.ms-office.chartstyle+xml"/>
  <Override PartName="/xl/charts/colors6.xml" ContentType="application/vnd.ms-office.chartcolorstyle+xml"/>
  <Override PartName="/xl/charts/chart9.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23.xml" ContentType="application/vnd.openxmlformats-officedocument.spreadsheetml.pivotTable+xml"/>
  <Override PartName="/xl/pivotTables/pivotTable24.xml" ContentType="application/vnd.openxmlformats-officedocument.spreadsheetml.pivotTable+xml"/>
  <Override PartName="/xl/pivotTables/pivotTable25.xml" ContentType="application/vnd.openxmlformats-officedocument.spreadsheetml.pivotTable+xml"/>
  <Override PartName="/xl/drawings/drawing5.xml" ContentType="application/vnd.openxmlformats-officedocument.drawing+xml"/>
  <Override PartName="/xl/charts/chart10.xml" ContentType="application/vnd.openxmlformats-officedocument.drawingml.chart+xml"/>
  <Override PartName="/xl/charts/style8.xml" ContentType="application/vnd.ms-office.chartstyle+xml"/>
  <Override PartName="/xl/charts/colors8.xml" ContentType="application/vnd.ms-office.chartcolorstyle+xml"/>
  <Override PartName="/xl/charts/chart11.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26.xml" ContentType="application/vnd.openxmlformats-officedocument.spreadsheetml.pivotTable+xml"/>
  <Override PartName="/xl/pivotTables/pivotTable27.xml" ContentType="application/vnd.openxmlformats-officedocument.spreadsheetml.pivotTable+xml"/>
  <Override PartName="/xl/pivotTables/pivotTable28.xml" ContentType="application/vnd.openxmlformats-officedocument.spreadsheetml.pivotTable+xml"/>
  <Override PartName="/xl/pivotTables/pivotTable29.xml" ContentType="application/vnd.openxmlformats-officedocument.spreadsheetml.pivotTable+xml"/>
  <Override PartName="/xl/drawings/drawing6.xml" ContentType="application/vnd.openxmlformats-officedocument.drawing+xml"/>
  <Override PartName="/xl/tables/table2.xml" ContentType="application/vnd.openxmlformats-officedocument.spreadsheetml.table+xml"/>
  <Override PartName="/xl/charts/chart12.xml" ContentType="application/vnd.openxmlformats-officedocument.drawingml.chart+xml"/>
  <Override PartName="/xl/charts/style10.xml" ContentType="application/vnd.ms-office.chartstyle+xml"/>
  <Override PartName="/xl/charts/colors10.xml" ContentType="application/vnd.ms-office.chartcolorstyle+xml"/>
  <Override PartName="/xl/charts/chart13.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30.xml" ContentType="application/vnd.openxmlformats-officedocument.spreadsheetml.pivotTable+xml"/>
  <Override PartName="/xl/pivotTables/pivotTable31.xml" ContentType="application/vnd.openxmlformats-officedocument.spreadsheetml.pivotTable+xml"/>
  <Override PartName="/xl/pivotTables/pivotTable32.xml" ContentType="application/vnd.openxmlformats-officedocument.spreadsheetml.pivotTable+xml"/>
  <Override PartName="/xl/drawings/drawing7.xml" ContentType="application/vnd.openxmlformats-officedocument.drawing+xml"/>
  <Override PartName="/xl/charts/chart14.xml" ContentType="application/vnd.openxmlformats-officedocument.drawingml.chart+xml"/>
  <Override PartName="/xl/charts/style12.xml" ContentType="application/vnd.ms-office.chartstyle+xml"/>
  <Override PartName="/xl/charts/colors12.xml" ContentType="application/vnd.ms-office.chartcolorstyle+xml"/>
  <Override PartName="/xl/charts/chart15.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33.xml" ContentType="application/vnd.openxmlformats-officedocument.spreadsheetml.pivotTable+xml"/>
  <Override PartName="/xl/pivotTables/pivotTable34.xml" ContentType="application/vnd.openxmlformats-officedocument.spreadsheetml.pivotTable+xml"/>
  <Override PartName="/xl/pivotTables/pivotTable35.xml" ContentType="application/vnd.openxmlformats-officedocument.spreadsheetml.pivotTable+xml"/>
  <Override PartName="/xl/drawings/drawing8.xml" ContentType="application/vnd.openxmlformats-officedocument.drawing+xml"/>
  <Override PartName="/xl/charts/chart16.xml" ContentType="application/vnd.openxmlformats-officedocument.drawingml.chart+xml"/>
  <Override PartName="/xl/charts/style14.xml" ContentType="application/vnd.ms-office.chartstyle+xml"/>
  <Override PartName="/xl/charts/colors14.xml" ContentType="application/vnd.ms-office.chartcolorstyle+xml"/>
  <Override PartName="/xl/charts/chart17.xml" ContentType="application/vnd.openxmlformats-officedocument.drawingml.chart+xml"/>
  <Override PartName="/xl/charts/style15.xml" ContentType="application/vnd.ms-office.chartstyle+xml"/>
  <Override PartName="/xl/charts/colors15.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mc:AlternateContent xmlns:mc="http://schemas.openxmlformats.org/markup-compatibility/2006">
    <mc:Choice Requires="x15">
      <x15ac:absPath xmlns:x15ac="http://schemas.microsoft.com/office/spreadsheetml/2010/11/ac" url="https://worldhealthorg-my.sharepoint.com/personal/dzidzinyok_who_int/Documents/RICHARD DZIDZINYO/WHO 2023/EPR/Surveillance/SITUATION EPIDEMIOLOGIQUE/CHOLERA/"/>
    </mc:Choice>
  </mc:AlternateContent>
  <xr:revisionPtr revIDLastSave="254" documentId="13_ncr:1_{4D27BF32-E053-4F43-AC91-9019D83D6FFE}" xr6:coauthVersionLast="47" xr6:coauthVersionMax="47" xr10:uidLastSave="{BB05A8A2-0D76-4ED4-A415-EA424078EE8D}"/>
  <bookViews>
    <workbookView xWindow="-120" yWindow="-120" windowWidth="29040" windowHeight="17640" firstSheet="5" activeTab="5" xr2:uid="{00000000-000D-0000-FFFF-FFFF00000000}"/>
  </bookViews>
  <sheets>
    <sheet name="CARTE" sheetId="3" state="hidden" r:id="rId1"/>
    <sheet name="Liste" sheetId="11" state="hidden" r:id="rId2"/>
    <sheet name="carte_cholera" sheetId="14" state="hidden" r:id="rId3"/>
    <sheet name="Sheet4" sheetId="16" state="hidden" r:id="rId4"/>
    <sheet name="Sheet1" sheetId="12" state="hidden" r:id="rId5"/>
    <sheet name="Liste Linéaire_Togo" sheetId="1" r:id="rId6"/>
    <sheet name="Région_Districts" sheetId="5" r:id="rId7"/>
    <sheet name="commune" sheetId="24" r:id="rId8"/>
    <sheet name="canton" sheetId="13" r:id="rId9"/>
    <sheet name="Pyramid deces" sheetId="20" r:id="rId10"/>
    <sheet name="Tranche age" sheetId="7" r:id="rId11"/>
    <sheet name="Pyramid" sheetId="18" r:id="rId12"/>
    <sheet name="Evolu_Nat" sheetId="8" r:id="rId13"/>
    <sheet name="Evolu_Golfe" sheetId="9" r:id="rId14"/>
    <sheet name="Evolu_Lacs" sheetId="10" r:id="rId15"/>
    <sheet name="Evolu_Agoe" sheetId="17" r:id="rId16"/>
    <sheet name="Evolu_Bas Mono" sheetId="19" r:id="rId17"/>
    <sheet name="BASEDB" sheetId="25" r:id="rId18"/>
  </sheets>
  <definedNames>
    <definedName name="_xlnm._FilterDatabase" localSheetId="17" hidden="1">BASEDB!$A$1:$AO$168</definedName>
    <definedName name="_xlnm._FilterDatabase" localSheetId="0" hidden="1">CARTE!$A$1:$J$266</definedName>
    <definedName name="_xlnm._FilterDatabase" localSheetId="2" hidden="1">carte_cholera!$A$1:$S$191</definedName>
    <definedName name="_xlnm._FilterDatabase" localSheetId="1" hidden="1">Liste!$A$1:$Q$76</definedName>
    <definedName name="_xlnm._FilterDatabase" localSheetId="5" hidden="1">'Liste Linéaire_Togo'!$A$1:$AK$345</definedName>
  </definedNames>
  <calcPr calcId="191028"/>
  <pivotCaches>
    <pivotCache cacheId="0" r:id="rId19"/>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33" i="3" l="1"/>
  <c r="A234" i="3"/>
  <c r="A235" i="3"/>
  <c r="A236" i="3"/>
  <c r="A237" i="3"/>
  <c r="A238" i="3"/>
  <c r="A239" i="3"/>
  <c r="A240" i="3"/>
  <c r="A241" i="3"/>
  <c r="A242" i="3"/>
  <c r="A243" i="3"/>
  <c r="A244" i="3"/>
  <c r="A245" i="3"/>
  <c r="A246" i="3"/>
  <c r="A247" i="3"/>
  <c r="A248" i="3"/>
  <c r="B311" i="14"/>
  <c r="C311" i="14"/>
  <c r="D311" i="14"/>
  <c r="E311" i="14"/>
  <c r="G311" i="14" s="1"/>
  <c r="H311" i="14"/>
  <c r="I311" i="14"/>
  <c r="G311" i="16" s="1"/>
  <c r="J311" i="14"/>
  <c r="H311" i="16" s="1"/>
  <c r="K311" i="14"/>
  <c r="M311" i="14"/>
  <c r="N311" i="14"/>
  <c r="O311" i="14"/>
  <c r="P311" i="14"/>
  <c r="Q311" i="14"/>
  <c r="R311" i="14"/>
  <c r="D311" i="16" s="1"/>
  <c r="S311" i="14"/>
  <c r="B312" i="14"/>
  <c r="C312" i="14"/>
  <c r="D312" i="14"/>
  <c r="E312" i="14"/>
  <c r="F312" i="14" s="1"/>
  <c r="E312" i="16" s="1"/>
  <c r="H312" i="14"/>
  <c r="I312" i="14"/>
  <c r="G312" i="16" s="1"/>
  <c r="J312" i="14"/>
  <c r="H312" i="16" s="1"/>
  <c r="K312" i="14"/>
  <c r="M312" i="14"/>
  <c r="N312" i="14"/>
  <c r="O312" i="14"/>
  <c r="P312" i="14"/>
  <c r="Q312" i="14"/>
  <c r="R312" i="14"/>
  <c r="D312" i="16" s="1"/>
  <c r="S312" i="14"/>
  <c r="B313" i="14"/>
  <c r="C313" i="14"/>
  <c r="D313" i="14"/>
  <c r="E313" i="14"/>
  <c r="F313" i="14" s="1"/>
  <c r="E313" i="16" s="1"/>
  <c r="H313" i="14"/>
  <c r="I313" i="14"/>
  <c r="G313" i="16" s="1"/>
  <c r="J313" i="14"/>
  <c r="H313" i="16" s="1"/>
  <c r="K313" i="14"/>
  <c r="M313" i="14"/>
  <c r="N313" i="14"/>
  <c r="O313" i="14"/>
  <c r="P313" i="14"/>
  <c r="Q313" i="14"/>
  <c r="R313" i="14"/>
  <c r="D313" i="16" s="1"/>
  <c r="S313" i="14"/>
  <c r="B314" i="14"/>
  <c r="C314" i="14"/>
  <c r="D314" i="14"/>
  <c r="E314" i="14"/>
  <c r="F314" i="14" s="1"/>
  <c r="E314" i="16" s="1"/>
  <c r="H314" i="14"/>
  <c r="I314" i="14"/>
  <c r="G314" i="16" s="1"/>
  <c r="J314" i="14"/>
  <c r="H314" i="16" s="1"/>
  <c r="K314" i="14"/>
  <c r="M314" i="14"/>
  <c r="N314" i="14"/>
  <c r="O314" i="14"/>
  <c r="P314" i="14"/>
  <c r="Q314" i="14"/>
  <c r="R314" i="14"/>
  <c r="D314" i="16" s="1"/>
  <c r="S314" i="14"/>
  <c r="B315" i="14"/>
  <c r="C315" i="14"/>
  <c r="D315" i="14"/>
  <c r="E315" i="14"/>
  <c r="F315" i="14" s="1"/>
  <c r="E315" i="16" s="1"/>
  <c r="H315" i="14"/>
  <c r="I315" i="14"/>
  <c r="G315" i="16" s="1"/>
  <c r="J315" i="14"/>
  <c r="H315" i="16" s="1"/>
  <c r="K315" i="14"/>
  <c r="M315" i="14"/>
  <c r="N315" i="14"/>
  <c r="O315" i="14"/>
  <c r="P315" i="14"/>
  <c r="Q315" i="14"/>
  <c r="R315" i="14"/>
  <c r="D315" i="16" s="1"/>
  <c r="S315" i="14"/>
  <c r="B316" i="14"/>
  <c r="C316" i="14"/>
  <c r="D316" i="14"/>
  <c r="E316" i="14"/>
  <c r="F316" i="14" s="1"/>
  <c r="E316" i="16" s="1"/>
  <c r="H316" i="14"/>
  <c r="I316" i="14"/>
  <c r="G316" i="16" s="1"/>
  <c r="J316" i="14"/>
  <c r="H316" i="16" s="1"/>
  <c r="K316" i="14"/>
  <c r="M316" i="14"/>
  <c r="N316" i="14"/>
  <c r="O316" i="14"/>
  <c r="P316" i="14"/>
  <c r="Q316" i="14"/>
  <c r="R316" i="14"/>
  <c r="D316" i="16" s="1"/>
  <c r="S316" i="14"/>
  <c r="B317" i="14"/>
  <c r="C317" i="14"/>
  <c r="D317" i="14"/>
  <c r="E317" i="14"/>
  <c r="G317" i="14" s="1"/>
  <c r="F317" i="16" s="1"/>
  <c r="H317" i="14"/>
  <c r="I317" i="14"/>
  <c r="G317" i="16" s="1"/>
  <c r="J317" i="14"/>
  <c r="H317" i="16" s="1"/>
  <c r="K317" i="14"/>
  <c r="M317" i="14"/>
  <c r="N317" i="14"/>
  <c r="O317" i="14"/>
  <c r="P317" i="14"/>
  <c r="Q317" i="14"/>
  <c r="R317" i="14"/>
  <c r="D317" i="16" s="1"/>
  <c r="S317" i="14"/>
  <c r="B318" i="14"/>
  <c r="C318" i="14"/>
  <c r="D318" i="14"/>
  <c r="E318" i="14"/>
  <c r="G318" i="14" s="1"/>
  <c r="F318" i="16" s="1"/>
  <c r="H318" i="14"/>
  <c r="I318" i="14"/>
  <c r="G318" i="16" s="1"/>
  <c r="J318" i="14"/>
  <c r="H318" i="16" s="1"/>
  <c r="K318" i="14"/>
  <c r="M318" i="14"/>
  <c r="N318" i="14"/>
  <c r="O318" i="14"/>
  <c r="P318" i="14"/>
  <c r="Q318" i="14"/>
  <c r="R318" i="14"/>
  <c r="D318" i="16" s="1"/>
  <c r="S318" i="14"/>
  <c r="B319" i="14"/>
  <c r="C319" i="14"/>
  <c r="D319" i="14"/>
  <c r="E319" i="14"/>
  <c r="F319" i="14" s="1"/>
  <c r="E319" i="16" s="1"/>
  <c r="H319" i="14"/>
  <c r="I319" i="14"/>
  <c r="G319" i="16" s="1"/>
  <c r="J319" i="14"/>
  <c r="H319" i="16" s="1"/>
  <c r="K319" i="14"/>
  <c r="M319" i="14"/>
  <c r="N319" i="14"/>
  <c r="O319" i="14"/>
  <c r="P319" i="14"/>
  <c r="Q319" i="14"/>
  <c r="R319" i="14"/>
  <c r="D319" i="16" s="1"/>
  <c r="S319" i="14"/>
  <c r="B320" i="14"/>
  <c r="C320" i="14"/>
  <c r="D320" i="14"/>
  <c r="E320" i="14"/>
  <c r="F320" i="14" s="1"/>
  <c r="E320" i="16" s="1"/>
  <c r="H320" i="14"/>
  <c r="I320" i="14"/>
  <c r="G320" i="16" s="1"/>
  <c r="J320" i="14"/>
  <c r="H320" i="16" s="1"/>
  <c r="K320" i="14"/>
  <c r="M320" i="14"/>
  <c r="N320" i="14"/>
  <c r="O320" i="14"/>
  <c r="P320" i="14"/>
  <c r="Q320" i="14"/>
  <c r="R320" i="14"/>
  <c r="D320" i="16" s="1"/>
  <c r="S320" i="14"/>
  <c r="B321" i="14"/>
  <c r="C321" i="14"/>
  <c r="D321" i="14"/>
  <c r="E321" i="14"/>
  <c r="C321" i="16" s="1"/>
  <c r="H321" i="14"/>
  <c r="I321" i="14"/>
  <c r="G321" i="16" s="1"/>
  <c r="J321" i="14"/>
  <c r="H321" i="16" s="1"/>
  <c r="K321" i="14"/>
  <c r="M321" i="14"/>
  <c r="N321" i="14"/>
  <c r="O321" i="14"/>
  <c r="P321" i="14"/>
  <c r="Q321" i="14"/>
  <c r="R321" i="14"/>
  <c r="D321" i="16" s="1"/>
  <c r="S321" i="14"/>
  <c r="B322" i="14"/>
  <c r="C322" i="14"/>
  <c r="D322" i="14"/>
  <c r="E322" i="14"/>
  <c r="C322" i="16" s="1"/>
  <c r="H322" i="14"/>
  <c r="I322" i="14"/>
  <c r="G322" i="16" s="1"/>
  <c r="J322" i="14"/>
  <c r="H322" i="16" s="1"/>
  <c r="K322" i="14"/>
  <c r="M322" i="14"/>
  <c r="N322" i="14"/>
  <c r="O322" i="14"/>
  <c r="P322" i="14"/>
  <c r="Q322" i="14"/>
  <c r="R322" i="14"/>
  <c r="D322" i="16" s="1"/>
  <c r="S322" i="14"/>
  <c r="B323" i="14"/>
  <c r="C323" i="14"/>
  <c r="D323" i="14"/>
  <c r="E323" i="14"/>
  <c r="C323" i="16" s="1"/>
  <c r="H323" i="14"/>
  <c r="I323" i="14"/>
  <c r="G323" i="16" s="1"/>
  <c r="J323" i="14"/>
  <c r="H323" i="16" s="1"/>
  <c r="K323" i="14"/>
  <c r="M323" i="14"/>
  <c r="N323" i="14"/>
  <c r="O323" i="14"/>
  <c r="P323" i="14"/>
  <c r="Q323" i="14"/>
  <c r="R323" i="14"/>
  <c r="D323" i="16" s="1"/>
  <c r="S323" i="14"/>
  <c r="B324" i="14"/>
  <c r="C324" i="14"/>
  <c r="D324" i="14"/>
  <c r="E324" i="14"/>
  <c r="F324" i="14" s="1"/>
  <c r="E324" i="16" s="1"/>
  <c r="H324" i="14"/>
  <c r="I324" i="14"/>
  <c r="G324" i="16" s="1"/>
  <c r="J324" i="14"/>
  <c r="H324" i="16" s="1"/>
  <c r="K324" i="14"/>
  <c r="M324" i="14"/>
  <c r="N324" i="14"/>
  <c r="O324" i="14"/>
  <c r="P324" i="14"/>
  <c r="Q324" i="14"/>
  <c r="R324" i="14"/>
  <c r="D324" i="16" s="1"/>
  <c r="S324" i="14"/>
  <c r="B325" i="14"/>
  <c r="C325" i="14"/>
  <c r="D325" i="14"/>
  <c r="E325" i="14"/>
  <c r="F325" i="14" s="1"/>
  <c r="E325" i="16" s="1"/>
  <c r="H325" i="14"/>
  <c r="I325" i="14"/>
  <c r="G325" i="16" s="1"/>
  <c r="J325" i="14"/>
  <c r="H325" i="16" s="1"/>
  <c r="K325" i="14"/>
  <c r="M325" i="14"/>
  <c r="N325" i="14"/>
  <c r="O325" i="14"/>
  <c r="P325" i="14"/>
  <c r="Q325" i="14"/>
  <c r="R325" i="14"/>
  <c r="D325" i="16" s="1"/>
  <c r="S325" i="14"/>
  <c r="B326" i="14"/>
  <c r="C326" i="14"/>
  <c r="D326" i="14"/>
  <c r="E326" i="14"/>
  <c r="G326" i="14" s="1"/>
  <c r="H326" i="14"/>
  <c r="I326" i="14"/>
  <c r="G326" i="16" s="1"/>
  <c r="J326" i="14"/>
  <c r="H326" i="16" s="1"/>
  <c r="K326" i="14"/>
  <c r="M326" i="14"/>
  <c r="N326" i="14"/>
  <c r="O326" i="14"/>
  <c r="P326" i="14"/>
  <c r="Q326" i="14"/>
  <c r="R326" i="14"/>
  <c r="D326" i="16" s="1"/>
  <c r="S326" i="14"/>
  <c r="B327" i="14"/>
  <c r="C327" i="14"/>
  <c r="D327" i="14"/>
  <c r="E327" i="14"/>
  <c r="C327" i="16" s="1"/>
  <c r="H327" i="14"/>
  <c r="I327" i="14"/>
  <c r="G327" i="16" s="1"/>
  <c r="J327" i="14"/>
  <c r="H327" i="16" s="1"/>
  <c r="K327" i="14"/>
  <c r="M327" i="14"/>
  <c r="N327" i="14"/>
  <c r="O327" i="14"/>
  <c r="P327" i="14"/>
  <c r="Q327" i="14"/>
  <c r="R327" i="14"/>
  <c r="D327" i="16" s="1"/>
  <c r="S327" i="14"/>
  <c r="B328" i="14"/>
  <c r="C328" i="14"/>
  <c r="D328" i="14"/>
  <c r="E328" i="14"/>
  <c r="G328" i="14" s="1"/>
  <c r="H328" i="14"/>
  <c r="I328" i="14"/>
  <c r="G328" i="16" s="1"/>
  <c r="J328" i="14"/>
  <c r="H328" i="16" s="1"/>
  <c r="K328" i="14"/>
  <c r="M328" i="14"/>
  <c r="N328" i="14"/>
  <c r="O328" i="14"/>
  <c r="P328" i="14"/>
  <c r="Q328" i="14"/>
  <c r="R328" i="14"/>
  <c r="D328" i="16" s="1"/>
  <c r="S328" i="14"/>
  <c r="B329" i="14"/>
  <c r="C329" i="14"/>
  <c r="D329" i="14"/>
  <c r="E329" i="14"/>
  <c r="G329" i="14" s="1"/>
  <c r="F329" i="16" s="1"/>
  <c r="H329" i="14"/>
  <c r="I329" i="14"/>
  <c r="G329" i="16" s="1"/>
  <c r="J329" i="14"/>
  <c r="H329" i="16" s="1"/>
  <c r="K329" i="14"/>
  <c r="M329" i="14"/>
  <c r="N329" i="14"/>
  <c r="O329" i="14"/>
  <c r="P329" i="14"/>
  <c r="Q329" i="14"/>
  <c r="R329" i="14"/>
  <c r="D329" i="16" s="1"/>
  <c r="S329" i="14"/>
  <c r="B330" i="14"/>
  <c r="C330" i="14"/>
  <c r="D330" i="14"/>
  <c r="E330" i="14"/>
  <c r="G330" i="14" s="1"/>
  <c r="F330" i="16" s="1"/>
  <c r="H330" i="14"/>
  <c r="I330" i="14"/>
  <c r="G330" i="16" s="1"/>
  <c r="J330" i="14"/>
  <c r="H330" i="16" s="1"/>
  <c r="K330" i="14"/>
  <c r="M330" i="14"/>
  <c r="N330" i="14"/>
  <c r="O330" i="14"/>
  <c r="P330" i="14"/>
  <c r="Q330" i="14"/>
  <c r="R330" i="14"/>
  <c r="D330" i="16" s="1"/>
  <c r="S330" i="14"/>
  <c r="B331" i="14"/>
  <c r="C331" i="14"/>
  <c r="D331" i="14"/>
  <c r="E331" i="14"/>
  <c r="F331" i="14" s="1"/>
  <c r="E331" i="16" s="1"/>
  <c r="H331" i="14"/>
  <c r="I331" i="14"/>
  <c r="G331" i="16" s="1"/>
  <c r="J331" i="14"/>
  <c r="H331" i="16" s="1"/>
  <c r="K331" i="14"/>
  <c r="M331" i="14"/>
  <c r="N331" i="14"/>
  <c r="O331" i="14"/>
  <c r="P331" i="14"/>
  <c r="Q331" i="14"/>
  <c r="R331" i="14"/>
  <c r="D331" i="16" s="1"/>
  <c r="S331" i="14"/>
  <c r="B332" i="14"/>
  <c r="C332" i="14"/>
  <c r="D332" i="14"/>
  <c r="E332" i="14"/>
  <c r="F332" i="14" s="1"/>
  <c r="E332" i="16" s="1"/>
  <c r="H332" i="14"/>
  <c r="I332" i="14"/>
  <c r="G332" i="16" s="1"/>
  <c r="J332" i="14"/>
  <c r="H332" i="16" s="1"/>
  <c r="K332" i="14"/>
  <c r="M332" i="14"/>
  <c r="N332" i="14"/>
  <c r="O332" i="14"/>
  <c r="P332" i="14"/>
  <c r="Q332" i="14"/>
  <c r="R332" i="14"/>
  <c r="D332" i="16" s="1"/>
  <c r="S332" i="14"/>
  <c r="B333" i="14"/>
  <c r="C333" i="14"/>
  <c r="D333" i="14"/>
  <c r="E333" i="14"/>
  <c r="C333" i="16" s="1"/>
  <c r="H333" i="14"/>
  <c r="I333" i="14"/>
  <c r="G333" i="16" s="1"/>
  <c r="J333" i="14"/>
  <c r="H333" i="16" s="1"/>
  <c r="K333" i="14"/>
  <c r="M333" i="14"/>
  <c r="N333" i="14"/>
  <c r="O333" i="14"/>
  <c r="P333" i="14"/>
  <c r="Q333" i="14"/>
  <c r="R333" i="14"/>
  <c r="D333" i="16" s="1"/>
  <c r="S333" i="14"/>
  <c r="B334" i="14"/>
  <c r="C334" i="14"/>
  <c r="D334" i="14"/>
  <c r="E334" i="14"/>
  <c r="G334" i="14" s="1"/>
  <c r="F334" i="16" s="1"/>
  <c r="H334" i="14"/>
  <c r="I334" i="14"/>
  <c r="G334" i="16" s="1"/>
  <c r="J334" i="14"/>
  <c r="H334" i="16" s="1"/>
  <c r="K334" i="14"/>
  <c r="M334" i="14"/>
  <c r="N334" i="14"/>
  <c r="O334" i="14"/>
  <c r="P334" i="14"/>
  <c r="Q334" i="14"/>
  <c r="R334" i="14"/>
  <c r="D334" i="16" s="1"/>
  <c r="S334" i="14"/>
  <c r="B335" i="14"/>
  <c r="C335" i="14"/>
  <c r="D335" i="14"/>
  <c r="E335" i="14"/>
  <c r="C335" i="16" s="1"/>
  <c r="H335" i="14"/>
  <c r="I335" i="14"/>
  <c r="G335" i="16" s="1"/>
  <c r="J335" i="14"/>
  <c r="H335" i="16" s="1"/>
  <c r="K335" i="14"/>
  <c r="M335" i="14"/>
  <c r="N335" i="14"/>
  <c r="O335" i="14"/>
  <c r="P335" i="14"/>
  <c r="Q335" i="14"/>
  <c r="R335" i="14"/>
  <c r="D335" i="16" s="1"/>
  <c r="S335" i="14"/>
  <c r="B336" i="14"/>
  <c r="C336" i="14"/>
  <c r="D336" i="14"/>
  <c r="E336" i="14"/>
  <c r="F336" i="14" s="1"/>
  <c r="E336" i="16" s="1"/>
  <c r="H336" i="14"/>
  <c r="I336" i="14"/>
  <c r="G336" i="16" s="1"/>
  <c r="J336" i="14"/>
  <c r="H336" i="16" s="1"/>
  <c r="K336" i="14"/>
  <c r="M336" i="14"/>
  <c r="N336" i="14"/>
  <c r="O336" i="14"/>
  <c r="P336" i="14"/>
  <c r="Q336" i="14"/>
  <c r="R336" i="14"/>
  <c r="D336" i="16" s="1"/>
  <c r="S336" i="14"/>
  <c r="B337" i="14"/>
  <c r="C337" i="14"/>
  <c r="D337" i="14"/>
  <c r="E337" i="14"/>
  <c r="F337" i="14" s="1"/>
  <c r="E337" i="16" s="1"/>
  <c r="H337" i="14"/>
  <c r="I337" i="14"/>
  <c r="G337" i="16" s="1"/>
  <c r="J337" i="14"/>
  <c r="H337" i="16" s="1"/>
  <c r="K337" i="14"/>
  <c r="M337" i="14"/>
  <c r="N337" i="14"/>
  <c r="O337" i="14"/>
  <c r="P337" i="14"/>
  <c r="Q337" i="14"/>
  <c r="R337" i="14"/>
  <c r="D337" i="16" s="1"/>
  <c r="S337" i="14"/>
  <c r="B338" i="14"/>
  <c r="C338" i="14"/>
  <c r="D338" i="14"/>
  <c r="E338" i="14"/>
  <c r="F338" i="14" s="1"/>
  <c r="E338" i="16" s="1"/>
  <c r="H338" i="14"/>
  <c r="I338" i="14"/>
  <c r="G338" i="16" s="1"/>
  <c r="J338" i="14"/>
  <c r="H338" i="16" s="1"/>
  <c r="K338" i="14"/>
  <c r="M338" i="14"/>
  <c r="N338" i="14"/>
  <c r="O338" i="14"/>
  <c r="P338" i="14"/>
  <c r="Q338" i="14"/>
  <c r="R338" i="14"/>
  <c r="D338" i="16" s="1"/>
  <c r="S338" i="14"/>
  <c r="B339" i="14"/>
  <c r="C339" i="14"/>
  <c r="D339" i="14"/>
  <c r="E339" i="14"/>
  <c r="C339" i="16" s="1"/>
  <c r="H339" i="14"/>
  <c r="I339" i="14"/>
  <c r="G339" i="16" s="1"/>
  <c r="J339" i="14"/>
  <c r="H339" i="16" s="1"/>
  <c r="K339" i="14"/>
  <c r="M339" i="14"/>
  <c r="N339" i="14"/>
  <c r="O339" i="14"/>
  <c r="P339" i="14"/>
  <c r="Q339" i="14"/>
  <c r="R339" i="14"/>
  <c r="D339" i="16" s="1"/>
  <c r="S339" i="14"/>
  <c r="B340" i="14"/>
  <c r="C340" i="14"/>
  <c r="D340" i="14"/>
  <c r="E340" i="14"/>
  <c r="F340" i="14" s="1"/>
  <c r="E340" i="16" s="1"/>
  <c r="H340" i="14"/>
  <c r="I340" i="14"/>
  <c r="G340" i="16" s="1"/>
  <c r="J340" i="14"/>
  <c r="H340" i="16" s="1"/>
  <c r="K340" i="14"/>
  <c r="M340" i="14"/>
  <c r="N340" i="14"/>
  <c r="O340" i="14"/>
  <c r="P340" i="14"/>
  <c r="Q340" i="14"/>
  <c r="R340" i="14"/>
  <c r="D340" i="16" s="1"/>
  <c r="S340" i="14"/>
  <c r="B341" i="14"/>
  <c r="C341" i="14"/>
  <c r="D341" i="14"/>
  <c r="E341" i="14"/>
  <c r="G341" i="14" s="1"/>
  <c r="F341" i="16" s="1"/>
  <c r="H341" i="14"/>
  <c r="I341" i="14"/>
  <c r="G341" i="16" s="1"/>
  <c r="J341" i="14"/>
  <c r="H341" i="16" s="1"/>
  <c r="K341" i="14"/>
  <c r="M341" i="14"/>
  <c r="N341" i="14"/>
  <c r="O341" i="14"/>
  <c r="P341" i="14"/>
  <c r="Q341" i="14"/>
  <c r="R341" i="14"/>
  <c r="D341" i="16" s="1"/>
  <c r="S341" i="14"/>
  <c r="B342" i="14"/>
  <c r="C342" i="14"/>
  <c r="D342" i="14"/>
  <c r="E342" i="14"/>
  <c r="G342" i="14" s="1"/>
  <c r="F342" i="16" s="1"/>
  <c r="H342" i="14"/>
  <c r="I342" i="14"/>
  <c r="G342" i="16" s="1"/>
  <c r="J342" i="14"/>
  <c r="H342" i="16" s="1"/>
  <c r="K342" i="14"/>
  <c r="M342" i="14"/>
  <c r="N342" i="14"/>
  <c r="O342" i="14"/>
  <c r="P342" i="14"/>
  <c r="Q342" i="14"/>
  <c r="R342" i="14"/>
  <c r="D342" i="16" s="1"/>
  <c r="S342" i="14"/>
  <c r="B343" i="14"/>
  <c r="C343" i="14"/>
  <c r="D343" i="14"/>
  <c r="E343" i="14"/>
  <c r="F343" i="14" s="1"/>
  <c r="E343" i="16" s="1"/>
  <c r="H343" i="14"/>
  <c r="I343" i="14"/>
  <c r="G343" i="16" s="1"/>
  <c r="J343" i="14"/>
  <c r="H343" i="16" s="1"/>
  <c r="K343" i="14"/>
  <c r="M343" i="14"/>
  <c r="N343" i="14"/>
  <c r="O343" i="14"/>
  <c r="P343" i="14"/>
  <c r="Q343" i="14"/>
  <c r="R343" i="14"/>
  <c r="D343" i="16" s="1"/>
  <c r="S343" i="14"/>
  <c r="B344" i="14"/>
  <c r="C344" i="14"/>
  <c r="D344" i="14"/>
  <c r="E344" i="14"/>
  <c r="F344" i="14" s="1"/>
  <c r="E344" i="16" s="1"/>
  <c r="H344" i="14"/>
  <c r="I344" i="14"/>
  <c r="G344" i="16" s="1"/>
  <c r="J344" i="14"/>
  <c r="H344" i="16" s="1"/>
  <c r="K344" i="14"/>
  <c r="M344" i="14"/>
  <c r="N344" i="14"/>
  <c r="O344" i="14"/>
  <c r="P344" i="14"/>
  <c r="Q344" i="14"/>
  <c r="R344" i="14"/>
  <c r="D344" i="16" s="1"/>
  <c r="S344" i="14"/>
  <c r="B345" i="14"/>
  <c r="C345" i="14"/>
  <c r="D345" i="14"/>
  <c r="E345" i="14"/>
  <c r="F345" i="14" s="1"/>
  <c r="E345" i="16" s="1"/>
  <c r="H345" i="14"/>
  <c r="I345" i="14"/>
  <c r="G345" i="16" s="1"/>
  <c r="J345" i="14"/>
  <c r="H345" i="16" s="1"/>
  <c r="K345" i="14"/>
  <c r="M345" i="14"/>
  <c r="N345" i="14"/>
  <c r="O345" i="14"/>
  <c r="P345" i="14"/>
  <c r="Q345" i="14"/>
  <c r="R345" i="14"/>
  <c r="D345" i="16" s="1"/>
  <c r="S345" i="14"/>
  <c r="J5" i="20"/>
  <c r="J6" i="20"/>
  <c r="J7" i="20"/>
  <c r="J8" i="20"/>
  <c r="J9" i="20"/>
  <c r="J10" i="20"/>
  <c r="K10" i="20"/>
  <c r="K9" i="20"/>
  <c r="K8" i="20"/>
  <c r="K7" i="20"/>
  <c r="K6" i="20"/>
  <c r="Q6" i="20" s="1"/>
  <c r="K5" i="20"/>
  <c r="Q5" i="20"/>
  <c r="O5" i="20"/>
  <c r="M16" i="19"/>
  <c r="M17" i="19"/>
  <c r="M17" i="10"/>
  <c r="M18" i="10"/>
  <c r="M19" i="10"/>
  <c r="M20" i="10"/>
  <c r="Q310" i="1"/>
  <c r="Q311" i="1"/>
  <c r="L311" i="14" s="1"/>
  <c r="Q312" i="1"/>
  <c r="L312" i="14" s="1"/>
  <c r="Q313" i="1"/>
  <c r="L313" i="14" s="1"/>
  <c r="Q314" i="1"/>
  <c r="L314" i="14" s="1"/>
  <c r="Q315" i="1"/>
  <c r="L315" i="14" s="1"/>
  <c r="Q316" i="1"/>
  <c r="L316" i="14" s="1"/>
  <c r="Q317" i="1"/>
  <c r="L317" i="14" s="1"/>
  <c r="Q318" i="1"/>
  <c r="L318" i="14" s="1"/>
  <c r="Q319" i="1"/>
  <c r="L319" i="14" s="1"/>
  <c r="Q320" i="1"/>
  <c r="L320" i="14" s="1"/>
  <c r="Q321" i="1"/>
  <c r="L321" i="14" s="1"/>
  <c r="Q322" i="1"/>
  <c r="L322" i="14" s="1"/>
  <c r="Q323" i="1"/>
  <c r="L323" i="14" s="1"/>
  <c r="Q324" i="1"/>
  <c r="L324" i="14" s="1"/>
  <c r="Q325" i="1"/>
  <c r="L325" i="14" s="1"/>
  <c r="Q326" i="1"/>
  <c r="L326" i="14" s="1"/>
  <c r="Q327" i="1"/>
  <c r="L327" i="14" s="1"/>
  <c r="Q328" i="1"/>
  <c r="L328" i="14" s="1"/>
  <c r="Q329" i="1"/>
  <c r="L329" i="14" s="1"/>
  <c r="Q330" i="1"/>
  <c r="L330" i="14" s="1"/>
  <c r="Q331" i="1"/>
  <c r="L331" i="14" s="1"/>
  <c r="Q332" i="1"/>
  <c r="L332" i="14" s="1"/>
  <c r="Q333" i="1"/>
  <c r="L333" i="14" s="1"/>
  <c r="Q334" i="1"/>
  <c r="L334" i="14" s="1"/>
  <c r="Q335" i="1"/>
  <c r="L335" i="14" s="1"/>
  <c r="Q336" i="1"/>
  <c r="L336" i="14" s="1"/>
  <c r="Q337" i="1"/>
  <c r="L337" i="14" s="1"/>
  <c r="Q338" i="1"/>
  <c r="L338" i="14" s="1"/>
  <c r="Q339" i="1"/>
  <c r="L339" i="14" s="1"/>
  <c r="Q340" i="1"/>
  <c r="L340" i="14" s="1"/>
  <c r="Q341" i="1"/>
  <c r="L341" i="14" s="1"/>
  <c r="Q342" i="1"/>
  <c r="L342" i="14" s="1"/>
  <c r="Q343" i="1"/>
  <c r="L343" i="14" s="1"/>
  <c r="Q344" i="1"/>
  <c r="L344" i="14" s="1"/>
  <c r="Q345" i="1"/>
  <c r="L345" i="14" s="1"/>
  <c r="D304" i="1"/>
  <c r="D305"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G323" i="14" l="1"/>
  <c r="F322" i="14"/>
  <c r="E322" i="16" s="1"/>
  <c r="G345" i="14"/>
  <c r="G335" i="14"/>
  <c r="F335" i="16" s="1"/>
  <c r="G320" i="14"/>
  <c r="A320" i="14"/>
  <c r="A320" i="16" s="1"/>
  <c r="F311" i="14"/>
  <c r="E311" i="16" s="1"/>
  <c r="C320" i="16"/>
  <c r="G332" i="14"/>
  <c r="F332" i="16" s="1"/>
  <c r="G321" i="14"/>
  <c r="F321" i="16" s="1"/>
  <c r="G314" i="14"/>
  <c r="A314" i="14" s="1"/>
  <c r="A314" i="16" s="1"/>
  <c r="F339" i="14"/>
  <c r="E339" i="16" s="1"/>
  <c r="C314" i="16"/>
  <c r="G333" i="14"/>
  <c r="F333" i="16" s="1"/>
  <c r="G343" i="14"/>
  <c r="A343" i="14" s="1"/>
  <c r="A343" i="16" s="1"/>
  <c r="F333" i="14"/>
  <c r="E333" i="16" s="1"/>
  <c r="G322" i="14"/>
  <c r="A322" i="14" s="1"/>
  <c r="A322" i="16" s="1"/>
  <c r="G339" i="14"/>
  <c r="G315" i="14"/>
  <c r="F315" i="16" s="1"/>
  <c r="C311" i="16"/>
  <c r="F342" i="14"/>
  <c r="E342" i="16" s="1"/>
  <c r="F335" i="14"/>
  <c r="E335" i="16" s="1"/>
  <c r="F328" i="14"/>
  <c r="E328" i="16" s="1"/>
  <c r="F326" i="14"/>
  <c r="E326" i="16" s="1"/>
  <c r="G319" i="14"/>
  <c r="F319" i="16" s="1"/>
  <c r="C343" i="16"/>
  <c r="C340" i="16"/>
  <c r="C337" i="16"/>
  <c r="C334" i="16"/>
  <c r="C331" i="16"/>
  <c r="G344" i="14"/>
  <c r="F344" i="16" s="1"/>
  <c r="F330" i="14"/>
  <c r="E330" i="16" s="1"/>
  <c r="F323" i="14"/>
  <c r="E323" i="16" s="1"/>
  <c r="F321" i="14"/>
  <c r="E321" i="16" s="1"/>
  <c r="G316" i="14"/>
  <c r="F316" i="16" s="1"/>
  <c r="C328" i="16"/>
  <c r="C325" i="16"/>
  <c r="C319" i="16"/>
  <c r="C316" i="16"/>
  <c r="C313" i="16"/>
  <c r="C345" i="16"/>
  <c r="F334" i="14"/>
  <c r="E334" i="16" s="1"/>
  <c r="G327" i="14"/>
  <c r="F327" i="16" s="1"/>
  <c r="F318" i="14"/>
  <c r="E318" i="16" s="1"/>
  <c r="C342" i="16"/>
  <c r="C336" i="16"/>
  <c r="F327" i="14"/>
  <c r="E327" i="16" s="1"/>
  <c r="C330" i="16"/>
  <c r="C324" i="16"/>
  <c r="C318" i="16"/>
  <c r="C315" i="16"/>
  <c r="C312" i="16"/>
  <c r="A345" i="14"/>
  <c r="A345" i="16" s="1"/>
  <c r="G340" i="14"/>
  <c r="F340" i="16" s="1"/>
  <c r="G338" i="14"/>
  <c r="F338" i="16" s="1"/>
  <c r="G331" i="14"/>
  <c r="F331" i="16" s="1"/>
  <c r="C344" i="16"/>
  <c r="C341" i="16"/>
  <c r="C338" i="16"/>
  <c r="C332" i="16"/>
  <c r="C329" i="16"/>
  <c r="C326" i="16"/>
  <c r="C317" i="16"/>
  <c r="F311" i="16"/>
  <c r="F320" i="16"/>
  <c r="F323" i="16"/>
  <c r="F328" i="16"/>
  <c r="F345" i="16"/>
  <c r="F326" i="16"/>
  <c r="F314" i="16"/>
  <c r="F341" i="14"/>
  <c r="F329" i="14"/>
  <c r="E329" i="16" s="1"/>
  <c r="F317" i="14"/>
  <c r="G337" i="14"/>
  <c r="G325" i="14"/>
  <c r="G313" i="14"/>
  <c r="G336" i="14"/>
  <c r="G324" i="14"/>
  <c r="G312" i="14"/>
  <c r="L20" i="17"/>
  <c r="K20" i="17"/>
  <c r="M20" i="17" s="1"/>
  <c r="J20" i="17"/>
  <c r="L24" i="8"/>
  <c r="K24" i="8"/>
  <c r="M24" i="8" s="1"/>
  <c r="J24" i="8"/>
  <c r="A311" i="14" l="1"/>
  <c r="A311" i="16" s="1"/>
  <c r="A332" i="14"/>
  <c r="A332" i="16" s="1"/>
  <c r="F343" i="16"/>
  <c r="F322" i="16"/>
  <c r="A339" i="14"/>
  <c r="A339" i="16" s="1"/>
  <c r="A344" i="14"/>
  <c r="A344" i="16" s="1"/>
  <c r="F339" i="16"/>
  <c r="A333" i="14"/>
  <c r="A333" i="16" s="1"/>
  <c r="A342" i="14"/>
  <c r="A342" i="16" s="1"/>
  <c r="A315" i="14"/>
  <c r="A315" i="16" s="1"/>
  <c r="A327" i="14"/>
  <c r="A327" i="16" s="1"/>
  <c r="A316" i="14"/>
  <c r="A316" i="16" s="1"/>
  <c r="A330" i="14"/>
  <c r="A330" i="16" s="1"/>
  <c r="A338" i="14"/>
  <c r="A338" i="16" s="1"/>
  <c r="A340" i="14"/>
  <c r="A340" i="16" s="1"/>
  <c r="A318" i="14"/>
  <c r="A318" i="16" s="1"/>
  <c r="A334" i="14"/>
  <c r="A334" i="16" s="1"/>
  <c r="A323" i="14"/>
  <c r="A323" i="16" s="1"/>
  <c r="A329" i="14"/>
  <c r="A329" i="16" s="1"/>
  <c r="A335" i="14"/>
  <c r="A335" i="16" s="1"/>
  <c r="A319" i="14"/>
  <c r="A319" i="16" s="1"/>
  <c r="A326" i="14"/>
  <c r="A326" i="16" s="1"/>
  <c r="A331" i="14"/>
  <c r="A331" i="16" s="1"/>
  <c r="A321" i="14"/>
  <c r="A321" i="16" s="1"/>
  <c r="A328" i="14"/>
  <c r="A328" i="16" s="1"/>
  <c r="A324" i="14"/>
  <c r="A324" i="16" s="1"/>
  <c r="F324" i="16"/>
  <c r="A337" i="14"/>
  <c r="A337" i="16" s="1"/>
  <c r="F337" i="16"/>
  <c r="A317" i="14"/>
  <c r="A317" i="16" s="1"/>
  <c r="E317" i="16"/>
  <c r="A341" i="14"/>
  <c r="A341" i="16" s="1"/>
  <c r="E341" i="16"/>
  <c r="A312" i="14"/>
  <c r="A312" i="16" s="1"/>
  <c r="F312" i="16"/>
  <c r="A336" i="14"/>
  <c r="A336" i="16" s="1"/>
  <c r="F336" i="16"/>
  <c r="A313" i="14"/>
  <c r="A313" i="16" s="1"/>
  <c r="F313" i="16"/>
  <c r="A325" i="14"/>
  <c r="A325" i="16" s="1"/>
  <c r="F325" i="16"/>
  <c r="Q301" i="1"/>
  <c r="Q302" i="1"/>
  <c r="Q303" i="1"/>
  <c r="Q304" i="1"/>
  <c r="Q305" i="1"/>
  <c r="Q306" i="1"/>
  <c r="Q307" i="1"/>
  <c r="Q308" i="1"/>
  <c r="Q309" i="1"/>
  <c r="C313" i="1"/>
  <c r="C312" i="1"/>
  <c r="K17" i="17" l="1"/>
  <c r="L17" i="17"/>
  <c r="K18" i="17"/>
  <c r="L18" i="17"/>
  <c r="M18" i="17" s="1"/>
  <c r="K16" i="17"/>
  <c r="L16" i="17"/>
  <c r="M16" i="17" s="1"/>
  <c r="K15" i="17"/>
  <c r="L15" i="17"/>
  <c r="M15" i="17" s="1"/>
  <c r="K19" i="17"/>
  <c r="L19" i="17"/>
  <c r="M19" i="17" s="1"/>
  <c r="K14" i="17"/>
  <c r="L14" i="17"/>
  <c r="K13" i="17"/>
  <c r="L13" i="17"/>
  <c r="K7" i="17"/>
  <c r="L7" i="17"/>
  <c r="K8" i="17"/>
  <c r="L8" i="17"/>
  <c r="M8" i="17" s="1"/>
  <c r="K9" i="17"/>
  <c r="L9" i="17"/>
  <c r="M9" i="17" s="1"/>
  <c r="K10" i="17"/>
  <c r="L10" i="17"/>
  <c r="K11" i="17"/>
  <c r="L11" i="17"/>
  <c r="K6" i="17"/>
  <c r="J13" i="17"/>
  <c r="J8" i="17"/>
  <c r="J9" i="17"/>
  <c r="J10" i="17"/>
  <c r="J11" i="17"/>
  <c r="J14" i="17"/>
  <c r="J19" i="17"/>
  <c r="J15" i="17"/>
  <c r="J16" i="17"/>
  <c r="J17" i="17"/>
  <c r="J18" i="17"/>
  <c r="J7" i="17"/>
  <c r="L6" i="17"/>
  <c r="L3" i="17"/>
  <c r="K3" i="17"/>
  <c r="J3" i="17"/>
  <c r="L9" i="8"/>
  <c r="J10" i="8"/>
  <c r="K10" i="8"/>
  <c r="L10" i="8"/>
  <c r="J11" i="8"/>
  <c r="K11" i="8"/>
  <c r="L11" i="8"/>
  <c r="J12" i="8"/>
  <c r="K12" i="8"/>
  <c r="L12" i="8"/>
  <c r="J13" i="8"/>
  <c r="K13" i="8"/>
  <c r="L13" i="8"/>
  <c r="J14" i="8"/>
  <c r="K14" i="8"/>
  <c r="L14" i="8"/>
  <c r="J15" i="8"/>
  <c r="K15" i="8"/>
  <c r="L15" i="8"/>
  <c r="J16" i="8"/>
  <c r="K16" i="8"/>
  <c r="L16" i="8"/>
  <c r="J17" i="8"/>
  <c r="K17" i="8"/>
  <c r="L17" i="8"/>
  <c r="M17" i="8" s="1"/>
  <c r="J18" i="8"/>
  <c r="K18" i="8"/>
  <c r="L18" i="8"/>
  <c r="M18" i="8"/>
  <c r="J23" i="8"/>
  <c r="K23" i="8"/>
  <c r="L23" i="8"/>
  <c r="J19" i="8"/>
  <c r="K19" i="8"/>
  <c r="L19" i="8"/>
  <c r="J20" i="8"/>
  <c r="K20" i="8"/>
  <c r="L20" i="8"/>
  <c r="J21" i="8"/>
  <c r="K21" i="8"/>
  <c r="L21" i="8"/>
  <c r="J22" i="8"/>
  <c r="K22" i="8"/>
  <c r="L22" i="8"/>
  <c r="K9" i="8"/>
  <c r="B278" i="14"/>
  <c r="C278" i="14"/>
  <c r="D278" i="14"/>
  <c r="E278" i="14"/>
  <c r="F278" i="14" s="1"/>
  <c r="E278" i="16" s="1"/>
  <c r="H278" i="14"/>
  <c r="I278" i="14"/>
  <c r="G278" i="16" s="1"/>
  <c r="J278" i="14"/>
  <c r="H278" i="16" s="1"/>
  <c r="K278" i="14"/>
  <c r="M278" i="14"/>
  <c r="N278" i="14"/>
  <c r="O278" i="14"/>
  <c r="P278" i="14"/>
  <c r="Q278" i="14"/>
  <c r="R278" i="14"/>
  <c r="D278" i="16" s="1"/>
  <c r="S278" i="14"/>
  <c r="B279" i="14"/>
  <c r="C279" i="14"/>
  <c r="D279" i="14"/>
  <c r="E279" i="14"/>
  <c r="F279" i="14" s="1"/>
  <c r="E279" i="16" s="1"/>
  <c r="H279" i="14"/>
  <c r="I279" i="14"/>
  <c r="G279" i="16" s="1"/>
  <c r="J279" i="14"/>
  <c r="H279" i="16" s="1"/>
  <c r="K279" i="14"/>
  <c r="M279" i="14"/>
  <c r="N279" i="14"/>
  <c r="O279" i="14"/>
  <c r="P279" i="14"/>
  <c r="Q279" i="14"/>
  <c r="R279" i="14"/>
  <c r="D279" i="16" s="1"/>
  <c r="S279" i="14"/>
  <c r="B280" i="14"/>
  <c r="C280" i="14"/>
  <c r="D280" i="14"/>
  <c r="E280" i="14"/>
  <c r="F280" i="14" s="1"/>
  <c r="E280" i="16" s="1"/>
  <c r="H280" i="14"/>
  <c r="I280" i="14"/>
  <c r="G280" i="16" s="1"/>
  <c r="J280" i="14"/>
  <c r="H280" i="16" s="1"/>
  <c r="K280" i="14"/>
  <c r="M280" i="14"/>
  <c r="N280" i="14"/>
  <c r="O280" i="14"/>
  <c r="P280" i="14"/>
  <c r="Q280" i="14"/>
  <c r="R280" i="14"/>
  <c r="D280" i="16" s="1"/>
  <c r="S280" i="14"/>
  <c r="B281" i="14"/>
  <c r="C281" i="14"/>
  <c r="D281" i="14"/>
  <c r="E281" i="14"/>
  <c r="G281" i="14" s="1"/>
  <c r="H281" i="14"/>
  <c r="I281" i="14"/>
  <c r="G281" i="16" s="1"/>
  <c r="J281" i="14"/>
  <c r="H281" i="16" s="1"/>
  <c r="K281" i="14"/>
  <c r="M281" i="14"/>
  <c r="N281" i="14"/>
  <c r="O281" i="14"/>
  <c r="P281" i="14"/>
  <c r="Q281" i="14"/>
  <c r="R281" i="14"/>
  <c r="D281" i="16" s="1"/>
  <c r="S281" i="14"/>
  <c r="B282" i="14"/>
  <c r="C282" i="14"/>
  <c r="D282" i="14"/>
  <c r="E282" i="14"/>
  <c r="F282" i="14" s="1"/>
  <c r="E282" i="16" s="1"/>
  <c r="H282" i="14"/>
  <c r="I282" i="14"/>
  <c r="G282" i="16" s="1"/>
  <c r="J282" i="14"/>
  <c r="H282" i="16" s="1"/>
  <c r="K282" i="14"/>
  <c r="M282" i="14"/>
  <c r="N282" i="14"/>
  <c r="O282" i="14"/>
  <c r="P282" i="14"/>
  <c r="Q282" i="14"/>
  <c r="R282" i="14"/>
  <c r="D282" i="16" s="1"/>
  <c r="S282" i="14"/>
  <c r="B283" i="14"/>
  <c r="C283" i="14"/>
  <c r="D283" i="14"/>
  <c r="E283" i="14"/>
  <c r="F283" i="14" s="1"/>
  <c r="E283" i="16" s="1"/>
  <c r="H283" i="14"/>
  <c r="I283" i="14"/>
  <c r="G283" i="16" s="1"/>
  <c r="J283" i="14"/>
  <c r="H283" i="16" s="1"/>
  <c r="K283" i="14"/>
  <c r="M283" i="14"/>
  <c r="N283" i="14"/>
  <c r="O283" i="14"/>
  <c r="P283" i="14"/>
  <c r="Q283" i="14"/>
  <c r="R283" i="14"/>
  <c r="D283" i="16" s="1"/>
  <c r="S283" i="14"/>
  <c r="B284" i="14"/>
  <c r="C284" i="14"/>
  <c r="D284" i="14"/>
  <c r="E284" i="14"/>
  <c r="G284" i="14" s="1"/>
  <c r="F284" i="16" s="1"/>
  <c r="H284" i="14"/>
  <c r="I284" i="14"/>
  <c r="G284" i="16" s="1"/>
  <c r="J284" i="14"/>
  <c r="H284" i="16" s="1"/>
  <c r="K284" i="14"/>
  <c r="M284" i="14"/>
  <c r="N284" i="14"/>
  <c r="O284" i="14"/>
  <c r="P284" i="14"/>
  <c r="Q284" i="14"/>
  <c r="R284" i="14"/>
  <c r="D284" i="16" s="1"/>
  <c r="S284" i="14"/>
  <c r="B285" i="14"/>
  <c r="C285" i="14"/>
  <c r="D285" i="14"/>
  <c r="E285" i="14"/>
  <c r="C285" i="16" s="1"/>
  <c r="H285" i="14"/>
  <c r="I285" i="14"/>
  <c r="G285" i="16" s="1"/>
  <c r="J285" i="14"/>
  <c r="H285" i="16" s="1"/>
  <c r="K285" i="14"/>
  <c r="M285" i="14"/>
  <c r="N285" i="14"/>
  <c r="O285" i="14"/>
  <c r="P285" i="14"/>
  <c r="Q285" i="14"/>
  <c r="R285" i="14"/>
  <c r="D285" i="16" s="1"/>
  <c r="S285" i="14"/>
  <c r="B286" i="14"/>
  <c r="C286" i="14"/>
  <c r="D286" i="14"/>
  <c r="E286" i="14"/>
  <c r="F286" i="14" s="1"/>
  <c r="E286" i="16" s="1"/>
  <c r="H286" i="14"/>
  <c r="I286" i="14"/>
  <c r="G286" i="16" s="1"/>
  <c r="J286" i="14"/>
  <c r="H286" i="16" s="1"/>
  <c r="K286" i="14"/>
  <c r="M286" i="14"/>
  <c r="N286" i="14"/>
  <c r="O286" i="14"/>
  <c r="P286" i="14"/>
  <c r="Q286" i="14"/>
  <c r="R286" i="14"/>
  <c r="D286" i="16" s="1"/>
  <c r="S286" i="14"/>
  <c r="B287" i="14"/>
  <c r="C287" i="14"/>
  <c r="D287" i="14"/>
  <c r="E287" i="14"/>
  <c r="F287" i="14" s="1"/>
  <c r="E287" i="16" s="1"/>
  <c r="H287" i="14"/>
  <c r="I287" i="14"/>
  <c r="G287" i="16" s="1"/>
  <c r="J287" i="14"/>
  <c r="H287" i="16" s="1"/>
  <c r="K287" i="14"/>
  <c r="M287" i="14"/>
  <c r="N287" i="14"/>
  <c r="O287" i="14"/>
  <c r="P287" i="14"/>
  <c r="Q287" i="14"/>
  <c r="R287" i="14"/>
  <c r="D287" i="16" s="1"/>
  <c r="S287" i="14"/>
  <c r="B288" i="14"/>
  <c r="C288" i="14"/>
  <c r="D288" i="14"/>
  <c r="E288" i="14"/>
  <c r="G288" i="14" s="1"/>
  <c r="F288" i="16" s="1"/>
  <c r="H288" i="14"/>
  <c r="I288" i="14"/>
  <c r="G288" i="16" s="1"/>
  <c r="J288" i="14"/>
  <c r="H288" i="16" s="1"/>
  <c r="K288" i="14"/>
  <c r="M288" i="14"/>
  <c r="N288" i="14"/>
  <c r="O288" i="14"/>
  <c r="P288" i="14"/>
  <c r="Q288" i="14"/>
  <c r="R288" i="14"/>
  <c r="D288" i="16" s="1"/>
  <c r="S288" i="14"/>
  <c r="B289" i="14"/>
  <c r="C289" i="14"/>
  <c r="D289" i="14"/>
  <c r="E289" i="14"/>
  <c r="F289" i="14" s="1"/>
  <c r="E289" i="16" s="1"/>
  <c r="H289" i="14"/>
  <c r="I289" i="14"/>
  <c r="G289" i="16" s="1"/>
  <c r="J289" i="14"/>
  <c r="H289" i="16" s="1"/>
  <c r="K289" i="14"/>
  <c r="M289" i="14"/>
  <c r="N289" i="14"/>
  <c r="O289" i="14"/>
  <c r="P289" i="14"/>
  <c r="Q289" i="14"/>
  <c r="R289" i="14"/>
  <c r="D289" i="16" s="1"/>
  <c r="S289" i="14"/>
  <c r="B290" i="14"/>
  <c r="C290" i="14"/>
  <c r="D290" i="14"/>
  <c r="E290" i="14"/>
  <c r="C290" i="16" s="1"/>
  <c r="H290" i="14"/>
  <c r="I290" i="14"/>
  <c r="G290" i="16" s="1"/>
  <c r="J290" i="14"/>
  <c r="H290" i="16" s="1"/>
  <c r="K290" i="14"/>
  <c r="M290" i="14"/>
  <c r="N290" i="14"/>
  <c r="O290" i="14"/>
  <c r="P290" i="14"/>
  <c r="Q290" i="14"/>
  <c r="R290" i="14"/>
  <c r="D290" i="16" s="1"/>
  <c r="S290" i="14"/>
  <c r="B291" i="14"/>
  <c r="C291" i="14"/>
  <c r="D291" i="14"/>
  <c r="E291" i="14"/>
  <c r="F291" i="14" s="1"/>
  <c r="E291" i="16" s="1"/>
  <c r="H291" i="14"/>
  <c r="I291" i="14"/>
  <c r="G291" i="16" s="1"/>
  <c r="J291" i="14"/>
  <c r="H291" i="16" s="1"/>
  <c r="K291" i="14"/>
  <c r="M291" i="14"/>
  <c r="N291" i="14"/>
  <c r="O291" i="14"/>
  <c r="P291" i="14"/>
  <c r="Q291" i="14"/>
  <c r="R291" i="14"/>
  <c r="D291" i="16" s="1"/>
  <c r="S291" i="14"/>
  <c r="B292" i="14"/>
  <c r="C292" i="14"/>
  <c r="D292" i="14"/>
  <c r="E292" i="14"/>
  <c r="F292" i="14" s="1"/>
  <c r="E292" i="16" s="1"/>
  <c r="H292" i="14"/>
  <c r="I292" i="14"/>
  <c r="G292" i="16" s="1"/>
  <c r="J292" i="14"/>
  <c r="H292" i="16" s="1"/>
  <c r="K292" i="14"/>
  <c r="M292" i="14"/>
  <c r="N292" i="14"/>
  <c r="O292" i="14"/>
  <c r="P292" i="14"/>
  <c r="Q292" i="14"/>
  <c r="R292" i="14"/>
  <c r="D292" i="16" s="1"/>
  <c r="S292" i="14"/>
  <c r="B293" i="14"/>
  <c r="C293" i="14"/>
  <c r="D293" i="14"/>
  <c r="E293" i="14"/>
  <c r="G293" i="14" s="1"/>
  <c r="H293" i="14"/>
  <c r="I293" i="14"/>
  <c r="G293" i="16" s="1"/>
  <c r="J293" i="14"/>
  <c r="H293" i="16" s="1"/>
  <c r="K293" i="14"/>
  <c r="M293" i="14"/>
  <c r="N293" i="14"/>
  <c r="O293" i="14"/>
  <c r="P293" i="14"/>
  <c r="Q293" i="14"/>
  <c r="R293" i="14"/>
  <c r="D293" i="16" s="1"/>
  <c r="S293" i="14"/>
  <c r="B294" i="14"/>
  <c r="C294" i="14"/>
  <c r="D294" i="14"/>
  <c r="E294" i="14"/>
  <c r="G294" i="14" s="1"/>
  <c r="H294" i="14"/>
  <c r="I294" i="14"/>
  <c r="G294" i="16" s="1"/>
  <c r="J294" i="14"/>
  <c r="H294" i="16" s="1"/>
  <c r="K294" i="14"/>
  <c r="M294" i="14"/>
  <c r="N294" i="14"/>
  <c r="O294" i="14"/>
  <c r="P294" i="14"/>
  <c r="Q294" i="14"/>
  <c r="R294" i="14"/>
  <c r="D294" i="16" s="1"/>
  <c r="S294" i="14"/>
  <c r="B295" i="14"/>
  <c r="C295" i="14"/>
  <c r="D295" i="14"/>
  <c r="E295" i="14"/>
  <c r="F295" i="14" s="1"/>
  <c r="E295" i="16" s="1"/>
  <c r="H295" i="14"/>
  <c r="I295" i="14"/>
  <c r="G295" i="16" s="1"/>
  <c r="J295" i="14"/>
  <c r="H295" i="16" s="1"/>
  <c r="K295" i="14"/>
  <c r="M295" i="14"/>
  <c r="N295" i="14"/>
  <c r="O295" i="14"/>
  <c r="P295" i="14"/>
  <c r="Q295" i="14"/>
  <c r="R295" i="14"/>
  <c r="D295" i="16" s="1"/>
  <c r="S295" i="14"/>
  <c r="B296" i="14"/>
  <c r="C296" i="14"/>
  <c r="D296" i="14"/>
  <c r="E296" i="14"/>
  <c r="G296" i="14" s="1"/>
  <c r="F296" i="16" s="1"/>
  <c r="H296" i="14"/>
  <c r="I296" i="14"/>
  <c r="G296" i="16" s="1"/>
  <c r="J296" i="14"/>
  <c r="H296" i="16" s="1"/>
  <c r="K296" i="14"/>
  <c r="M296" i="14"/>
  <c r="N296" i="14"/>
  <c r="O296" i="14"/>
  <c r="P296" i="14"/>
  <c r="Q296" i="14"/>
  <c r="R296" i="14"/>
  <c r="D296" i="16" s="1"/>
  <c r="S296" i="14"/>
  <c r="B297" i="14"/>
  <c r="C297" i="14"/>
  <c r="D297" i="14"/>
  <c r="E297" i="14"/>
  <c r="F297" i="14" s="1"/>
  <c r="E297" i="16" s="1"/>
  <c r="H297" i="14"/>
  <c r="I297" i="14"/>
  <c r="G297" i="16" s="1"/>
  <c r="J297" i="14"/>
  <c r="H297" i="16" s="1"/>
  <c r="K297" i="14"/>
  <c r="M297" i="14"/>
  <c r="N297" i="14"/>
  <c r="O297" i="14"/>
  <c r="P297" i="14"/>
  <c r="Q297" i="14"/>
  <c r="R297" i="14"/>
  <c r="D297" i="16" s="1"/>
  <c r="S297" i="14"/>
  <c r="B298" i="14"/>
  <c r="C298" i="14"/>
  <c r="D298" i="14"/>
  <c r="E298" i="14"/>
  <c r="G298" i="14" s="1"/>
  <c r="H298" i="14"/>
  <c r="I298" i="14"/>
  <c r="G298" i="16" s="1"/>
  <c r="J298" i="14"/>
  <c r="H298" i="16" s="1"/>
  <c r="K298" i="14"/>
  <c r="M298" i="14"/>
  <c r="N298" i="14"/>
  <c r="O298" i="14"/>
  <c r="P298" i="14"/>
  <c r="Q298" i="14"/>
  <c r="R298" i="14"/>
  <c r="D298" i="16" s="1"/>
  <c r="S298" i="14"/>
  <c r="B299" i="14"/>
  <c r="C299" i="14"/>
  <c r="D299" i="14"/>
  <c r="E299" i="14"/>
  <c r="F299" i="14" s="1"/>
  <c r="E299" i="16" s="1"/>
  <c r="H299" i="14"/>
  <c r="I299" i="14"/>
  <c r="G299" i="16" s="1"/>
  <c r="J299" i="14"/>
  <c r="H299" i="16" s="1"/>
  <c r="K299" i="14"/>
  <c r="M299" i="14"/>
  <c r="N299" i="14"/>
  <c r="O299" i="14"/>
  <c r="P299" i="14"/>
  <c r="Q299" i="14"/>
  <c r="R299" i="14"/>
  <c r="D299" i="16" s="1"/>
  <c r="S299" i="14"/>
  <c r="B300" i="14"/>
  <c r="C300" i="14"/>
  <c r="D300" i="14"/>
  <c r="E300" i="14"/>
  <c r="G300" i="14" s="1"/>
  <c r="F300" i="16" s="1"/>
  <c r="H300" i="14"/>
  <c r="I300" i="14"/>
  <c r="G300" i="16" s="1"/>
  <c r="J300" i="14"/>
  <c r="H300" i="16" s="1"/>
  <c r="K300" i="14"/>
  <c r="M300" i="14"/>
  <c r="N300" i="14"/>
  <c r="O300" i="14"/>
  <c r="P300" i="14"/>
  <c r="Q300" i="14"/>
  <c r="R300" i="14"/>
  <c r="D300" i="16" s="1"/>
  <c r="S300" i="14"/>
  <c r="B301" i="14"/>
  <c r="C301" i="14"/>
  <c r="D301" i="14"/>
  <c r="E301" i="14"/>
  <c r="F301" i="14" s="1"/>
  <c r="E301" i="16" s="1"/>
  <c r="H301" i="14"/>
  <c r="I301" i="14"/>
  <c r="G301" i="16" s="1"/>
  <c r="J301" i="14"/>
  <c r="H301" i="16" s="1"/>
  <c r="K301" i="14"/>
  <c r="M301" i="14"/>
  <c r="N301" i="14"/>
  <c r="O301" i="14"/>
  <c r="P301" i="14"/>
  <c r="Q301" i="14"/>
  <c r="R301" i="14"/>
  <c r="D301" i="16" s="1"/>
  <c r="S301" i="14"/>
  <c r="B302" i="14"/>
  <c r="C302" i="14"/>
  <c r="D302" i="14"/>
  <c r="E302" i="14"/>
  <c r="C302" i="16" s="1"/>
  <c r="H302" i="14"/>
  <c r="I302" i="14"/>
  <c r="G302" i="16" s="1"/>
  <c r="J302" i="14"/>
  <c r="H302" i="16" s="1"/>
  <c r="K302" i="14"/>
  <c r="M302" i="14"/>
  <c r="N302" i="14"/>
  <c r="O302" i="14"/>
  <c r="P302" i="14"/>
  <c r="Q302" i="14"/>
  <c r="R302" i="14"/>
  <c r="D302" i="16" s="1"/>
  <c r="S302" i="14"/>
  <c r="B303" i="14"/>
  <c r="C303" i="14"/>
  <c r="D303" i="14"/>
  <c r="E303" i="14"/>
  <c r="F303" i="14" s="1"/>
  <c r="E303" i="16" s="1"/>
  <c r="H303" i="14"/>
  <c r="I303" i="14"/>
  <c r="G303" i="16" s="1"/>
  <c r="J303" i="14"/>
  <c r="H303" i="16" s="1"/>
  <c r="K303" i="14"/>
  <c r="M303" i="14"/>
  <c r="N303" i="14"/>
  <c r="O303" i="14"/>
  <c r="P303" i="14"/>
  <c r="Q303" i="14"/>
  <c r="R303" i="14"/>
  <c r="D303" i="16" s="1"/>
  <c r="S303" i="14"/>
  <c r="B304" i="14"/>
  <c r="C304" i="14"/>
  <c r="D304" i="14"/>
  <c r="E304" i="14"/>
  <c r="F304" i="14" s="1"/>
  <c r="E304" i="16" s="1"/>
  <c r="H304" i="14"/>
  <c r="I304" i="14"/>
  <c r="G304" i="16" s="1"/>
  <c r="J304" i="14"/>
  <c r="H304" i="16" s="1"/>
  <c r="K304" i="14"/>
  <c r="M304" i="14"/>
  <c r="N304" i="14"/>
  <c r="O304" i="14"/>
  <c r="P304" i="14"/>
  <c r="Q304" i="14"/>
  <c r="R304" i="14"/>
  <c r="D304" i="16" s="1"/>
  <c r="S304" i="14"/>
  <c r="B305" i="14"/>
  <c r="C305" i="14"/>
  <c r="D305" i="14"/>
  <c r="E305" i="14"/>
  <c r="G305" i="14" s="1"/>
  <c r="H305" i="14"/>
  <c r="I305" i="14"/>
  <c r="G305" i="16" s="1"/>
  <c r="J305" i="14"/>
  <c r="H305" i="16" s="1"/>
  <c r="K305" i="14"/>
  <c r="M305" i="14"/>
  <c r="N305" i="14"/>
  <c r="O305" i="14"/>
  <c r="P305" i="14"/>
  <c r="Q305" i="14"/>
  <c r="R305" i="14"/>
  <c r="D305" i="16" s="1"/>
  <c r="S305" i="14"/>
  <c r="B306" i="14"/>
  <c r="C306" i="14"/>
  <c r="D306" i="14"/>
  <c r="E306" i="14"/>
  <c r="G306" i="14" s="1"/>
  <c r="H306" i="14"/>
  <c r="I306" i="14"/>
  <c r="G306" i="16" s="1"/>
  <c r="J306" i="14"/>
  <c r="H306" i="16" s="1"/>
  <c r="K306" i="14"/>
  <c r="M306" i="14"/>
  <c r="N306" i="14"/>
  <c r="O306" i="14"/>
  <c r="P306" i="14"/>
  <c r="Q306" i="14"/>
  <c r="R306" i="14"/>
  <c r="D306" i="16" s="1"/>
  <c r="S306" i="14"/>
  <c r="B307" i="14"/>
  <c r="C307" i="14"/>
  <c r="D307" i="14"/>
  <c r="E307" i="14"/>
  <c r="F307" i="14" s="1"/>
  <c r="E307" i="16" s="1"/>
  <c r="H307" i="14"/>
  <c r="I307" i="14"/>
  <c r="G307" i="16" s="1"/>
  <c r="J307" i="14"/>
  <c r="H307" i="16" s="1"/>
  <c r="K307" i="14"/>
  <c r="M307" i="14"/>
  <c r="N307" i="14"/>
  <c r="O307" i="14"/>
  <c r="P307" i="14"/>
  <c r="Q307" i="14"/>
  <c r="R307" i="14"/>
  <c r="D307" i="16" s="1"/>
  <c r="S307" i="14"/>
  <c r="B308" i="14"/>
  <c r="C308" i="14"/>
  <c r="D308" i="14"/>
  <c r="E308" i="14"/>
  <c r="G308" i="14" s="1"/>
  <c r="F308" i="16" s="1"/>
  <c r="H308" i="14"/>
  <c r="I308" i="14"/>
  <c r="G308" i="16" s="1"/>
  <c r="J308" i="14"/>
  <c r="H308" i="16" s="1"/>
  <c r="K308" i="14"/>
  <c r="M308" i="14"/>
  <c r="N308" i="14"/>
  <c r="O308" i="14"/>
  <c r="P308" i="14"/>
  <c r="Q308" i="14"/>
  <c r="R308" i="14"/>
  <c r="D308" i="16" s="1"/>
  <c r="S308" i="14"/>
  <c r="B309" i="14"/>
  <c r="C309" i="14"/>
  <c r="D309" i="14"/>
  <c r="E309" i="14"/>
  <c r="C309" i="16" s="1"/>
  <c r="H309" i="14"/>
  <c r="I309" i="14"/>
  <c r="G309" i="16" s="1"/>
  <c r="J309" i="14"/>
  <c r="H309" i="16" s="1"/>
  <c r="K309" i="14"/>
  <c r="M309" i="14"/>
  <c r="N309" i="14"/>
  <c r="O309" i="14"/>
  <c r="P309" i="14"/>
  <c r="Q309" i="14"/>
  <c r="R309" i="14"/>
  <c r="D309" i="16" s="1"/>
  <c r="S309" i="14"/>
  <c r="B310" i="14"/>
  <c r="C310" i="14"/>
  <c r="D310" i="14"/>
  <c r="E310" i="14"/>
  <c r="F310" i="14" s="1"/>
  <c r="E310" i="16" s="1"/>
  <c r="H310" i="14"/>
  <c r="I310" i="14"/>
  <c r="G310" i="16" s="1"/>
  <c r="J310" i="14"/>
  <c r="H310" i="16" s="1"/>
  <c r="K310" i="14"/>
  <c r="M310" i="14"/>
  <c r="N310" i="14"/>
  <c r="O310" i="14"/>
  <c r="P310" i="14"/>
  <c r="Q310" i="14"/>
  <c r="R310" i="14"/>
  <c r="D310" i="16" s="1"/>
  <c r="S310" i="14"/>
  <c r="B3" i="14"/>
  <c r="C3" i="14"/>
  <c r="D3" i="14"/>
  <c r="E3" i="14"/>
  <c r="G3" i="14" s="1"/>
  <c r="H3" i="14"/>
  <c r="I3" i="14"/>
  <c r="J3" i="14"/>
  <c r="K3" i="14"/>
  <c r="M3" i="14"/>
  <c r="N3" i="14"/>
  <c r="O3" i="14"/>
  <c r="P3" i="14"/>
  <c r="Q3" i="14"/>
  <c r="R3" i="14"/>
  <c r="S3" i="14"/>
  <c r="B4" i="14"/>
  <c r="C4" i="14"/>
  <c r="D4" i="14"/>
  <c r="E4" i="14"/>
  <c r="H4" i="14"/>
  <c r="I4" i="14"/>
  <c r="J4" i="14"/>
  <c r="K4" i="14"/>
  <c r="M4" i="14"/>
  <c r="N4" i="14"/>
  <c r="O4" i="14"/>
  <c r="P4" i="14"/>
  <c r="Q4" i="14"/>
  <c r="R4" i="14"/>
  <c r="S4" i="14"/>
  <c r="B5" i="14"/>
  <c r="C5" i="14"/>
  <c r="D5" i="14"/>
  <c r="E5" i="14"/>
  <c r="G5" i="14" s="1"/>
  <c r="H5" i="14"/>
  <c r="I5" i="14"/>
  <c r="J5" i="14"/>
  <c r="K5" i="14"/>
  <c r="M5" i="14"/>
  <c r="N5" i="14"/>
  <c r="O5" i="14"/>
  <c r="P5" i="14"/>
  <c r="Q5" i="14"/>
  <c r="R5" i="14"/>
  <c r="S5" i="14"/>
  <c r="B6" i="14"/>
  <c r="C6" i="14"/>
  <c r="D6" i="14"/>
  <c r="E6" i="14"/>
  <c r="G6" i="14" s="1"/>
  <c r="H6" i="14"/>
  <c r="I6" i="14"/>
  <c r="J6" i="14"/>
  <c r="K6" i="14"/>
  <c r="M6" i="14"/>
  <c r="N6" i="14"/>
  <c r="O6" i="14"/>
  <c r="P6" i="14"/>
  <c r="Q6" i="14"/>
  <c r="R6" i="14"/>
  <c r="S6" i="14"/>
  <c r="B7" i="14"/>
  <c r="C7" i="14"/>
  <c r="D7" i="14"/>
  <c r="E7" i="14"/>
  <c r="F7" i="14" s="1"/>
  <c r="H7" i="14"/>
  <c r="I7" i="14"/>
  <c r="J7" i="14"/>
  <c r="K7" i="14"/>
  <c r="M7" i="14"/>
  <c r="N7" i="14"/>
  <c r="O7" i="14"/>
  <c r="P7" i="14"/>
  <c r="Q7" i="14"/>
  <c r="R7" i="14"/>
  <c r="S7" i="14"/>
  <c r="B8" i="14"/>
  <c r="C8" i="14"/>
  <c r="D8" i="14"/>
  <c r="E8" i="14"/>
  <c r="G8" i="14" s="1"/>
  <c r="H8" i="14"/>
  <c r="I8" i="14"/>
  <c r="J8" i="14"/>
  <c r="K8" i="14"/>
  <c r="M8" i="14"/>
  <c r="N8" i="14"/>
  <c r="O8" i="14"/>
  <c r="P8" i="14"/>
  <c r="Q8" i="14"/>
  <c r="R8" i="14"/>
  <c r="S8" i="14"/>
  <c r="B9" i="14"/>
  <c r="C9" i="14"/>
  <c r="D9" i="14"/>
  <c r="E9" i="14"/>
  <c r="G9" i="14" s="1"/>
  <c r="H9" i="14"/>
  <c r="I9" i="14"/>
  <c r="J9" i="14"/>
  <c r="K9" i="14"/>
  <c r="M9" i="14"/>
  <c r="N9" i="14"/>
  <c r="O9" i="14"/>
  <c r="P9" i="14"/>
  <c r="Q9" i="14"/>
  <c r="R9" i="14"/>
  <c r="S9" i="14"/>
  <c r="B10" i="14"/>
  <c r="C10" i="14"/>
  <c r="D10" i="14"/>
  <c r="E10" i="14"/>
  <c r="F10" i="14" s="1"/>
  <c r="H10" i="14"/>
  <c r="I10" i="14"/>
  <c r="J10" i="14"/>
  <c r="K10" i="14"/>
  <c r="M10" i="14"/>
  <c r="N10" i="14"/>
  <c r="O10" i="14"/>
  <c r="P10" i="14"/>
  <c r="Q10" i="14"/>
  <c r="R10" i="14"/>
  <c r="S10" i="14"/>
  <c r="B11" i="14"/>
  <c r="C11" i="14"/>
  <c r="D11" i="14"/>
  <c r="E11" i="14"/>
  <c r="G11" i="14" s="1"/>
  <c r="H11" i="14"/>
  <c r="I11" i="14"/>
  <c r="J11" i="14"/>
  <c r="K11" i="14"/>
  <c r="M11" i="14"/>
  <c r="N11" i="14"/>
  <c r="O11" i="14"/>
  <c r="P11" i="14"/>
  <c r="Q11" i="14"/>
  <c r="R11" i="14"/>
  <c r="S11" i="14"/>
  <c r="B12" i="14"/>
  <c r="C12" i="14"/>
  <c r="D12" i="14"/>
  <c r="E12" i="14"/>
  <c r="G12" i="14" s="1"/>
  <c r="H12" i="14"/>
  <c r="I12" i="14"/>
  <c r="J12" i="14"/>
  <c r="K12" i="14"/>
  <c r="M12" i="14"/>
  <c r="N12" i="14"/>
  <c r="O12" i="14"/>
  <c r="P12" i="14"/>
  <c r="Q12" i="14"/>
  <c r="R12" i="14"/>
  <c r="S12" i="14"/>
  <c r="B13" i="14"/>
  <c r="C13" i="14"/>
  <c r="D13" i="14"/>
  <c r="E13" i="14"/>
  <c r="F13" i="14" s="1"/>
  <c r="H13" i="14"/>
  <c r="I13" i="14"/>
  <c r="J13" i="14"/>
  <c r="K13" i="14"/>
  <c r="M13" i="14"/>
  <c r="N13" i="14"/>
  <c r="O13" i="14"/>
  <c r="P13" i="14"/>
  <c r="Q13" i="14"/>
  <c r="R13" i="14"/>
  <c r="S13" i="14"/>
  <c r="B14" i="14"/>
  <c r="C14" i="14"/>
  <c r="D14" i="14"/>
  <c r="E14" i="14"/>
  <c r="F14" i="14" s="1"/>
  <c r="H14" i="14"/>
  <c r="I14" i="14"/>
  <c r="J14" i="14"/>
  <c r="K14" i="14"/>
  <c r="M14" i="14"/>
  <c r="N14" i="14"/>
  <c r="O14" i="14"/>
  <c r="P14" i="14"/>
  <c r="Q14" i="14"/>
  <c r="R14" i="14"/>
  <c r="S14" i="14"/>
  <c r="B15" i="14"/>
  <c r="C15" i="14"/>
  <c r="D15" i="14"/>
  <c r="E15" i="14"/>
  <c r="F15" i="14" s="1"/>
  <c r="H15" i="14"/>
  <c r="I15" i="14"/>
  <c r="J15" i="14"/>
  <c r="K15" i="14"/>
  <c r="M15" i="14"/>
  <c r="N15" i="14"/>
  <c r="O15" i="14"/>
  <c r="P15" i="14"/>
  <c r="Q15" i="14"/>
  <c r="R15" i="14"/>
  <c r="S15" i="14"/>
  <c r="B16" i="14"/>
  <c r="C16" i="14"/>
  <c r="D16" i="14"/>
  <c r="E16" i="14"/>
  <c r="H16" i="14"/>
  <c r="I16" i="14"/>
  <c r="J16" i="14"/>
  <c r="K16" i="14"/>
  <c r="M16" i="14"/>
  <c r="N16" i="14"/>
  <c r="O16" i="14"/>
  <c r="P16" i="14"/>
  <c r="Q16" i="14"/>
  <c r="R16" i="14"/>
  <c r="S16" i="14"/>
  <c r="B17" i="14"/>
  <c r="C17" i="14"/>
  <c r="D17" i="14"/>
  <c r="E17" i="14"/>
  <c r="G17" i="14" s="1"/>
  <c r="H17" i="14"/>
  <c r="I17" i="14"/>
  <c r="J17" i="14"/>
  <c r="K17" i="14"/>
  <c r="M17" i="14"/>
  <c r="N17" i="14"/>
  <c r="O17" i="14"/>
  <c r="P17" i="14"/>
  <c r="Q17" i="14"/>
  <c r="R17" i="14"/>
  <c r="S17" i="14"/>
  <c r="B18" i="14"/>
  <c r="C18" i="14"/>
  <c r="D18" i="14"/>
  <c r="E18" i="14"/>
  <c r="G18" i="14" s="1"/>
  <c r="H18" i="14"/>
  <c r="I18" i="14"/>
  <c r="J18" i="14"/>
  <c r="K18" i="14"/>
  <c r="M18" i="14"/>
  <c r="N18" i="14"/>
  <c r="O18" i="14"/>
  <c r="P18" i="14"/>
  <c r="Q18" i="14"/>
  <c r="R18" i="14"/>
  <c r="S18" i="14"/>
  <c r="B19" i="14"/>
  <c r="C19" i="14"/>
  <c r="D19" i="14"/>
  <c r="E19" i="14"/>
  <c r="G19" i="14" s="1"/>
  <c r="H19" i="14"/>
  <c r="I19" i="14"/>
  <c r="J19" i="14"/>
  <c r="K19" i="14"/>
  <c r="M19" i="14"/>
  <c r="N19" i="14"/>
  <c r="O19" i="14"/>
  <c r="P19" i="14"/>
  <c r="Q19" i="14"/>
  <c r="R19" i="14"/>
  <c r="S19" i="14"/>
  <c r="B20" i="14"/>
  <c r="C20" i="14"/>
  <c r="D20" i="14"/>
  <c r="E20" i="14"/>
  <c r="F20" i="14" s="1"/>
  <c r="H20" i="14"/>
  <c r="I20" i="14"/>
  <c r="J20" i="14"/>
  <c r="K20" i="14"/>
  <c r="M20" i="14"/>
  <c r="N20" i="14"/>
  <c r="O20" i="14"/>
  <c r="P20" i="14"/>
  <c r="Q20" i="14"/>
  <c r="R20" i="14"/>
  <c r="S20" i="14"/>
  <c r="B21" i="14"/>
  <c r="C21" i="14"/>
  <c r="D21" i="14"/>
  <c r="E21" i="14"/>
  <c r="G21" i="14" s="1"/>
  <c r="H21" i="14"/>
  <c r="I21" i="14"/>
  <c r="J21" i="14"/>
  <c r="K21" i="14"/>
  <c r="M21" i="14"/>
  <c r="N21" i="14"/>
  <c r="O21" i="14"/>
  <c r="P21" i="14"/>
  <c r="Q21" i="14"/>
  <c r="R21" i="14"/>
  <c r="S21" i="14"/>
  <c r="B22" i="14"/>
  <c r="C22" i="14"/>
  <c r="D22" i="14"/>
  <c r="E22" i="14"/>
  <c r="F22" i="14" s="1"/>
  <c r="H22" i="14"/>
  <c r="I22" i="14"/>
  <c r="J22" i="14"/>
  <c r="K22" i="14"/>
  <c r="M22" i="14"/>
  <c r="N22" i="14"/>
  <c r="O22" i="14"/>
  <c r="P22" i="14"/>
  <c r="Q22" i="14"/>
  <c r="R22" i="14"/>
  <c r="S22" i="14"/>
  <c r="B23" i="14"/>
  <c r="C23" i="14"/>
  <c r="D23" i="14"/>
  <c r="E23" i="14"/>
  <c r="F23" i="14" s="1"/>
  <c r="H23" i="14"/>
  <c r="I23" i="14"/>
  <c r="J23" i="14"/>
  <c r="K23" i="14"/>
  <c r="M23" i="14"/>
  <c r="N23" i="14"/>
  <c r="O23" i="14"/>
  <c r="P23" i="14"/>
  <c r="Q23" i="14"/>
  <c r="R23" i="14"/>
  <c r="S23" i="14"/>
  <c r="B24" i="14"/>
  <c r="C24" i="14"/>
  <c r="D24" i="14"/>
  <c r="E24" i="14"/>
  <c r="G24" i="14" s="1"/>
  <c r="H24" i="14"/>
  <c r="I24" i="14"/>
  <c r="J24" i="14"/>
  <c r="K24" i="14"/>
  <c r="M24" i="14"/>
  <c r="N24" i="14"/>
  <c r="O24" i="14"/>
  <c r="P24" i="14"/>
  <c r="Q24" i="14"/>
  <c r="R24" i="14"/>
  <c r="S24" i="14"/>
  <c r="B25" i="14"/>
  <c r="C25" i="14"/>
  <c r="D25" i="14"/>
  <c r="E25" i="14"/>
  <c r="F25" i="14" s="1"/>
  <c r="H25" i="14"/>
  <c r="I25" i="14"/>
  <c r="J25" i="14"/>
  <c r="K25" i="14"/>
  <c r="M25" i="14"/>
  <c r="N25" i="14"/>
  <c r="O25" i="14"/>
  <c r="P25" i="14"/>
  <c r="Q25" i="14"/>
  <c r="R25" i="14"/>
  <c r="S25" i="14"/>
  <c r="B26" i="14"/>
  <c r="C26" i="14"/>
  <c r="D26" i="14"/>
  <c r="E26" i="14"/>
  <c r="F26" i="14" s="1"/>
  <c r="H26" i="14"/>
  <c r="I26" i="14"/>
  <c r="J26" i="14"/>
  <c r="K26" i="14"/>
  <c r="M26" i="14"/>
  <c r="N26" i="14"/>
  <c r="O26" i="14"/>
  <c r="P26" i="14"/>
  <c r="Q26" i="14"/>
  <c r="R26" i="14"/>
  <c r="S26" i="14"/>
  <c r="B27" i="14"/>
  <c r="C27" i="14"/>
  <c r="D27" i="14"/>
  <c r="E27" i="14"/>
  <c r="F27" i="14" s="1"/>
  <c r="H27" i="14"/>
  <c r="I27" i="14"/>
  <c r="J27" i="14"/>
  <c r="K27" i="14"/>
  <c r="M27" i="14"/>
  <c r="N27" i="14"/>
  <c r="O27" i="14"/>
  <c r="P27" i="14"/>
  <c r="Q27" i="14"/>
  <c r="R27" i="14"/>
  <c r="S27" i="14"/>
  <c r="B28" i="14"/>
  <c r="C28" i="14"/>
  <c r="D28" i="14"/>
  <c r="E28" i="14"/>
  <c r="H28" i="14"/>
  <c r="I28" i="14"/>
  <c r="J28" i="14"/>
  <c r="K28" i="14"/>
  <c r="M28" i="14"/>
  <c r="N28" i="14"/>
  <c r="O28" i="14"/>
  <c r="P28" i="14"/>
  <c r="Q28" i="14"/>
  <c r="R28" i="14"/>
  <c r="S28" i="14"/>
  <c r="B29" i="14"/>
  <c r="C29" i="14"/>
  <c r="D29" i="14"/>
  <c r="E29" i="14"/>
  <c r="G29" i="14" s="1"/>
  <c r="H29" i="14"/>
  <c r="I29" i="14"/>
  <c r="J29" i="14"/>
  <c r="K29" i="14"/>
  <c r="M29" i="14"/>
  <c r="N29" i="14"/>
  <c r="O29" i="14"/>
  <c r="P29" i="14"/>
  <c r="Q29" i="14"/>
  <c r="R29" i="14"/>
  <c r="S29" i="14"/>
  <c r="B30" i="14"/>
  <c r="C30" i="14"/>
  <c r="D30" i="14"/>
  <c r="E30" i="14"/>
  <c r="G30" i="14" s="1"/>
  <c r="H30" i="14"/>
  <c r="I30" i="14"/>
  <c r="J30" i="14"/>
  <c r="K30" i="14"/>
  <c r="M30" i="14"/>
  <c r="N30" i="14"/>
  <c r="O30" i="14"/>
  <c r="P30" i="14"/>
  <c r="Q30" i="14"/>
  <c r="R30" i="14"/>
  <c r="S30" i="14"/>
  <c r="B31" i="14"/>
  <c r="C31" i="14"/>
  <c r="D31" i="14"/>
  <c r="E31" i="14"/>
  <c r="F31" i="14" s="1"/>
  <c r="H31" i="14"/>
  <c r="I31" i="14"/>
  <c r="J31" i="14"/>
  <c r="K31" i="14"/>
  <c r="M31" i="14"/>
  <c r="N31" i="14"/>
  <c r="O31" i="14"/>
  <c r="P31" i="14"/>
  <c r="Q31" i="14"/>
  <c r="R31" i="14"/>
  <c r="S31" i="14"/>
  <c r="B32" i="14"/>
  <c r="C32" i="14"/>
  <c r="D32" i="14"/>
  <c r="E32" i="14"/>
  <c r="G32" i="14" s="1"/>
  <c r="H32" i="14"/>
  <c r="I32" i="14"/>
  <c r="J32" i="14"/>
  <c r="K32" i="14"/>
  <c r="M32" i="14"/>
  <c r="N32" i="14"/>
  <c r="O32" i="14"/>
  <c r="P32" i="14"/>
  <c r="Q32" i="14"/>
  <c r="R32" i="14"/>
  <c r="S32" i="14"/>
  <c r="B33" i="14"/>
  <c r="C33" i="14"/>
  <c r="D33" i="14"/>
  <c r="E33" i="14"/>
  <c r="G33" i="14" s="1"/>
  <c r="H33" i="14"/>
  <c r="I33" i="14"/>
  <c r="J33" i="14"/>
  <c r="K33" i="14"/>
  <c r="M33" i="14"/>
  <c r="N33" i="14"/>
  <c r="O33" i="14"/>
  <c r="P33" i="14"/>
  <c r="Q33" i="14"/>
  <c r="R33" i="14"/>
  <c r="S33" i="14"/>
  <c r="B34" i="14"/>
  <c r="C34" i="14"/>
  <c r="D34" i="14"/>
  <c r="E34" i="14"/>
  <c r="F34" i="14" s="1"/>
  <c r="H34" i="14"/>
  <c r="I34" i="14"/>
  <c r="J34" i="14"/>
  <c r="K34" i="14"/>
  <c r="M34" i="14"/>
  <c r="N34" i="14"/>
  <c r="O34" i="14"/>
  <c r="P34" i="14"/>
  <c r="Q34" i="14"/>
  <c r="R34" i="14"/>
  <c r="S34" i="14"/>
  <c r="B35" i="14"/>
  <c r="C35" i="14"/>
  <c r="D35" i="14"/>
  <c r="E35" i="14"/>
  <c r="F35" i="14" s="1"/>
  <c r="H35" i="14"/>
  <c r="I35" i="14"/>
  <c r="J35" i="14"/>
  <c r="K35" i="14"/>
  <c r="M35" i="14"/>
  <c r="N35" i="14"/>
  <c r="O35" i="14"/>
  <c r="P35" i="14"/>
  <c r="Q35" i="14"/>
  <c r="R35" i="14"/>
  <c r="S35" i="14"/>
  <c r="B36" i="14"/>
  <c r="C36" i="14"/>
  <c r="D36" i="14"/>
  <c r="E36" i="14"/>
  <c r="F36" i="14" s="1"/>
  <c r="H36" i="14"/>
  <c r="I36" i="14"/>
  <c r="J36" i="14"/>
  <c r="K36" i="14"/>
  <c r="M36" i="14"/>
  <c r="N36" i="14"/>
  <c r="O36" i="14"/>
  <c r="P36" i="14"/>
  <c r="Q36" i="14"/>
  <c r="R36" i="14"/>
  <c r="S36" i="14"/>
  <c r="B37" i="14"/>
  <c r="C37" i="14"/>
  <c r="D37" i="14"/>
  <c r="E37" i="14"/>
  <c r="F37" i="14" s="1"/>
  <c r="H37" i="14"/>
  <c r="I37" i="14"/>
  <c r="J37" i="14"/>
  <c r="K37" i="14"/>
  <c r="M37" i="14"/>
  <c r="N37" i="14"/>
  <c r="O37" i="14"/>
  <c r="P37" i="14"/>
  <c r="Q37" i="14"/>
  <c r="R37" i="14"/>
  <c r="S37" i="14"/>
  <c r="B38" i="14"/>
  <c r="C38" i="14"/>
  <c r="D38" i="14"/>
  <c r="E38" i="14"/>
  <c r="F38" i="14" s="1"/>
  <c r="H38" i="14"/>
  <c r="I38" i="14"/>
  <c r="J38" i="14"/>
  <c r="K38" i="14"/>
  <c r="M38" i="14"/>
  <c r="N38" i="14"/>
  <c r="O38" i="14"/>
  <c r="P38" i="14"/>
  <c r="Q38" i="14"/>
  <c r="R38" i="14"/>
  <c r="S38" i="14"/>
  <c r="B39" i="14"/>
  <c r="C39" i="14"/>
  <c r="D39" i="14"/>
  <c r="E39" i="14"/>
  <c r="F39" i="14" s="1"/>
  <c r="H39" i="14"/>
  <c r="I39" i="14"/>
  <c r="J39" i="14"/>
  <c r="K39" i="14"/>
  <c r="M39" i="14"/>
  <c r="N39" i="14"/>
  <c r="O39" i="14"/>
  <c r="P39" i="14"/>
  <c r="Q39" i="14"/>
  <c r="R39" i="14"/>
  <c r="S39" i="14"/>
  <c r="B40" i="14"/>
  <c r="C40" i="14"/>
  <c r="D40" i="14"/>
  <c r="E40" i="14"/>
  <c r="H40" i="14"/>
  <c r="I40" i="14"/>
  <c r="J40" i="14"/>
  <c r="K40" i="14"/>
  <c r="M40" i="14"/>
  <c r="N40" i="14"/>
  <c r="O40" i="14"/>
  <c r="P40" i="14"/>
  <c r="Q40" i="14"/>
  <c r="R40" i="14"/>
  <c r="S40" i="14"/>
  <c r="B41" i="14"/>
  <c r="C41" i="14"/>
  <c r="D41" i="14"/>
  <c r="E41" i="14"/>
  <c r="G41" i="14" s="1"/>
  <c r="H41" i="14"/>
  <c r="I41" i="14"/>
  <c r="J41" i="14"/>
  <c r="K41" i="14"/>
  <c r="M41" i="14"/>
  <c r="N41" i="14"/>
  <c r="O41" i="14"/>
  <c r="P41" i="14"/>
  <c r="Q41" i="14"/>
  <c r="R41" i="14"/>
  <c r="S41" i="14"/>
  <c r="B42" i="14"/>
  <c r="C42" i="14"/>
  <c r="D42" i="14"/>
  <c r="E42" i="14"/>
  <c r="G42" i="14" s="1"/>
  <c r="H42" i="14"/>
  <c r="I42" i="14"/>
  <c r="J42" i="14"/>
  <c r="K42" i="14"/>
  <c r="M42" i="14"/>
  <c r="N42" i="14"/>
  <c r="O42" i="14"/>
  <c r="P42" i="14"/>
  <c r="Q42" i="14"/>
  <c r="R42" i="14"/>
  <c r="S42" i="14"/>
  <c r="B43" i="14"/>
  <c r="C43" i="14"/>
  <c r="D43" i="14"/>
  <c r="E43" i="14"/>
  <c r="G43" i="14" s="1"/>
  <c r="H43" i="14"/>
  <c r="I43" i="14"/>
  <c r="J43" i="14"/>
  <c r="K43" i="14"/>
  <c r="M43" i="14"/>
  <c r="N43" i="14"/>
  <c r="O43" i="14"/>
  <c r="P43" i="14"/>
  <c r="Q43" i="14"/>
  <c r="R43" i="14"/>
  <c r="S43" i="14"/>
  <c r="B44" i="14"/>
  <c r="C44" i="14"/>
  <c r="D44" i="14"/>
  <c r="E44" i="14"/>
  <c r="G44" i="14" s="1"/>
  <c r="H44" i="14"/>
  <c r="I44" i="14"/>
  <c r="J44" i="14"/>
  <c r="K44" i="14"/>
  <c r="M44" i="14"/>
  <c r="N44" i="14"/>
  <c r="O44" i="14"/>
  <c r="P44" i="14"/>
  <c r="Q44" i="14"/>
  <c r="R44" i="14"/>
  <c r="S44" i="14"/>
  <c r="B45" i="14"/>
  <c r="C45" i="14"/>
  <c r="D45" i="14"/>
  <c r="E45" i="14"/>
  <c r="G45" i="14" s="1"/>
  <c r="H45" i="14"/>
  <c r="I45" i="14"/>
  <c r="J45" i="14"/>
  <c r="K45" i="14"/>
  <c r="M45" i="14"/>
  <c r="N45" i="14"/>
  <c r="O45" i="14"/>
  <c r="P45" i="14"/>
  <c r="Q45" i="14"/>
  <c r="R45" i="14"/>
  <c r="S45" i="14"/>
  <c r="B46" i="14"/>
  <c r="C46" i="14"/>
  <c r="D46" i="14"/>
  <c r="E46" i="14"/>
  <c r="F46" i="14" s="1"/>
  <c r="H46" i="14"/>
  <c r="I46" i="14"/>
  <c r="J46" i="14"/>
  <c r="K46" i="14"/>
  <c r="M46" i="14"/>
  <c r="N46" i="14"/>
  <c r="O46" i="14"/>
  <c r="P46" i="14"/>
  <c r="Q46" i="14"/>
  <c r="R46" i="14"/>
  <c r="S46" i="14"/>
  <c r="B47" i="14"/>
  <c r="C47" i="14"/>
  <c r="D47" i="14"/>
  <c r="E47" i="14"/>
  <c r="G47" i="14" s="1"/>
  <c r="H47" i="14"/>
  <c r="I47" i="14"/>
  <c r="J47" i="14"/>
  <c r="K47" i="14"/>
  <c r="M47" i="14"/>
  <c r="N47" i="14"/>
  <c r="O47" i="14"/>
  <c r="P47" i="14"/>
  <c r="Q47" i="14"/>
  <c r="R47" i="14"/>
  <c r="S47" i="14"/>
  <c r="B48" i="14"/>
  <c r="C48" i="14"/>
  <c r="D48" i="14"/>
  <c r="E48" i="14"/>
  <c r="G48" i="14" s="1"/>
  <c r="H48" i="14"/>
  <c r="I48" i="14"/>
  <c r="J48" i="14"/>
  <c r="K48" i="14"/>
  <c r="M48" i="14"/>
  <c r="N48" i="14"/>
  <c r="O48" i="14"/>
  <c r="P48" i="14"/>
  <c r="Q48" i="14"/>
  <c r="R48" i="14"/>
  <c r="S48" i="14"/>
  <c r="B49" i="14"/>
  <c r="C49" i="14"/>
  <c r="D49" i="14"/>
  <c r="E49" i="14"/>
  <c r="F49" i="14" s="1"/>
  <c r="H49" i="14"/>
  <c r="I49" i="14"/>
  <c r="J49" i="14"/>
  <c r="K49" i="14"/>
  <c r="M49" i="14"/>
  <c r="N49" i="14"/>
  <c r="O49" i="14"/>
  <c r="P49" i="14"/>
  <c r="Q49" i="14"/>
  <c r="R49" i="14"/>
  <c r="S49" i="14"/>
  <c r="B50" i="14"/>
  <c r="C50" i="14"/>
  <c r="D50" i="14"/>
  <c r="E50" i="14"/>
  <c r="G50" i="14" s="1"/>
  <c r="H50" i="14"/>
  <c r="I50" i="14"/>
  <c r="J50" i="14"/>
  <c r="K50" i="14"/>
  <c r="M50" i="14"/>
  <c r="N50" i="14"/>
  <c r="O50" i="14"/>
  <c r="P50" i="14"/>
  <c r="Q50" i="14"/>
  <c r="R50" i="14"/>
  <c r="S50" i="14"/>
  <c r="B51" i="14"/>
  <c r="C51" i="14"/>
  <c r="D51" i="14"/>
  <c r="E51" i="14"/>
  <c r="G51" i="14" s="1"/>
  <c r="H51" i="14"/>
  <c r="I51" i="14"/>
  <c r="J51" i="14"/>
  <c r="K51" i="14"/>
  <c r="M51" i="14"/>
  <c r="N51" i="14"/>
  <c r="O51" i="14"/>
  <c r="P51" i="14"/>
  <c r="Q51" i="14"/>
  <c r="R51" i="14"/>
  <c r="S51" i="14"/>
  <c r="B52" i="14"/>
  <c r="C52" i="14"/>
  <c r="D52" i="14"/>
  <c r="E52" i="14"/>
  <c r="H52" i="14"/>
  <c r="I52" i="14"/>
  <c r="J52" i="14"/>
  <c r="K52" i="14"/>
  <c r="M52" i="14"/>
  <c r="N52" i="14"/>
  <c r="O52" i="14"/>
  <c r="P52" i="14"/>
  <c r="Q52" i="14"/>
  <c r="R52" i="14"/>
  <c r="S52" i="14"/>
  <c r="B53" i="14"/>
  <c r="C53" i="14"/>
  <c r="D53" i="14"/>
  <c r="E53" i="14"/>
  <c r="G53" i="14" s="1"/>
  <c r="H53" i="14"/>
  <c r="I53" i="14"/>
  <c r="J53" i="14"/>
  <c r="K53" i="14"/>
  <c r="M53" i="14"/>
  <c r="N53" i="14"/>
  <c r="O53" i="14"/>
  <c r="P53" i="14"/>
  <c r="Q53" i="14"/>
  <c r="R53" i="14"/>
  <c r="S53" i="14"/>
  <c r="B54" i="14"/>
  <c r="C54" i="14"/>
  <c r="D54" i="14"/>
  <c r="E54" i="14"/>
  <c r="G54" i="14" s="1"/>
  <c r="H54" i="14"/>
  <c r="I54" i="14"/>
  <c r="J54" i="14"/>
  <c r="K54" i="14"/>
  <c r="M54" i="14"/>
  <c r="N54" i="14"/>
  <c r="O54" i="14"/>
  <c r="P54" i="14"/>
  <c r="Q54" i="14"/>
  <c r="R54" i="14"/>
  <c r="S54" i="14"/>
  <c r="B55" i="14"/>
  <c r="C55" i="14"/>
  <c r="D55" i="14"/>
  <c r="E55" i="14"/>
  <c r="G55" i="14" s="1"/>
  <c r="H55" i="14"/>
  <c r="I55" i="14"/>
  <c r="J55" i="14"/>
  <c r="K55" i="14"/>
  <c r="M55" i="14"/>
  <c r="N55" i="14"/>
  <c r="O55" i="14"/>
  <c r="P55" i="14"/>
  <c r="Q55" i="14"/>
  <c r="R55" i="14"/>
  <c r="S55" i="14"/>
  <c r="B56" i="14"/>
  <c r="C56" i="14"/>
  <c r="D56" i="14"/>
  <c r="E56" i="14"/>
  <c r="F56" i="14" s="1"/>
  <c r="H56" i="14"/>
  <c r="I56" i="14"/>
  <c r="J56" i="14"/>
  <c r="K56" i="14"/>
  <c r="M56" i="14"/>
  <c r="N56" i="14"/>
  <c r="O56" i="14"/>
  <c r="P56" i="14"/>
  <c r="Q56" i="14"/>
  <c r="R56" i="14"/>
  <c r="S56" i="14"/>
  <c r="B57" i="14"/>
  <c r="C57" i="14"/>
  <c r="D57" i="14"/>
  <c r="E57" i="14"/>
  <c r="G57" i="14" s="1"/>
  <c r="H57" i="14"/>
  <c r="I57" i="14"/>
  <c r="J57" i="14"/>
  <c r="K57" i="14"/>
  <c r="M57" i="14"/>
  <c r="N57" i="14"/>
  <c r="O57" i="14"/>
  <c r="P57" i="14"/>
  <c r="Q57" i="14"/>
  <c r="R57" i="14"/>
  <c r="S57" i="14"/>
  <c r="B58" i="14"/>
  <c r="C58" i="14"/>
  <c r="D58" i="14"/>
  <c r="E58" i="14"/>
  <c r="F58" i="14" s="1"/>
  <c r="H58" i="14"/>
  <c r="I58" i="14"/>
  <c r="J58" i="14"/>
  <c r="K58" i="14"/>
  <c r="M58" i="14"/>
  <c r="N58" i="14"/>
  <c r="O58" i="14"/>
  <c r="P58" i="14"/>
  <c r="Q58" i="14"/>
  <c r="R58" i="14"/>
  <c r="S58" i="14"/>
  <c r="B59" i="14"/>
  <c r="C59" i="14"/>
  <c r="D59" i="14"/>
  <c r="E59" i="14"/>
  <c r="G59" i="14" s="1"/>
  <c r="H59" i="14"/>
  <c r="I59" i="14"/>
  <c r="J59" i="14"/>
  <c r="K59" i="14"/>
  <c r="M59" i="14"/>
  <c r="N59" i="14"/>
  <c r="O59" i="14"/>
  <c r="P59" i="14"/>
  <c r="Q59" i="14"/>
  <c r="R59" i="14"/>
  <c r="S59" i="14"/>
  <c r="B60" i="14"/>
  <c r="C60" i="14"/>
  <c r="D60" i="14"/>
  <c r="E60" i="14"/>
  <c r="F60" i="14" s="1"/>
  <c r="H60" i="14"/>
  <c r="I60" i="14"/>
  <c r="J60" i="14"/>
  <c r="K60" i="14"/>
  <c r="M60" i="14"/>
  <c r="N60" i="14"/>
  <c r="O60" i="14"/>
  <c r="P60" i="14"/>
  <c r="Q60" i="14"/>
  <c r="R60" i="14"/>
  <c r="S60" i="14"/>
  <c r="B61" i="14"/>
  <c r="C61" i="14"/>
  <c r="D61" i="14"/>
  <c r="E61" i="14"/>
  <c r="F61" i="14" s="1"/>
  <c r="H61" i="14"/>
  <c r="I61" i="14"/>
  <c r="J61" i="14"/>
  <c r="K61" i="14"/>
  <c r="M61" i="14"/>
  <c r="N61" i="14"/>
  <c r="O61" i="14"/>
  <c r="P61" i="14"/>
  <c r="Q61" i="14"/>
  <c r="R61" i="14"/>
  <c r="S61" i="14"/>
  <c r="B62" i="14"/>
  <c r="C62" i="14"/>
  <c r="D62" i="14"/>
  <c r="E62" i="14"/>
  <c r="F62" i="14" s="1"/>
  <c r="H62" i="14"/>
  <c r="I62" i="14"/>
  <c r="J62" i="14"/>
  <c r="K62" i="14"/>
  <c r="M62" i="14"/>
  <c r="N62" i="14"/>
  <c r="O62" i="14"/>
  <c r="P62" i="14"/>
  <c r="Q62" i="14"/>
  <c r="R62" i="14"/>
  <c r="S62" i="14"/>
  <c r="B63" i="14"/>
  <c r="C63" i="14"/>
  <c r="D63" i="14"/>
  <c r="E63" i="14"/>
  <c r="F63" i="14" s="1"/>
  <c r="H63" i="14"/>
  <c r="I63" i="14"/>
  <c r="J63" i="14"/>
  <c r="K63" i="14"/>
  <c r="M63" i="14"/>
  <c r="N63" i="14"/>
  <c r="O63" i="14"/>
  <c r="P63" i="14"/>
  <c r="Q63" i="14"/>
  <c r="R63" i="14"/>
  <c r="S63" i="14"/>
  <c r="B64" i="14"/>
  <c r="C64" i="14"/>
  <c r="D64" i="14"/>
  <c r="E64" i="14"/>
  <c r="H64" i="14"/>
  <c r="I64" i="14"/>
  <c r="J64" i="14"/>
  <c r="K64" i="14"/>
  <c r="M64" i="14"/>
  <c r="N64" i="14"/>
  <c r="O64" i="14"/>
  <c r="P64" i="14"/>
  <c r="Q64" i="14"/>
  <c r="R64" i="14"/>
  <c r="S64" i="14"/>
  <c r="B65" i="14"/>
  <c r="C65" i="14"/>
  <c r="D65" i="14"/>
  <c r="E65" i="14"/>
  <c r="G65" i="14" s="1"/>
  <c r="H65" i="14"/>
  <c r="I65" i="14"/>
  <c r="J65" i="14"/>
  <c r="K65" i="14"/>
  <c r="M65" i="14"/>
  <c r="N65" i="14"/>
  <c r="O65" i="14"/>
  <c r="P65" i="14"/>
  <c r="Q65" i="14"/>
  <c r="R65" i="14"/>
  <c r="S65" i="14"/>
  <c r="B66" i="14"/>
  <c r="C66" i="14"/>
  <c r="D66" i="14"/>
  <c r="E66" i="14"/>
  <c r="G66" i="14" s="1"/>
  <c r="H66" i="14"/>
  <c r="I66" i="14"/>
  <c r="J66" i="14"/>
  <c r="K66" i="14"/>
  <c r="M66" i="14"/>
  <c r="N66" i="14"/>
  <c r="O66" i="14"/>
  <c r="P66" i="14"/>
  <c r="Q66" i="14"/>
  <c r="R66" i="14"/>
  <c r="S66" i="14"/>
  <c r="B67" i="14"/>
  <c r="C67" i="14"/>
  <c r="D67" i="14"/>
  <c r="E67" i="14"/>
  <c r="G67" i="14" s="1"/>
  <c r="H67" i="14"/>
  <c r="I67" i="14"/>
  <c r="J67" i="14"/>
  <c r="K67" i="14"/>
  <c r="M67" i="14"/>
  <c r="N67" i="14"/>
  <c r="O67" i="14"/>
  <c r="P67" i="14"/>
  <c r="Q67" i="14"/>
  <c r="R67" i="14"/>
  <c r="S67" i="14"/>
  <c r="B68" i="14"/>
  <c r="C68" i="14"/>
  <c r="D68" i="14"/>
  <c r="E68" i="14"/>
  <c r="F68" i="14" s="1"/>
  <c r="H68" i="14"/>
  <c r="I68" i="14"/>
  <c r="J68" i="14"/>
  <c r="K68" i="14"/>
  <c r="M68" i="14"/>
  <c r="N68" i="14"/>
  <c r="O68" i="14"/>
  <c r="P68" i="14"/>
  <c r="Q68" i="14"/>
  <c r="R68" i="14"/>
  <c r="S68" i="14"/>
  <c r="B69" i="14"/>
  <c r="C69" i="14"/>
  <c r="D69" i="14"/>
  <c r="E69" i="14"/>
  <c r="G69" i="14" s="1"/>
  <c r="H69" i="14"/>
  <c r="I69" i="14"/>
  <c r="J69" i="14"/>
  <c r="K69" i="14"/>
  <c r="M69" i="14"/>
  <c r="N69" i="14"/>
  <c r="O69" i="14"/>
  <c r="P69" i="14"/>
  <c r="Q69" i="14"/>
  <c r="R69" i="14"/>
  <c r="S69" i="14"/>
  <c r="B70" i="14"/>
  <c r="C70" i="14"/>
  <c r="D70" i="14"/>
  <c r="E70" i="14"/>
  <c r="F70" i="14" s="1"/>
  <c r="H70" i="14"/>
  <c r="I70" i="14"/>
  <c r="J70" i="14"/>
  <c r="K70" i="14"/>
  <c r="M70" i="14"/>
  <c r="N70" i="14"/>
  <c r="O70" i="14"/>
  <c r="P70" i="14"/>
  <c r="Q70" i="14"/>
  <c r="R70" i="14"/>
  <c r="S70" i="14"/>
  <c r="B71" i="14"/>
  <c r="C71" i="14"/>
  <c r="D71" i="14"/>
  <c r="E71" i="14"/>
  <c r="G71" i="14" s="1"/>
  <c r="H71" i="14"/>
  <c r="I71" i="14"/>
  <c r="J71" i="14"/>
  <c r="K71" i="14"/>
  <c r="M71" i="14"/>
  <c r="N71" i="14"/>
  <c r="O71" i="14"/>
  <c r="P71" i="14"/>
  <c r="Q71" i="14"/>
  <c r="R71" i="14"/>
  <c r="S71" i="14"/>
  <c r="B72" i="14"/>
  <c r="C72" i="14"/>
  <c r="D72" i="14"/>
  <c r="E72" i="14"/>
  <c r="G72" i="14" s="1"/>
  <c r="H72" i="14"/>
  <c r="I72" i="14"/>
  <c r="J72" i="14"/>
  <c r="K72" i="14"/>
  <c r="M72" i="14"/>
  <c r="N72" i="14"/>
  <c r="O72" i="14"/>
  <c r="P72" i="14"/>
  <c r="Q72" i="14"/>
  <c r="R72" i="14"/>
  <c r="S72" i="14"/>
  <c r="B73" i="14"/>
  <c r="C73" i="14"/>
  <c r="D73" i="14"/>
  <c r="E73" i="14"/>
  <c r="F73" i="14" s="1"/>
  <c r="H73" i="14"/>
  <c r="I73" i="14"/>
  <c r="J73" i="14"/>
  <c r="K73" i="14"/>
  <c r="M73" i="14"/>
  <c r="N73" i="14"/>
  <c r="O73" i="14"/>
  <c r="P73" i="14"/>
  <c r="Q73" i="14"/>
  <c r="R73" i="14"/>
  <c r="S73" i="14"/>
  <c r="B74" i="14"/>
  <c r="C74" i="14"/>
  <c r="D74" i="14"/>
  <c r="E74" i="14"/>
  <c r="F74" i="14" s="1"/>
  <c r="H74" i="14"/>
  <c r="I74" i="14"/>
  <c r="J74" i="14"/>
  <c r="K74" i="14"/>
  <c r="M74" i="14"/>
  <c r="N74" i="14"/>
  <c r="O74" i="14"/>
  <c r="P74" i="14"/>
  <c r="Q74" i="14"/>
  <c r="R74" i="14"/>
  <c r="S74" i="14"/>
  <c r="B75" i="14"/>
  <c r="C75" i="14"/>
  <c r="D75" i="14"/>
  <c r="E75" i="14"/>
  <c r="G75" i="14" s="1"/>
  <c r="H75" i="14"/>
  <c r="I75" i="14"/>
  <c r="J75" i="14"/>
  <c r="K75" i="14"/>
  <c r="M75" i="14"/>
  <c r="N75" i="14"/>
  <c r="O75" i="14"/>
  <c r="P75" i="14"/>
  <c r="Q75" i="14"/>
  <c r="R75" i="14"/>
  <c r="S75" i="14"/>
  <c r="B76" i="14"/>
  <c r="C76" i="14"/>
  <c r="D76" i="14"/>
  <c r="E76" i="14"/>
  <c r="H76" i="14"/>
  <c r="I76" i="14"/>
  <c r="J76" i="14"/>
  <c r="K76" i="14"/>
  <c r="M76" i="14"/>
  <c r="N76" i="14"/>
  <c r="O76" i="14"/>
  <c r="P76" i="14"/>
  <c r="Q76" i="14"/>
  <c r="R76" i="14"/>
  <c r="S76" i="14"/>
  <c r="B77" i="14"/>
  <c r="C77" i="14"/>
  <c r="D77" i="14"/>
  <c r="E77" i="14"/>
  <c r="F77" i="14" s="1"/>
  <c r="H77" i="14"/>
  <c r="I77" i="14"/>
  <c r="J77" i="14"/>
  <c r="K77" i="14"/>
  <c r="M77" i="14"/>
  <c r="N77" i="14"/>
  <c r="O77" i="14"/>
  <c r="P77" i="14"/>
  <c r="Q77" i="14"/>
  <c r="R77" i="14"/>
  <c r="S77" i="14"/>
  <c r="B78" i="14"/>
  <c r="C78" i="14"/>
  <c r="D78" i="14"/>
  <c r="E78" i="14"/>
  <c r="G78" i="14" s="1"/>
  <c r="H78" i="14"/>
  <c r="I78" i="14"/>
  <c r="J78" i="14"/>
  <c r="K78" i="14"/>
  <c r="M78" i="14"/>
  <c r="N78" i="14"/>
  <c r="O78" i="14"/>
  <c r="P78" i="14"/>
  <c r="Q78" i="14"/>
  <c r="R78" i="14"/>
  <c r="S78" i="14"/>
  <c r="B79" i="14"/>
  <c r="C79" i="14"/>
  <c r="D79" i="14"/>
  <c r="E79" i="14"/>
  <c r="F79" i="14" s="1"/>
  <c r="H79" i="14"/>
  <c r="I79" i="14"/>
  <c r="J79" i="14"/>
  <c r="K79" i="14"/>
  <c r="M79" i="14"/>
  <c r="N79" i="14"/>
  <c r="O79" i="14"/>
  <c r="P79" i="14"/>
  <c r="Q79" i="14"/>
  <c r="R79" i="14"/>
  <c r="S79" i="14"/>
  <c r="B80" i="14"/>
  <c r="C80" i="14"/>
  <c r="D80" i="14"/>
  <c r="E80" i="14"/>
  <c r="G80" i="14" s="1"/>
  <c r="H80" i="14"/>
  <c r="I80" i="14"/>
  <c r="J80" i="14"/>
  <c r="K80" i="14"/>
  <c r="M80" i="14"/>
  <c r="N80" i="14"/>
  <c r="O80" i="14"/>
  <c r="P80" i="14"/>
  <c r="Q80" i="14"/>
  <c r="R80" i="14"/>
  <c r="S80" i="14"/>
  <c r="B81" i="14"/>
  <c r="C81" i="14"/>
  <c r="D81" i="14"/>
  <c r="E81" i="14"/>
  <c r="G81" i="14" s="1"/>
  <c r="H81" i="14"/>
  <c r="I81" i="14"/>
  <c r="J81" i="14"/>
  <c r="K81" i="14"/>
  <c r="M81" i="14"/>
  <c r="N81" i="14"/>
  <c r="O81" i="14"/>
  <c r="P81" i="14"/>
  <c r="Q81" i="14"/>
  <c r="R81" i="14"/>
  <c r="S81" i="14"/>
  <c r="B82" i="14"/>
  <c r="C82" i="14"/>
  <c r="D82" i="14"/>
  <c r="E82" i="14"/>
  <c r="F82" i="14" s="1"/>
  <c r="H82" i="14"/>
  <c r="I82" i="14"/>
  <c r="J82" i="14"/>
  <c r="K82" i="14"/>
  <c r="M82" i="14"/>
  <c r="N82" i="14"/>
  <c r="O82" i="14"/>
  <c r="P82" i="14"/>
  <c r="Q82" i="14"/>
  <c r="R82" i="14"/>
  <c r="S82" i="14"/>
  <c r="B83" i="14"/>
  <c r="C83" i="14"/>
  <c r="D83" i="14"/>
  <c r="E83" i="14"/>
  <c r="F83" i="14" s="1"/>
  <c r="H83" i="14"/>
  <c r="I83" i="14"/>
  <c r="J83" i="14"/>
  <c r="K83" i="14"/>
  <c r="M83" i="14"/>
  <c r="N83" i="14"/>
  <c r="O83" i="14"/>
  <c r="P83" i="14"/>
  <c r="Q83" i="14"/>
  <c r="R83" i="14"/>
  <c r="S83" i="14"/>
  <c r="B84" i="14"/>
  <c r="C84" i="14"/>
  <c r="D84" i="14"/>
  <c r="E84" i="14"/>
  <c r="G84" i="14" s="1"/>
  <c r="H84" i="14"/>
  <c r="I84" i="14"/>
  <c r="J84" i="14"/>
  <c r="K84" i="14"/>
  <c r="M84" i="14"/>
  <c r="N84" i="14"/>
  <c r="O84" i="14"/>
  <c r="P84" i="14"/>
  <c r="Q84" i="14"/>
  <c r="R84" i="14"/>
  <c r="S84" i="14"/>
  <c r="B85" i="14"/>
  <c r="C85" i="14"/>
  <c r="D85" i="14"/>
  <c r="E85" i="14"/>
  <c r="F85" i="14" s="1"/>
  <c r="H85" i="14"/>
  <c r="I85" i="14"/>
  <c r="J85" i="14"/>
  <c r="K85" i="14"/>
  <c r="M85" i="14"/>
  <c r="N85" i="14"/>
  <c r="O85" i="14"/>
  <c r="P85" i="14"/>
  <c r="Q85" i="14"/>
  <c r="R85" i="14"/>
  <c r="S85" i="14"/>
  <c r="B86" i="14"/>
  <c r="C86" i="14"/>
  <c r="D86" i="14"/>
  <c r="E86" i="14"/>
  <c r="F86" i="14" s="1"/>
  <c r="H86" i="14"/>
  <c r="I86" i="14"/>
  <c r="J86" i="14"/>
  <c r="K86" i="14"/>
  <c r="M86" i="14"/>
  <c r="N86" i="14"/>
  <c r="O86" i="14"/>
  <c r="P86" i="14"/>
  <c r="Q86" i="14"/>
  <c r="R86" i="14"/>
  <c r="S86" i="14"/>
  <c r="B87" i="14"/>
  <c r="C87" i="14"/>
  <c r="D87" i="14"/>
  <c r="E87" i="14"/>
  <c r="G87" i="14" s="1"/>
  <c r="H87" i="14"/>
  <c r="I87" i="14"/>
  <c r="J87" i="14"/>
  <c r="K87" i="14"/>
  <c r="M87" i="14"/>
  <c r="N87" i="14"/>
  <c r="O87" i="14"/>
  <c r="P87" i="14"/>
  <c r="Q87" i="14"/>
  <c r="R87" i="14"/>
  <c r="S87" i="14"/>
  <c r="B88" i="14"/>
  <c r="C88" i="14"/>
  <c r="D88" i="14"/>
  <c r="E88" i="14"/>
  <c r="H88" i="14"/>
  <c r="I88" i="14"/>
  <c r="J88" i="14"/>
  <c r="K88" i="14"/>
  <c r="M88" i="14"/>
  <c r="N88" i="14"/>
  <c r="O88" i="14"/>
  <c r="P88" i="14"/>
  <c r="Q88" i="14"/>
  <c r="R88" i="14"/>
  <c r="S88" i="14"/>
  <c r="B89" i="14"/>
  <c r="C89" i="14"/>
  <c r="D89" i="14"/>
  <c r="E89" i="14"/>
  <c r="G89" i="14" s="1"/>
  <c r="H89" i="14"/>
  <c r="I89" i="14"/>
  <c r="J89" i="14"/>
  <c r="K89" i="14"/>
  <c r="M89" i="14"/>
  <c r="N89" i="14"/>
  <c r="O89" i="14"/>
  <c r="P89" i="14"/>
  <c r="Q89" i="14"/>
  <c r="R89" i="14"/>
  <c r="S89" i="14"/>
  <c r="B90" i="14"/>
  <c r="C90" i="14"/>
  <c r="D90" i="14"/>
  <c r="E90" i="14"/>
  <c r="G90" i="14" s="1"/>
  <c r="H90" i="14"/>
  <c r="I90" i="14"/>
  <c r="J90" i="14"/>
  <c r="K90" i="14"/>
  <c r="M90" i="14"/>
  <c r="N90" i="14"/>
  <c r="O90" i="14"/>
  <c r="P90" i="14"/>
  <c r="Q90" i="14"/>
  <c r="R90" i="14"/>
  <c r="S90" i="14"/>
  <c r="B91" i="14"/>
  <c r="C91" i="14"/>
  <c r="D91" i="14"/>
  <c r="E91" i="14"/>
  <c r="G91" i="14" s="1"/>
  <c r="H91" i="14"/>
  <c r="I91" i="14"/>
  <c r="J91" i="14"/>
  <c r="K91" i="14"/>
  <c r="M91" i="14"/>
  <c r="N91" i="14"/>
  <c r="O91" i="14"/>
  <c r="P91" i="14"/>
  <c r="Q91" i="14"/>
  <c r="R91" i="14"/>
  <c r="S91" i="14"/>
  <c r="B92" i="14"/>
  <c r="C92" i="14"/>
  <c r="D92" i="14"/>
  <c r="E92" i="14"/>
  <c r="F92" i="14" s="1"/>
  <c r="H92" i="14"/>
  <c r="I92" i="14"/>
  <c r="J92" i="14"/>
  <c r="K92" i="14"/>
  <c r="M92" i="14"/>
  <c r="N92" i="14"/>
  <c r="O92" i="14"/>
  <c r="P92" i="14"/>
  <c r="Q92" i="14"/>
  <c r="R92" i="14"/>
  <c r="S92" i="14"/>
  <c r="B93" i="14"/>
  <c r="C93" i="14"/>
  <c r="D93" i="14"/>
  <c r="E93" i="14"/>
  <c r="G93" i="14" s="1"/>
  <c r="H93" i="14"/>
  <c r="I93" i="14"/>
  <c r="J93" i="14"/>
  <c r="K93" i="14"/>
  <c r="M93" i="14"/>
  <c r="N93" i="14"/>
  <c r="O93" i="14"/>
  <c r="P93" i="14"/>
  <c r="Q93" i="14"/>
  <c r="R93" i="14"/>
  <c r="S93" i="14"/>
  <c r="B94" i="14"/>
  <c r="C94" i="14"/>
  <c r="D94" i="14"/>
  <c r="E94" i="14"/>
  <c r="F94" i="14" s="1"/>
  <c r="H94" i="14"/>
  <c r="I94" i="14"/>
  <c r="J94" i="14"/>
  <c r="K94" i="14"/>
  <c r="M94" i="14"/>
  <c r="N94" i="14"/>
  <c r="O94" i="14"/>
  <c r="P94" i="14"/>
  <c r="Q94" i="14"/>
  <c r="R94" i="14"/>
  <c r="S94" i="14"/>
  <c r="B95" i="14"/>
  <c r="C95" i="14"/>
  <c r="D95" i="14"/>
  <c r="E95" i="14"/>
  <c r="G95" i="14" s="1"/>
  <c r="H95" i="14"/>
  <c r="I95" i="14"/>
  <c r="J95" i="14"/>
  <c r="K95" i="14"/>
  <c r="M95" i="14"/>
  <c r="N95" i="14"/>
  <c r="O95" i="14"/>
  <c r="P95" i="14"/>
  <c r="Q95" i="14"/>
  <c r="R95" i="14"/>
  <c r="S95" i="14"/>
  <c r="B96" i="14"/>
  <c r="C96" i="14"/>
  <c r="D96" i="14"/>
  <c r="E96" i="14"/>
  <c r="F96" i="14" s="1"/>
  <c r="H96" i="14"/>
  <c r="I96" i="14"/>
  <c r="J96" i="14"/>
  <c r="K96" i="14"/>
  <c r="M96" i="14"/>
  <c r="N96" i="14"/>
  <c r="O96" i="14"/>
  <c r="P96" i="14"/>
  <c r="Q96" i="14"/>
  <c r="R96" i="14"/>
  <c r="S96" i="14"/>
  <c r="B97" i="14"/>
  <c r="C97" i="14"/>
  <c r="D97" i="14"/>
  <c r="E97" i="14"/>
  <c r="F97" i="14" s="1"/>
  <c r="H97" i="14"/>
  <c r="I97" i="14"/>
  <c r="J97" i="14"/>
  <c r="K97" i="14"/>
  <c r="M97" i="14"/>
  <c r="N97" i="14"/>
  <c r="O97" i="14"/>
  <c r="P97" i="14"/>
  <c r="Q97" i="14"/>
  <c r="R97" i="14"/>
  <c r="S97" i="14"/>
  <c r="B98" i="14"/>
  <c r="C98" i="14"/>
  <c r="D98" i="14"/>
  <c r="E98" i="14"/>
  <c r="F98" i="14" s="1"/>
  <c r="H98" i="14"/>
  <c r="I98" i="14"/>
  <c r="J98" i="14"/>
  <c r="K98" i="14"/>
  <c r="M98" i="14"/>
  <c r="N98" i="14"/>
  <c r="O98" i="14"/>
  <c r="P98" i="14"/>
  <c r="Q98" i="14"/>
  <c r="R98" i="14"/>
  <c r="S98" i="14"/>
  <c r="B99" i="14"/>
  <c r="C99" i="14"/>
  <c r="D99" i="14"/>
  <c r="E99" i="14"/>
  <c r="G99" i="14" s="1"/>
  <c r="H99" i="14"/>
  <c r="I99" i="14"/>
  <c r="J99" i="14"/>
  <c r="K99" i="14"/>
  <c r="M99" i="14"/>
  <c r="N99" i="14"/>
  <c r="O99" i="14"/>
  <c r="P99" i="14"/>
  <c r="Q99" i="14"/>
  <c r="R99" i="14"/>
  <c r="S99" i="14"/>
  <c r="B100" i="14"/>
  <c r="C100" i="14"/>
  <c r="D100" i="14"/>
  <c r="E100" i="14"/>
  <c r="H100" i="14"/>
  <c r="I100" i="14"/>
  <c r="J100" i="14"/>
  <c r="K100" i="14"/>
  <c r="M100" i="14"/>
  <c r="N100" i="14"/>
  <c r="O100" i="14"/>
  <c r="P100" i="14"/>
  <c r="Q100" i="14"/>
  <c r="R100" i="14"/>
  <c r="S100" i="14"/>
  <c r="B101" i="14"/>
  <c r="C101" i="14"/>
  <c r="D101" i="14"/>
  <c r="E101" i="14"/>
  <c r="F101" i="14" s="1"/>
  <c r="H101" i="14"/>
  <c r="I101" i="14"/>
  <c r="J101" i="14"/>
  <c r="K101" i="14"/>
  <c r="M101" i="14"/>
  <c r="N101" i="14"/>
  <c r="O101" i="14"/>
  <c r="P101" i="14"/>
  <c r="Q101" i="14"/>
  <c r="R101" i="14"/>
  <c r="S101" i="14"/>
  <c r="B102" i="14"/>
  <c r="C102" i="14"/>
  <c r="D102" i="14"/>
  <c r="E102" i="14"/>
  <c r="G102" i="14" s="1"/>
  <c r="H102" i="14"/>
  <c r="I102" i="14"/>
  <c r="J102" i="14"/>
  <c r="K102" i="14"/>
  <c r="M102" i="14"/>
  <c r="N102" i="14"/>
  <c r="O102" i="14"/>
  <c r="P102" i="14"/>
  <c r="Q102" i="14"/>
  <c r="R102" i="14"/>
  <c r="S102" i="14"/>
  <c r="B103" i="14"/>
  <c r="C103" i="14"/>
  <c r="D103" i="14"/>
  <c r="E103" i="14"/>
  <c r="F103" i="14" s="1"/>
  <c r="H103" i="14"/>
  <c r="I103" i="14"/>
  <c r="J103" i="14"/>
  <c r="K103" i="14"/>
  <c r="M103" i="14"/>
  <c r="N103" i="14"/>
  <c r="O103" i="14"/>
  <c r="P103" i="14"/>
  <c r="Q103" i="14"/>
  <c r="R103" i="14"/>
  <c r="S103" i="14"/>
  <c r="B104" i="14"/>
  <c r="C104" i="14"/>
  <c r="D104" i="14"/>
  <c r="E104" i="14"/>
  <c r="G104" i="14" s="1"/>
  <c r="H104" i="14"/>
  <c r="I104" i="14"/>
  <c r="J104" i="14"/>
  <c r="K104" i="14"/>
  <c r="M104" i="14"/>
  <c r="N104" i="14"/>
  <c r="O104" i="14"/>
  <c r="P104" i="14"/>
  <c r="Q104" i="14"/>
  <c r="R104" i="14"/>
  <c r="S104" i="14"/>
  <c r="B105" i="14"/>
  <c r="C105" i="14"/>
  <c r="D105" i="14"/>
  <c r="E105" i="14"/>
  <c r="H105" i="14"/>
  <c r="I105" i="14"/>
  <c r="J105" i="14"/>
  <c r="K105" i="14"/>
  <c r="M105" i="14"/>
  <c r="N105" i="14"/>
  <c r="O105" i="14"/>
  <c r="P105" i="14"/>
  <c r="Q105" i="14"/>
  <c r="R105" i="14"/>
  <c r="S105" i="14"/>
  <c r="B106" i="14"/>
  <c r="C106" i="14"/>
  <c r="D106" i="14"/>
  <c r="E106" i="14"/>
  <c r="H106" i="14"/>
  <c r="I106" i="14"/>
  <c r="J106" i="14"/>
  <c r="K106" i="14"/>
  <c r="M106" i="14"/>
  <c r="N106" i="14"/>
  <c r="O106" i="14"/>
  <c r="P106" i="14"/>
  <c r="Q106" i="14"/>
  <c r="R106" i="14"/>
  <c r="S106" i="14"/>
  <c r="B107" i="14"/>
  <c r="C107" i="14"/>
  <c r="D107" i="14"/>
  <c r="E107" i="14"/>
  <c r="H107" i="14"/>
  <c r="I107" i="14"/>
  <c r="J107" i="14"/>
  <c r="K107" i="14"/>
  <c r="M107" i="14"/>
  <c r="N107" i="14"/>
  <c r="O107" i="14"/>
  <c r="P107" i="14"/>
  <c r="Q107" i="14"/>
  <c r="R107" i="14"/>
  <c r="S107" i="14"/>
  <c r="B108" i="14"/>
  <c r="C108" i="14"/>
  <c r="D108" i="14"/>
  <c r="E108" i="14"/>
  <c r="H108" i="14"/>
  <c r="I108" i="14"/>
  <c r="J108" i="14"/>
  <c r="K108" i="14"/>
  <c r="M108" i="14"/>
  <c r="N108" i="14"/>
  <c r="O108" i="14"/>
  <c r="P108" i="14"/>
  <c r="Q108" i="14"/>
  <c r="R108" i="14"/>
  <c r="S108" i="14"/>
  <c r="B109" i="14"/>
  <c r="C109" i="14"/>
  <c r="D109" i="14"/>
  <c r="E109" i="14"/>
  <c r="H109" i="14"/>
  <c r="I109" i="14"/>
  <c r="J109" i="14"/>
  <c r="K109" i="14"/>
  <c r="M109" i="14"/>
  <c r="N109" i="14"/>
  <c r="O109" i="14"/>
  <c r="P109" i="14"/>
  <c r="Q109" i="14"/>
  <c r="R109" i="14"/>
  <c r="S109" i="14"/>
  <c r="B110" i="14"/>
  <c r="C110" i="14"/>
  <c r="D110" i="14"/>
  <c r="E110" i="14"/>
  <c r="H110" i="14"/>
  <c r="I110" i="14"/>
  <c r="J110" i="14"/>
  <c r="K110" i="14"/>
  <c r="M110" i="14"/>
  <c r="N110" i="14"/>
  <c r="O110" i="14"/>
  <c r="P110" i="14"/>
  <c r="Q110" i="14"/>
  <c r="R110" i="14"/>
  <c r="S110" i="14"/>
  <c r="B111" i="14"/>
  <c r="C111" i="14"/>
  <c r="D111" i="14"/>
  <c r="E111" i="14"/>
  <c r="H111" i="14"/>
  <c r="I111" i="14"/>
  <c r="J111" i="14"/>
  <c r="K111" i="14"/>
  <c r="M111" i="14"/>
  <c r="N111" i="14"/>
  <c r="O111" i="14"/>
  <c r="P111" i="14"/>
  <c r="Q111" i="14"/>
  <c r="R111" i="14"/>
  <c r="S111" i="14"/>
  <c r="B112" i="14"/>
  <c r="C112" i="14"/>
  <c r="D112" i="14"/>
  <c r="E112" i="14"/>
  <c r="H112" i="14"/>
  <c r="I112" i="14"/>
  <c r="J112" i="14"/>
  <c r="K112" i="14"/>
  <c r="M112" i="14"/>
  <c r="N112" i="14"/>
  <c r="O112" i="14"/>
  <c r="P112" i="14"/>
  <c r="Q112" i="14"/>
  <c r="R112" i="14"/>
  <c r="S112" i="14"/>
  <c r="B113" i="14"/>
  <c r="C113" i="14"/>
  <c r="D113" i="14"/>
  <c r="E113" i="14"/>
  <c r="H113" i="14"/>
  <c r="I113" i="14"/>
  <c r="J113" i="14"/>
  <c r="K113" i="14"/>
  <c r="M113" i="14"/>
  <c r="N113" i="14"/>
  <c r="O113" i="14"/>
  <c r="P113" i="14"/>
  <c r="Q113" i="14"/>
  <c r="R113" i="14"/>
  <c r="S113" i="14"/>
  <c r="B114" i="14"/>
  <c r="C114" i="14"/>
  <c r="D114" i="14"/>
  <c r="E114" i="14"/>
  <c r="H114" i="14"/>
  <c r="I114" i="14"/>
  <c r="J114" i="14"/>
  <c r="K114" i="14"/>
  <c r="M114" i="14"/>
  <c r="N114" i="14"/>
  <c r="O114" i="14"/>
  <c r="P114" i="14"/>
  <c r="Q114" i="14"/>
  <c r="R114" i="14"/>
  <c r="S114" i="14"/>
  <c r="B115" i="14"/>
  <c r="C115" i="14"/>
  <c r="D115" i="14"/>
  <c r="E115" i="14"/>
  <c r="H115" i="14"/>
  <c r="I115" i="14"/>
  <c r="J115" i="14"/>
  <c r="K115" i="14"/>
  <c r="M115" i="14"/>
  <c r="N115" i="14"/>
  <c r="O115" i="14"/>
  <c r="P115" i="14"/>
  <c r="Q115" i="14"/>
  <c r="R115" i="14"/>
  <c r="S115" i="14"/>
  <c r="B116" i="14"/>
  <c r="C116" i="14"/>
  <c r="D116" i="14"/>
  <c r="E116" i="14"/>
  <c r="G116" i="14" s="1"/>
  <c r="H116" i="14"/>
  <c r="I116" i="14"/>
  <c r="J116" i="14"/>
  <c r="K116" i="14"/>
  <c r="M116" i="14"/>
  <c r="N116" i="14"/>
  <c r="O116" i="14"/>
  <c r="P116" i="14"/>
  <c r="Q116" i="14"/>
  <c r="R116" i="14"/>
  <c r="S116" i="14"/>
  <c r="B117" i="14"/>
  <c r="C117" i="14"/>
  <c r="D117" i="14"/>
  <c r="E117" i="14"/>
  <c r="G117" i="14" s="1"/>
  <c r="H117" i="14"/>
  <c r="I117" i="14"/>
  <c r="J117" i="14"/>
  <c r="K117" i="14"/>
  <c r="M117" i="14"/>
  <c r="N117" i="14"/>
  <c r="O117" i="14"/>
  <c r="P117" i="14"/>
  <c r="Q117" i="14"/>
  <c r="R117" i="14"/>
  <c r="S117" i="14"/>
  <c r="B118" i="14"/>
  <c r="C118" i="14"/>
  <c r="D118" i="14"/>
  <c r="E118" i="14"/>
  <c r="F118" i="14" s="1"/>
  <c r="H118" i="14"/>
  <c r="I118" i="14"/>
  <c r="J118" i="14"/>
  <c r="K118" i="14"/>
  <c r="M118" i="14"/>
  <c r="N118" i="14"/>
  <c r="O118" i="14"/>
  <c r="P118" i="14"/>
  <c r="Q118" i="14"/>
  <c r="R118" i="14"/>
  <c r="S118" i="14"/>
  <c r="B119" i="14"/>
  <c r="C119" i="14"/>
  <c r="D119" i="14"/>
  <c r="E119" i="14"/>
  <c r="G119" i="14" s="1"/>
  <c r="H119" i="14"/>
  <c r="I119" i="14"/>
  <c r="J119" i="14"/>
  <c r="K119" i="14"/>
  <c r="M119" i="14"/>
  <c r="N119" i="14"/>
  <c r="O119" i="14"/>
  <c r="P119" i="14"/>
  <c r="Q119" i="14"/>
  <c r="R119" i="14"/>
  <c r="S119" i="14"/>
  <c r="B120" i="14"/>
  <c r="C120" i="14"/>
  <c r="D120" i="14"/>
  <c r="E120" i="14"/>
  <c r="G120" i="14" s="1"/>
  <c r="H120" i="14"/>
  <c r="I120" i="14"/>
  <c r="J120" i="14"/>
  <c r="K120" i="14"/>
  <c r="M120" i="14"/>
  <c r="N120" i="14"/>
  <c r="O120" i="14"/>
  <c r="P120" i="14"/>
  <c r="Q120" i="14"/>
  <c r="R120" i="14"/>
  <c r="S120" i="14"/>
  <c r="B121" i="14"/>
  <c r="C121" i="14"/>
  <c r="D121" i="14"/>
  <c r="E121" i="14"/>
  <c r="F121" i="14" s="1"/>
  <c r="H121" i="14"/>
  <c r="I121" i="14"/>
  <c r="J121" i="14"/>
  <c r="K121" i="14"/>
  <c r="M121" i="14"/>
  <c r="N121" i="14"/>
  <c r="O121" i="14"/>
  <c r="P121" i="14"/>
  <c r="Q121" i="14"/>
  <c r="R121" i="14"/>
  <c r="S121" i="14"/>
  <c r="B122" i="14"/>
  <c r="C122" i="14"/>
  <c r="D122" i="14"/>
  <c r="E122" i="14"/>
  <c r="G122" i="14" s="1"/>
  <c r="H122" i="14"/>
  <c r="I122" i="14"/>
  <c r="J122" i="14"/>
  <c r="K122" i="14"/>
  <c r="M122" i="14"/>
  <c r="N122" i="14"/>
  <c r="O122" i="14"/>
  <c r="P122" i="14"/>
  <c r="Q122" i="14"/>
  <c r="R122" i="14"/>
  <c r="S122" i="14"/>
  <c r="B123" i="14"/>
  <c r="C123" i="14"/>
  <c r="D123" i="14"/>
  <c r="E123" i="14"/>
  <c r="G123" i="14" s="1"/>
  <c r="H123" i="14"/>
  <c r="I123" i="14"/>
  <c r="J123" i="14"/>
  <c r="K123" i="14"/>
  <c r="M123" i="14"/>
  <c r="N123" i="14"/>
  <c r="O123" i="14"/>
  <c r="P123" i="14"/>
  <c r="Q123" i="14"/>
  <c r="R123" i="14"/>
  <c r="S123" i="14"/>
  <c r="B124" i="14"/>
  <c r="C124" i="14"/>
  <c r="D124" i="14"/>
  <c r="E124" i="14"/>
  <c r="H124" i="14"/>
  <c r="I124" i="14"/>
  <c r="J124" i="14"/>
  <c r="K124" i="14"/>
  <c r="M124" i="14"/>
  <c r="N124" i="14"/>
  <c r="O124" i="14"/>
  <c r="P124" i="14"/>
  <c r="Q124" i="14"/>
  <c r="R124" i="14"/>
  <c r="S124" i="14"/>
  <c r="B125" i="14"/>
  <c r="C125" i="14"/>
  <c r="D125" i="14"/>
  <c r="E125" i="14"/>
  <c r="H125" i="14"/>
  <c r="I125" i="14"/>
  <c r="J125" i="14"/>
  <c r="K125" i="14"/>
  <c r="M125" i="14"/>
  <c r="N125" i="14"/>
  <c r="O125" i="14"/>
  <c r="P125" i="14"/>
  <c r="Q125" i="14"/>
  <c r="R125" i="14"/>
  <c r="S125" i="14"/>
  <c r="B126" i="14"/>
  <c r="C126" i="14"/>
  <c r="D126" i="14"/>
  <c r="E126" i="14"/>
  <c r="G126" i="14" s="1"/>
  <c r="H126" i="14"/>
  <c r="I126" i="14"/>
  <c r="J126" i="14"/>
  <c r="K126" i="14"/>
  <c r="M126" i="14"/>
  <c r="N126" i="14"/>
  <c r="O126" i="14"/>
  <c r="P126" i="14"/>
  <c r="Q126" i="14"/>
  <c r="R126" i="14"/>
  <c r="S126" i="14"/>
  <c r="B127" i="14"/>
  <c r="C127" i="14"/>
  <c r="D127" i="14"/>
  <c r="E127" i="14"/>
  <c r="G127" i="14" s="1"/>
  <c r="H127" i="14"/>
  <c r="I127" i="14"/>
  <c r="J127" i="14"/>
  <c r="K127" i="14"/>
  <c r="M127" i="14"/>
  <c r="N127" i="14"/>
  <c r="O127" i="14"/>
  <c r="P127" i="14"/>
  <c r="Q127" i="14"/>
  <c r="R127" i="14"/>
  <c r="S127" i="14"/>
  <c r="B128" i="14"/>
  <c r="C128" i="14"/>
  <c r="D128" i="14"/>
  <c r="E128" i="14"/>
  <c r="F128" i="14" s="1"/>
  <c r="H128" i="14"/>
  <c r="I128" i="14"/>
  <c r="J128" i="14"/>
  <c r="K128" i="14"/>
  <c r="M128" i="14"/>
  <c r="N128" i="14"/>
  <c r="O128" i="14"/>
  <c r="P128" i="14"/>
  <c r="Q128" i="14"/>
  <c r="R128" i="14"/>
  <c r="S128" i="14"/>
  <c r="B129" i="14"/>
  <c r="C129" i="14"/>
  <c r="D129" i="14"/>
  <c r="E129" i="14"/>
  <c r="G129" i="14" s="1"/>
  <c r="H129" i="14"/>
  <c r="I129" i="14"/>
  <c r="J129" i="14"/>
  <c r="K129" i="14"/>
  <c r="M129" i="14"/>
  <c r="N129" i="14"/>
  <c r="O129" i="14"/>
  <c r="P129" i="14"/>
  <c r="Q129" i="14"/>
  <c r="R129" i="14"/>
  <c r="S129" i="14"/>
  <c r="B130" i="14"/>
  <c r="C130" i="14"/>
  <c r="D130" i="14"/>
  <c r="E130" i="14"/>
  <c r="F130" i="14" s="1"/>
  <c r="H130" i="14"/>
  <c r="I130" i="14"/>
  <c r="J130" i="14"/>
  <c r="K130" i="14"/>
  <c r="M130" i="14"/>
  <c r="N130" i="14"/>
  <c r="O130" i="14"/>
  <c r="P130" i="14"/>
  <c r="Q130" i="14"/>
  <c r="R130" i="14"/>
  <c r="S130" i="14"/>
  <c r="B131" i="14"/>
  <c r="C131" i="14"/>
  <c r="D131" i="14"/>
  <c r="E131" i="14"/>
  <c r="G131" i="14" s="1"/>
  <c r="H131" i="14"/>
  <c r="I131" i="14"/>
  <c r="J131" i="14"/>
  <c r="K131" i="14"/>
  <c r="M131" i="14"/>
  <c r="N131" i="14"/>
  <c r="O131" i="14"/>
  <c r="P131" i="14"/>
  <c r="Q131" i="14"/>
  <c r="R131" i="14"/>
  <c r="S131" i="14"/>
  <c r="B132" i="14"/>
  <c r="C132" i="14"/>
  <c r="D132" i="14"/>
  <c r="E132" i="14"/>
  <c r="F132" i="14" s="1"/>
  <c r="H132" i="14"/>
  <c r="I132" i="14"/>
  <c r="J132" i="14"/>
  <c r="K132" i="14"/>
  <c r="M132" i="14"/>
  <c r="N132" i="14"/>
  <c r="O132" i="14"/>
  <c r="P132" i="14"/>
  <c r="Q132" i="14"/>
  <c r="R132" i="14"/>
  <c r="S132" i="14"/>
  <c r="B133" i="14"/>
  <c r="C133" i="14"/>
  <c r="D133" i="14"/>
  <c r="E133" i="14"/>
  <c r="F133" i="14" s="1"/>
  <c r="H133" i="14"/>
  <c r="I133" i="14"/>
  <c r="J133" i="14"/>
  <c r="K133" i="14"/>
  <c r="M133" i="14"/>
  <c r="N133" i="14"/>
  <c r="O133" i="14"/>
  <c r="P133" i="14"/>
  <c r="Q133" i="14"/>
  <c r="R133" i="14"/>
  <c r="S133" i="14"/>
  <c r="B134" i="14"/>
  <c r="C134" i="14"/>
  <c r="D134" i="14"/>
  <c r="E134" i="14"/>
  <c r="G134" i="14" s="1"/>
  <c r="H134" i="14"/>
  <c r="I134" i="14"/>
  <c r="J134" i="14"/>
  <c r="K134" i="14"/>
  <c r="M134" i="14"/>
  <c r="N134" i="14"/>
  <c r="O134" i="14"/>
  <c r="P134" i="14"/>
  <c r="Q134" i="14"/>
  <c r="R134" i="14"/>
  <c r="S134" i="14"/>
  <c r="B135" i="14"/>
  <c r="C135" i="14"/>
  <c r="D135" i="14"/>
  <c r="E135" i="14"/>
  <c r="F135" i="14" s="1"/>
  <c r="H135" i="14"/>
  <c r="I135" i="14"/>
  <c r="J135" i="14"/>
  <c r="K135" i="14"/>
  <c r="M135" i="14"/>
  <c r="N135" i="14"/>
  <c r="O135" i="14"/>
  <c r="P135" i="14"/>
  <c r="Q135" i="14"/>
  <c r="R135" i="14"/>
  <c r="S135" i="14"/>
  <c r="B136" i="14"/>
  <c r="C136" i="14"/>
  <c r="D136" i="14"/>
  <c r="E136" i="14"/>
  <c r="H136" i="14"/>
  <c r="I136" i="14"/>
  <c r="J136" i="14"/>
  <c r="K136" i="14"/>
  <c r="M136" i="14"/>
  <c r="N136" i="14"/>
  <c r="O136" i="14"/>
  <c r="P136" i="14"/>
  <c r="Q136" i="14"/>
  <c r="R136" i="14"/>
  <c r="S136" i="14"/>
  <c r="B137" i="14"/>
  <c r="C137" i="14"/>
  <c r="D137" i="14"/>
  <c r="E137" i="14"/>
  <c r="G137" i="14" s="1"/>
  <c r="H137" i="14"/>
  <c r="I137" i="14"/>
  <c r="J137" i="14"/>
  <c r="K137" i="14"/>
  <c r="M137" i="14"/>
  <c r="N137" i="14"/>
  <c r="O137" i="14"/>
  <c r="P137" i="14"/>
  <c r="Q137" i="14"/>
  <c r="R137" i="14"/>
  <c r="S137" i="14"/>
  <c r="B138" i="14"/>
  <c r="C138" i="14"/>
  <c r="D138" i="14"/>
  <c r="E138" i="14"/>
  <c r="G138" i="14" s="1"/>
  <c r="H138" i="14"/>
  <c r="I138" i="14"/>
  <c r="J138" i="14"/>
  <c r="K138" i="14"/>
  <c r="M138" i="14"/>
  <c r="N138" i="14"/>
  <c r="O138" i="14"/>
  <c r="P138" i="14"/>
  <c r="Q138" i="14"/>
  <c r="R138" i="14"/>
  <c r="S138" i="14"/>
  <c r="B139" i="14"/>
  <c r="C139" i="14"/>
  <c r="D139" i="14"/>
  <c r="E139" i="14"/>
  <c r="G139" i="14" s="1"/>
  <c r="H139" i="14"/>
  <c r="I139" i="14"/>
  <c r="J139" i="14"/>
  <c r="K139" i="14"/>
  <c r="M139" i="14"/>
  <c r="N139" i="14"/>
  <c r="O139" i="14"/>
  <c r="P139" i="14"/>
  <c r="Q139" i="14"/>
  <c r="R139" i="14"/>
  <c r="S139" i="14"/>
  <c r="B140" i="14"/>
  <c r="C140" i="14"/>
  <c r="D140" i="14"/>
  <c r="E140" i="14"/>
  <c r="F140" i="14" s="1"/>
  <c r="H140" i="14"/>
  <c r="I140" i="14"/>
  <c r="J140" i="14"/>
  <c r="K140" i="14"/>
  <c r="M140" i="14"/>
  <c r="N140" i="14"/>
  <c r="O140" i="14"/>
  <c r="P140" i="14"/>
  <c r="Q140" i="14"/>
  <c r="R140" i="14"/>
  <c r="S140" i="14"/>
  <c r="B141" i="14"/>
  <c r="C141" i="14"/>
  <c r="D141" i="14"/>
  <c r="E141" i="14"/>
  <c r="G141" i="14" s="1"/>
  <c r="H141" i="14"/>
  <c r="I141" i="14"/>
  <c r="J141" i="14"/>
  <c r="K141" i="14"/>
  <c r="M141" i="14"/>
  <c r="N141" i="14"/>
  <c r="O141" i="14"/>
  <c r="P141" i="14"/>
  <c r="Q141" i="14"/>
  <c r="R141" i="14"/>
  <c r="S141" i="14"/>
  <c r="B142" i="14"/>
  <c r="C142" i="14"/>
  <c r="D142" i="14"/>
  <c r="E142" i="14"/>
  <c r="F142" i="14" s="1"/>
  <c r="H142" i="14"/>
  <c r="I142" i="14"/>
  <c r="J142" i="14"/>
  <c r="K142" i="14"/>
  <c r="M142" i="14"/>
  <c r="N142" i="14"/>
  <c r="O142" i="14"/>
  <c r="P142" i="14"/>
  <c r="Q142" i="14"/>
  <c r="R142" i="14"/>
  <c r="S142" i="14"/>
  <c r="B143" i="14"/>
  <c r="C143" i="14"/>
  <c r="D143" i="14"/>
  <c r="E143" i="14"/>
  <c r="F143" i="14" s="1"/>
  <c r="H143" i="14"/>
  <c r="I143" i="14"/>
  <c r="J143" i="14"/>
  <c r="K143" i="14"/>
  <c r="M143" i="14"/>
  <c r="N143" i="14"/>
  <c r="O143" i="14"/>
  <c r="P143" i="14"/>
  <c r="Q143" i="14"/>
  <c r="R143" i="14"/>
  <c r="S143" i="14"/>
  <c r="B144" i="14"/>
  <c r="C144" i="14"/>
  <c r="D144" i="14"/>
  <c r="E144" i="14"/>
  <c r="G144" i="14" s="1"/>
  <c r="H144" i="14"/>
  <c r="I144" i="14"/>
  <c r="J144" i="14"/>
  <c r="K144" i="14"/>
  <c r="M144" i="14"/>
  <c r="N144" i="14"/>
  <c r="O144" i="14"/>
  <c r="P144" i="14"/>
  <c r="Q144" i="14"/>
  <c r="R144" i="14"/>
  <c r="S144" i="14"/>
  <c r="B145" i="14"/>
  <c r="C145" i="14"/>
  <c r="D145" i="14"/>
  <c r="E145" i="14"/>
  <c r="F145" i="14" s="1"/>
  <c r="H145" i="14"/>
  <c r="I145" i="14"/>
  <c r="J145" i="14"/>
  <c r="K145" i="14"/>
  <c r="M145" i="14"/>
  <c r="N145" i="14"/>
  <c r="O145" i="14"/>
  <c r="P145" i="14"/>
  <c r="Q145" i="14"/>
  <c r="R145" i="14"/>
  <c r="S145" i="14"/>
  <c r="B146" i="14"/>
  <c r="C146" i="14"/>
  <c r="D146" i="14"/>
  <c r="E146" i="14"/>
  <c r="F146" i="14" s="1"/>
  <c r="H146" i="14"/>
  <c r="I146" i="14"/>
  <c r="J146" i="14"/>
  <c r="K146" i="14"/>
  <c r="M146" i="14"/>
  <c r="N146" i="14"/>
  <c r="O146" i="14"/>
  <c r="P146" i="14"/>
  <c r="Q146" i="14"/>
  <c r="R146" i="14"/>
  <c r="S146" i="14"/>
  <c r="B147" i="14"/>
  <c r="C147" i="14"/>
  <c r="D147" i="14"/>
  <c r="E147" i="14"/>
  <c r="F147" i="14" s="1"/>
  <c r="H147" i="14"/>
  <c r="I147" i="14"/>
  <c r="J147" i="14"/>
  <c r="K147" i="14"/>
  <c r="M147" i="14"/>
  <c r="N147" i="14"/>
  <c r="O147" i="14"/>
  <c r="P147" i="14"/>
  <c r="Q147" i="14"/>
  <c r="R147" i="14"/>
  <c r="S147" i="14"/>
  <c r="B148" i="14"/>
  <c r="C148" i="14"/>
  <c r="D148" i="14"/>
  <c r="E148" i="14"/>
  <c r="H148" i="14"/>
  <c r="I148" i="14"/>
  <c r="J148" i="14"/>
  <c r="K148" i="14"/>
  <c r="M148" i="14"/>
  <c r="N148" i="14"/>
  <c r="O148" i="14"/>
  <c r="P148" i="14"/>
  <c r="Q148" i="14"/>
  <c r="R148" i="14"/>
  <c r="S148" i="14"/>
  <c r="B149" i="14"/>
  <c r="C149" i="14"/>
  <c r="D149" i="14"/>
  <c r="E149" i="14"/>
  <c r="F149" i="14" s="1"/>
  <c r="H149" i="14"/>
  <c r="I149" i="14"/>
  <c r="J149" i="14"/>
  <c r="K149" i="14"/>
  <c r="M149" i="14"/>
  <c r="N149" i="14"/>
  <c r="O149" i="14"/>
  <c r="P149" i="14"/>
  <c r="Q149" i="14"/>
  <c r="R149" i="14"/>
  <c r="S149" i="14"/>
  <c r="B150" i="14"/>
  <c r="C150" i="14"/>
  <c r="D150" i="14"/>
  <c r="E150" i="14"/>
  <c r="G150" i="14" s="1"/>
  <c r="H150" i="14"/>
  <c r="I150" i="14"/>
  <c r="J150" i="14"/>
  <c r="K150" i="14"/>
  <c r="M150" i="14"/>
  <c r="N150" i="14"/>
  <c r="O150" i="14"/>
  <c r="P150" i="14"/>
  <c r="Q150" i="14"/>
  <c r="R150" i="14"/>
  <c r="S150" i="14"/>
  <c r="B151" i="14"/>
  <c r="C151" i="14"/>
  <c r="D151" i="14"/>
  <c r="E151" i="14"/>
  <c r="F151" i="14" s="1"/>
  <c r="H151" i="14"/>
  <c r="I151" i="14"/>
  <c r="J151" i="14"/>
  <c r="K151" i="14"/>
  <c r="M151" i="14"/>
  <c r="N151" i="14"/>
  <c r="O151" i="14"/>
  <c r="P151" i="14"/>
  <c r="Q151" i="14"/>
  <c r="R151" i="14"/>
  <c r="S151" i="14"/>
  <c r="B152" i="14"/>
  <c r="C152" i="14"/>
  <c r="D152" i="14"/>
  <c r="E152" i="14"/>
  <c r="G152" i="14" s="1"/>
  <c r="H152" i="14"/>
  <c r="I152" i="14"/>
  <c r="J152" i="14"/>
  <c r="K152" i="14"/>
  <c r="M152" i="14"/>
  <c r="N152" i="14"/>
  <c r="O152" i="14"/>
  <c r="P152" i="14"/>
  <c r="Q152" i="14"/>
  <c r="R152" i="14"/>
  <c r="S152" i="14"/>
  <c r="B153" i="14"/>
  <c r="C153" i="14"/>
  <c r="D153" i="14"/>
  <c r="E153" i="14"/>
  <c r="G153" i="14" s="1"/>
  <c r="H153" i="14"/>
  <c r="I153" i="14"/>
  <c r="J153" i="14"/>
  <c r="K153" i="14"/>
  <c r="M153" i="14"/>
  <c r="N153" i="14"/>
  <c r="O153" i="14"/>
  <c r="P153" i="14"/>
  <c r="Q153" i="14"/>
  <c r="R153" i="14"/>
  <c r="S153" i="14"/>
  <c r="B154" i="14"/>
  <c r="C154" i="14"/>
  <c r="D154" i="14"/>
  <c r="E154" i="14"/>
  <c r="F154" i="14" s="1"/>
  <c r="H154" i="14"/>
  <c r="I154" i="14"/>
  <c r="J154" i="14"/>
  <c r="K154" i="14"/>
  <c r="M154" i="14"/>
  <c r="N154" i="14"/>
  <c r="O154" i="14"/>
  <c r="P154" i="14"/>
  <c r="Q154" i="14"/>
  <c r="R154" i="14"/>
  <c r="S154" i="14"/>
  <c r="B155" i="14"/>
  <c r="C155" i="14"/>
  <c r="D155" i="14"/>
  <c r="E155" i="14"/>
  <c r="G155" i="14" s="1"/>
  <c r="H155" i="14"/>
  <c r="I155" i="14"/>
  <c r="J155" i="14"/>
  <c r="K155" i="14"/>
  <c r="M155" i="14"/>
  <c r="N155" i="14"/>
  <c r="O155" i="14"/>
  <c r="P155" i="14"/>
  <c r="Q155" i="14"/>
  <c r="R155" i="14"/>
  <c r="S155" i="14"/>
  <c r="B156" i="14"/>
  <c r="C156" i="14"/>
  <c r="D156" i="14"/>
  <c r="E156" i="14"/>
  <c r="G156" i="14" s="1"/>
  <c r="H156" i="14"/>
  <c r="I156" i="14"/>
  <c r="J156" i="14"/>
  <c r="K156" i="14"/>
  <c r="M156" i="14"/>
  <c r="N156" i="14"/>
  <c r="O156" i="14"/>
  <c r="P156" i="14"/>
  <c r="Q156" i="14"/>
  <c r="R156" i="14"/>
  <c r="S156" i="14"/>
  <c r="B157" i="14"/>
  <c r="C157" i="14"/>
  <c r="D157" i="14"/>
  <c r="E157" i="14"/>
  <c r="F157" i="14" s="1"/>
  <c r="H157" i="14"/>
  <c r="I157" i="14"/>
  <c r="J157" i="14"/>
  <c r="K157" i="14"/>
  <c r="M157" i="14"/>
  <c r="N157" i="14"/>
  <c r="O157" i="14"/>
  <c r="P157" i="14"/>
  <c r="Q157" i="14"/>
  <c r="R157" i="14"/>
  <c r="S157" i="14"/>
  <c r="B158" i="14"/>
  <c r="C158" i="14"/>
  <c r="D158" i="14"/>
  <c r="E158" i="14"/>
  <c r="F158" i="14" s="1"/>
  <c r="H158" i="14"/>
  <c r="I158" i="14"/>
  <c r="J158" i="14"/>
  <c r="K158" i="14"/>
  <c r="M158" i="14"/>
  <c r="N158" i="14"/>
  <c r="O158" i="14"/>
  <c r="P158" i="14"/>
  <c r="Q158" i="14"/>
  <c r="R158" i="14"/>
  <c r="S158" i="14"/>
  <c r="B159" i="14"/>
  <c r="C159" i="14"/>
  <c r="D159" i="14"/>
  <c r="E159" i="14"/>
  <c r="F159" i="14" s="1"/>
  <c r="H159" i="14"/>
  <c r="I159" i="14"/>
  <c r="J159" i="14"/>
  <c r="K159" i="14"/>
  <c r="M159" i="14"/>
  <c r="N159" i="14"/>
  <c r="O159" i="14"/>
  <c r="P159" i="14"/>
  <c r="Q159" i="14"/>
  <c r="R159" i="14"/>
  <c r="S159" i="14"/>
  <c r="B160" i="14"/>
  <c r="C160" i="14"/>
  <c r="D160" i="14"/>
  <c r="E160" i="14"/>
  <c r="H160" i="14"/>
  <c r="I160" i="14"/>
  <c r="J160" i="14"/>
  <c r="K160" i="14"/>
  <c r="M160" i="14"/>
  <c r="N160" i="14"/>
  <c r="O160" i="14"/>
  <c r="P160" i="14"/>
  <c r="Q160" i="14"/>
  <c r="R160" i="14"/>
  <c r="S160" i="14"/>
  <c r="B161" i="14"/>
  <c r="C161" i="14"/>
  <c r="D161" i="14"/>
  <c r="E161" i="14"/>
  <c r="G161" i="14" s="1"/>
  <c r="H161" i="14"/>
  <c r="I161" i="14"/>
  <c r="J161" i="14"/>
  <c r="K161" i="14"/>
  <c r="M161" i="14"/>
  <c r="N161" i="14"/>
  <c r="O161" i="14"/>
  <c r="P161" i="14"/>
  <c r="Q161" i="14"/>
  <c r="R161" i="14"/>
  <c r="S161" i="14"/>
  <c r="B162" i="14"/>
  <c r="C162" i="14"/>
  <c r="D162" i="14"/>
  <c r="E162" i="14"/>
  <c r="G162" i="14" s="1"/>
  <c r="H162" i="14"/>
  <c r="I162" i="14"/>
  <c r="J162" i="14"/>
  <c r="K162" i="14"/>
  <c r="M162" i="14"/>
  <c r="N162" i="14"/>
  <c r="O162" i="14"/>
  <c r="P162" i="14"/>
  <c r="Q162" i="14"/>
  <c r="R162" i="14"/>
  <c r="S162" i="14"/>
  <c r="B163" i="14"/>
  <c r="C163" i="14"/>
  <c r="D163" i="14"/>
  <c r="E163" i="14"/>
  <c r="G163" i="14" s="1"/>
  <c r="H163" i="14"/>
  <c r="I163" i="14"/>
  <c r="J163" i="14"/>
  <c r="K163" i="14"/>
  <c r="M163" i="14"/>
  <c r="N163" i="14"/>
  <c r="O163" i="14"/>
  <c r="P163" i="14"/>
  <c r="Q163" i="14"/>
  <c r="R163" i="14"/>
  <c r="S163" i="14"/>
  <c r="B164" i="14"/>
  <c r="C164" i="14"/>
  <c r="D164" i="14"/>
  <c r="E164" i="14"/>
  <c r="F164" i="14" s="1"/>
  <c r="H164" i="14"/>
  <c r="I164" i="14"/>
  <c r="J164" i="14"/>
  <c r="K164" i="14"/>
  <c r="M164" i="14"/>
  <c r="N164" i="14"/>
  <c r="O164" i="14"/>
  <c r="P164" i="14"/>
  <c r="Q164" i="14"/>
  <c r="R164" i="14"/>
  <c r="S164" i="14"/>
  <c r="B165" i="14"/>
  <c r="C165" i="14"/>
  <c r="D165" i="14"/>
  <c r="E165" i="14"/>
  <c r="G165" i="14" s="1"/>
  <c r="H165" i="14"/>
  <c r="I165" i="14"/>
  <c r="J165" i="14"/>
  <c r="K165" i="14"/>
  <c r="M165" i="14"/>
  <c r="N165" i="14"/>
  <c r="O165" i="14"/>
  <c r="P165" i="14"/>
  <c r="Q165" i="14"/>
  <c r="R165" i="14"/>
  <c r="S165" i="14"/>
  <c r="B166" i="14"/>
  <c r="C166" i="14"/>
  <c r="D166" i="14"/>
  <c r="E166" i="14"/>
  <c r="F166" i="14" s="1"/>
  <c r="H166" i="14"/>
  <c r="I166" i="14"/>
  <c r="J166" i="14"/>
  <c r="K166" i="14"/>
  <c r="M166" i="14"/>
  <c r="N166" i="14"/>
  <c r="O166" i="14"/>
  <c r="P166" i="14"/>
  <c r="Q166" i="14"/>
  <c r="R166" i="14"/>
  <c r="S166" i="14"/>
  <c r="B167" i="14"/>
  <c r="C167" i="14"/>
  <c r="D167" i="14"/>
  <c r="E167" i="14"/>
  <c r="G167" i="14" s="1"/>
  <c r="H167" i="14"/>
  <c r="I167" i="14"/>
  <c r="J167" i="14"/>
  <c r="K167" i="14"/>
  <c r="M167" i="14"/>
  <c r="N167" i="14"/>
  <c r="O167" i="14"/>
  <c r="P167" i="14"/>
  <c r="Q167" i="14"/>
  <c r="R167" i="14"/>
  <c r="S167" i="14"/>
  <c r="B168" i="14"/>
  <c r="C168" i="14"/>
  <c r="D168" i="14"/>
  <c r="E168" i="14"/>
  <c r="F168" i="14" s="1"/>
  <c r="H168" i="14"/>
  <c r="I168" i="14"/>
  <c r="J168" i="14"/>
  <c r="K168" i="14"/>
  <c r="M168" i="14"/>
  <c r="N168" i="14"/>
  <c r="O168" i="14"/>
  <c r="P168" i="14"/>
  <c r="Q168" i="14"/>
  <c r="R168" i="14"/>
  <c r="S168" i="14"/>
  <c r="B169" i="14"/>
  <c r="C169" i="14"/>
  <c r="D169" i="14"/>
  <c r="E169" i="14"/>
  <c r="F169" i="14" s="1"/>
  <c r="H169" i="14"/>
  <c r="I169" i="14"/>
  <c r="J169" i="14"/>
  <c r="K169" i="14"/>
  <c r="M169" i="14"/>
  <c r="N169" i="14"/>
  <c r="O169" i="14"/>
  <c r="P169" i="14"/>
  <c r="Q169" i="14"/>
  <c r="R169" i="14"/>
  <c r="S169" i="14"/>
  <c r="B170" i="14"/>
  <c r="C170" i="14"/>
  <c r="D170" i="14"/>
  <c r="E170" i="14"/>
  <c r="F170" i="14" s="1"/>
  <c r="H170" i="14"/>
  <c r="I170" i="14"/>
  <c r="J170" i="14"/>
  <c r="K170" i="14"/>
  <c r="M170" i="14"/>
  <c r="N170" i="14"/>
  <c r="O170" i="14"/>
  <c r="P170" i="14"/>
  <c r="Q170" i="14"/>
  <c r="R170" i="14"/>
  <c r="S170" i="14"/>
  <c r="B171" i="14"/>
  <c r="C171" i="14"/>
  <c r="D171" i="14"/>
  <c r="E171" i="14"/>
  <c r="F171" i="14" s="1"/>
  <c r="H171" i="14"/>
  <c r="I171" i="14"/>
  <c r="J171" i="14"/>
  <c r="K171" i="14"/>
  <c r="M171" i="14"/>
  <c r="N171" i="14"/>
  <c r="O171" i="14"/>
  <c r="P171" i="14"/>
  <c r="Q171" i="14"/>
  <c r="R171" i="14"/>
  <c r="S171" i="14"/>
  <c r="B172" i="14"/>
  <c r="C172" i="14"/>
  <c r="D172" i="14"/>
  <c r="E172" i="14"/>
  <c r="H172" i="14"/>
  <c r="I172" i="14"/>
  <c r="J172" i="14"/>
  <c r="K172" i="14"/>
  <c r="M172" i="14"/>
  <c r="N172" i="14"/>
  <c r="O172" i="14"/>
  <c r="P172" i="14"/>
  <c r="Q172" i="14"/>
  <c r="R172" i="14"/>
  <c r="S172" i="14"/>
  <c r="B173" i="14"/>
  <c r="C173" i="14"/>
  <c r="D173" i="14"/>
  <c r="E173" i="14"/>
  <c r="G173" i="14" s="1"/>
  <c r="H173" i="14"/>
  <c r="I173" i="14"/>
  <c r="J173" i="14"/>
  <c r="K173" i="14"/>
  <c r="M173" i="14"/>
  <c r="N173" i="14"/>
  <c r="O173" i="14"/>
  <c r="P173" i="14"/>
  <c r="Q173" i="14"/>
  <c r="R173" i="14"/>
  <c r="S173" i="14"/>
  <c r="B174" i="14"/>
  <c r="C174" i="14"/>
  <c r="D174" i="14"/>
  <c r="E174" i="14"/>
  <c r="G174" i="14" s="1"/>
  <c r="H174" i="14"/>
  <c r="I174" i="14"/>
  <c r="J174" i="14"/>
  <c r="K174" i="14"/>
  <c r="M174" i="14"/>
  <c r="N174" i="14"/>
  <c r="O174" i="14"/>
  <c r="P174" i="14"/>
  <c r="Q174" i="14"/>
  <c r="R174" i="14"/>
  <c r="S174" i="14"/>
  <c r="B175" i="14"/>
  <c r="C175" i="14"/>
  <c r="D175" i="14"/>
  <c r="E175" i="14"/>
  <c r="G175" i="14" s="1"/>
  <c r="H175" i="14"/>
  <c r="I175" i="14"/>
  <c r="J175" i="14"/>
  <c r="K175" i="14"/>
  <c r="M175" i="14"/>
  <c r="N175" i="14"/>
  <c r="O175" i="14"/>
  <c r="P175" i="14"/>
  <c r="Q175" i="14"/>
  <c r="R175" i="14"/>
  <c r="S175" i="14"/>
  <c r="B176" i="14"/>
  <c r="C176" i="14"/>
  <c r="D176" i="14"/>
  <c r="E176" i="14"/>
  <c r="F176" i="14" s="1"/>
  <c r="H176" i="14"/>
  <c r="I176" i="14"/>
  <c r="J176" i="14"/>
  <c r="K176" i="14"/>
  <c r="M176" i="14"/>
  <c r="N176" i="14"/>
  <c r="O176" i="14"/>
  <c r="P176" i="14"/>
  <c r="Q176" i="14"/>
  <c r="R176" i="14"/>
  <c r="S176" i="14"/>
  <c r="B177" i="14"/>
  <c r="C177" i="14"/>
  <c r="D177" i="14"/>
  <c r="E177" i="14"/>
  <c r="G177" i="14" s="1"/>
  <c r="H177" i="14"/>
  <c r="I177" i="14"/>
  <c r="J177" i="14"/>
  <c r="K177" i="14"/>
  <c r="M177" i="14"/>
  <c r="N177" i="14"/>
  <c r="O177" i="14"/>
  <c r="P177" i="14"/>
  <c r="Q177" i="14"/>
  <c r="R177" i="14"/>
  <c r="S177" i="14"/>
  <c r="B178" i="14"/>
  <c r="C178" i="14"/>
  <c r="D178" i="14"/>
  <c r="E178" i="14"/>
  <c r="F178" i="14" s="1"/>
  <c r="H178" i="14"/>
  <c r="I178" i="14"/>
  <c r="J178" i="14"/>
  <c r="K178" i="14"/>
  <c r="M178" i="14"/>
  <c r="N178" i="14"/>
  <c r="O178" i="14"/>
  <c r="P178" i="14"/>
  <c r="Q178" i="14"/>
  <c r="R178" i="14"/>
  <c r="S178" i="14"/>
  <c r="B179" i="14"/>
  <c r="C179" i="14"/>
  <c r="D179" i="14"/>
  <c r="E179" i="14"/>
  <c r="G179" i="14" s="1"/>
  <c r="H179" i="14"/>
  <c r="I179" i="14"/>
  <c r="J179" i="14"/>
  <c r="K179" i="14"/>
  <c r="M179" i="14"/>
  <c r="N179" i="14"/>
  <c r="O179" i="14"/>
  <c r="P179" i="14"/>
  <c r="Q179" i="14"/>
  <c r="R179" i="14"/>
  <c r="S179" i="14"/>
  <c r="B180" i="14"/>
  <c r="C180" i="14"/>
  <c r="D180" i="14"/>
  <c r="E180" i="14"/>
  <c r="F180" i="14" s="1"/>
  <c r="H180" i="14"/>
  <c r="I180" i="14"/>
  <c r="J180" i="14"/>
  <c r="K180" i="14"/>
  <c r="M180" i="14"/>
  <c r="N180" i="14"/>
  <c r="O180" i="14"/>
  <c r="P180" i="14"/>
  <c r="Q180" i="14"/>
  <c r="R180" i="14"/>
  <c r="S180" i="14"/>
  <c r="B181" i="14"/>
  <c r="C181" i="14"/>
  <c r="D181" i="14"/>
  <c r="E181" i="14"/>
  <c r="F181" i="14" s="1"/>
  <c r="H181" i="14"/>
  <c r="I181" i="14"/>
  <c r="J181" i="14"/>
  <c r="K181" i="14"/>
  <c r="M181" i="14"/>
  <c r="N181" i="14"/>
  <c r="O181" i="14"/>
  <c r="P181" i="14"/>
  <c r="Q181" i="14"/>
  <c r="R181" i="14"/>
  <c r="S181" i="14"/>
  <c r="B182" i="14"/>
  <c r="C182" i="14"/>
  <c r="D182" i="14"/>
  <c r="E182" i="14"/>
  <c r="G182" i="14" s="1"/>
  <c r="H182" i="14"/>
  <c r="I182" i="14"/>
  <c r="J182" i="14"/>
  <c r="K182" i="14"/>
  <c r="M182" i="14"/>
  <c r="N182" i="14"/>
  <c r="O182" i="14"/>
  <c r="P182" i="14"/>
  <c r="Q182" i="14"/>
  <c r="R182" i="14"/>
  <c r="S182" i="14"/>
  <c r="B183" i="14"/>
  <c r="C183" i="14"/>
  <c r="D183" i="14"/>
  <c r="E183" i="14"/>
  <c r="F183" i="14" s="1"/>
  <c r="H183" i="14"/>
  <c r="I183" i="14"/>
  <c r="J183" i="14"/>
  <c r="K183" i="14"/>
  <c r="M183" i="14"/>
  <c r="N183" i="14"/>
  <c r="O183" i="14"/>
  <c r="P183" i="14"/>
  <c r="Q183" i="14"/>
  <c r="R183" i="14"/>
  <c r="S183" i="14"/>
  <c r="B184" i="14"/>
  <c r="C184" i="14"/>
  <c r="D184" i="14"/>
  <c r="E184" i="14"/>
  <c r="H184" i="14"/>
  <c r="I184" i="14"/>
  <c r="J184" i="14"/>
  <c r="K184" i="14"/>
  <c r="M184" i="14"/>
  <c r="N184" i="14"/>
  <c r="O184" i="14"/>
  <c r="P184" i="14"/>
  <c r="Q184" i="14"/>
  <c r="R184" i="14"/>
  <c r="S184" i="14"/>
  <c r="B185" i="14"/>
  <c r="C185" i="14"/>
  <c r="D185" i="14"/>
  <c r="E185" i="14"/>
  <c r="G185" i="14" s="1"/>
  <c r="H185" i="14"/>
  <c r="I185" i="14"/>
  <c r="J185" i="14"/>
  <c r="K185" i="14"/>
  <c r="M185" i="14"/>
  <c r="N185" i="14"/>
  <c r="O185" i="14"/>
  <c r="P185" i="14"/>
  <c r="Q185" i="14"/>
  <c r="R185" i="14"/>
  <c r="S185" i="14"/>
  <c r="B186" i="14"/>
  <c r="C186" i="14"/>
  <c r="D186" i="14"/>
  <c r="E186" i="14"/>
  <c r="G186" i="14" s="1"/>
  <c r="H186" i="14"/>
  <c r="I186" i="14"/>
  <c r="J186" i="14"/>
  <c r="K186" i="14"/>
  <c r="M186" i="14"/>
  <c r="N186" i="14"/>
  <c r="O186" i="14"/>
  <c r="P186" i="14"/>
  <c r="Q186" i="14"/>
  <c r="R186" i="14"/>
  <c r="S186" i="14"/>
  <c r="B187" i="14"/>
  <c r="C187" i="14"/>
  <c r="D187" i="14"/>
  <c r="E187" i="14"/>
  <c r="G187" i="14" s="1"/>
  <c r="H187" i="14"/>
  <c r="I187" i="14"/>
  <c r="J187" i="14"/>
  <c r="K187" i="14"/>
  <c r="M187" i="14"/>
  <c r="N187" i="14"/>
  <c r="O187" i="14"/>
  <c r="P187" i="14"/>
  <c r="Q187" i="14"/>
  <c r="R187" i="14"/>
  <c r="S187" i="14"/>
  <c r="B188" i="14"/>
  <c r="C188" i="14"/>
  <c r="D188" i="14"/>
  <c r="E188" i="14"/>
  <c r="F188" i="14" s="1"/>
  <c r="H188" i="14"/>
  <c r="I188" i="14"/>
  <c r="J188" i="14"/>
  <c r="K188" i="14"/>
  <c r="M188" i="14"/>
  <c r="N188" i="14"/>
  <c r="O188" i="14"/>
  <c r="P188" i="14"/>
  <c r="Q188" i="14"/>
  <c r="R188" i="14"/>
  <c r="S188" i="14"/>
  <c r="B189" i="14"/>
  <c r="C189" i="14"/>
  <c r="D189" i="14"/>
  <c r="E189" i="14"/>
  <c r="G189" i="14" s="1"/>
  <c r="H189" i="14"/>
  <c r="I189" i="14"/>
  <c r="J189" i="14"/>
  <c r="K189" i="14"/>
  <c r="M189" i="14"/>
  <c r="N189" i="14"/>
  <c r="O189" i="14"/>
  <c r="P189" i="14"/>
  <c r="Q189" i="14"/>
  <c r="R189" i="14"/>
  <c r="S189" i="14"/>
  <c r="B190" i="14"/>
  <c r="C190" i="14"/>
  <c r="D190" i="14"/>
  <c r="E190" i="14"/>
  <c r="G190" i="14" s="1"/>
  <c r="H190" i="14"/>
  <c r="I190" i="14"/>
  <c r="J190" i="14"/>
  <c r="K190" i="14"/>
  <c r="M190" i="14"/>
  <c r="N190" i="14"/>
  <c r="O190" i="14"/>
  <c r="P190" i="14"/>
  <c r="Q190" i="14"/>
  <c r="R190" i="14"/>
  <c r="S190" i="14"/>
  <c r="B191" i="14"/>
  <c r="C191" i="14"/>
  <c r="D191" i="14"/>
  <c r="E191" i="14"/>
  <c r="F191" i="14" s="1"/>
  <c r="H191" i="14"/>
  <c r="I191" i="14"/>
  <c r="J191" i="14"/>
  <c r="K191" i="14"/>
  <c r="M191" i="14"/>
  <c r="N191" i="14"/>
  <c r="O191" i="14"/>
  <c r="P191" i="14"/>
  <c r="Q191" i="14"/>
  <c r="R191" i="14"/>
  <c r="S191" i="14"/>
  <c r="B192" i="14"/>
  <c r="C192" i="14"/>
  <c r="D192" i="14"/>
  <c r="E192" i="14"/>
  <c r="F192" i="14" s="1"/>
  <c r="H192" i="14"/>
  <c r="I192" i="14"/>
  <c r="J192" i="14"/>
  <c r="K192" i="14"/>
  <c r="M192" i="14"/>
  <c r="N192" i="14"/>
  <c r="O192" i="14"/>
  <c r="P192" i="14"/>
  <c r="Q192" i="14"/>
  <c r="R192" i="14"/>
  <c r="S192" i="14"/>
  <c r="B193" i="14"/>
  <c r="C193" i="14"/>
  <c r="D193" i="14"/>
  <c r="E193" i="14"/>
  <c r="F193" i="14" s="1"/>
  <c r="H193" i="14"/>
  <c r="I193" i="14"/>
  <c r="J193" i="14"/>
  <c r="K193" i="14"/>
  <c r="M193" i="14"/>
  <c r="N193" i="14"/>
  <c r="O193" i="14"/>
  <c r="P193" i="14"/>
  <c r="Q193" i="14"/>
  <c r="R193" i="14"/>
  <c r="S193" i="14"/>
  <c r="B194" i="14"/>
  <c r="C194" i="14"/>
  <c r="D194" i="14"/>
  <c r="E194" i="14"/>
  <c r="F194" i="14" s="1"/>
  <c r="H194" i="14"/>
  <c r="I194" i="14"/>
  <c r="J194" i="14"/>
  <c r="K194" i="14"/>
  <c r="M194" i="14"/>
  <c r="N194" i="14"/>
  <c r="O194" i="14"/>
  <c r="P194" i="14"/>
  <c r="Q194" i="14"/>
  <c r="R194" i="14"/>
  <c r="S194" i="14"/>
  <c r="B195" i="14"/>
  <c r="C195" i="14"/>
  <c r="D195" i="14"/>
  <c r="E195" i="14"/>
  <c r="F195" i="14" s="1"/>
  <c r="H195" i="14"/>
  <c r="I195" i="14"/>
  <c r="J195" i="14"/>
  <c r="K195" i="14"/>
  <c r="M195" i="14"/>
  <c r="N195" i="14"/>
  <c r="O195" i="14"/>
  <c r="P195" i="14"/>
  <c r="Q195" i="14"/>
  <c r="R195" i="14"/>
  <c r="S195" i="14"/>
  <c r="B196" i="14"/>
  <c r="C196" i="14"/>
  <c r="D196" i="14"/>
  <c r="E196" i="14"/>
  <c r="H196" i="14"/>
  <c r="I196" i="14"/>
  <c r="J196" i="14"/>
  <c r="K196" i="14"/>
  <c r="M196" i="14"/>
  <c r="N196" i="14"/>
  <c r="O196" i="14"/>
  <c r="P196" i="14"/>
  <c r="Q196" i="14"/>
  <c r="R196" i="14"/>
  <c r="S196" i="14"/>
  <c r="B197" i="14"/>
  <c r="C197" i="14"/>
  <c r="D197" i="14"/>
  <c r="E197" i="14"/>
  <c r="G197" i="14" s="1"/>
  <c r="H197" i="14"/>
  <c r="I197" i="14"/>
  <c r="J197" i="14"/>
  <c r="K197" i="14"/>
  <c r="M197" i="14"/>
  <c r="N197" i="14"/>
  <c r="O197" i="14"/>
  <c r="P197" i="14"/>
  <c r="Q197" i="14"/>
  <c r="R197" i="14"/>
  <c r="S197" i="14"/>
  <c r="B198" i="14"/>
  <c r="C198" i="14"/>
  <c r="D198" i="14"/>
  <c r="E198" i="14"/>
  <c r="G198" i="14" s="1"/>
  <c r="H198" i="14"/>
  <c r="I198" i="14"/>
  <c r="J198" i="14"/>
  <c r="K198" i="14"/>
  <c r="M198" i="14"/>
  <c r="N198" i="14"/>
  <c r="O198" i="14"/>
  <c r="P198" i="14"/>
  <c r="Q198" i="14"/>
  <c r="R198" i="14"/>
  <c r="S198" i="14"/>
  <c r="B199" i="14"/>
  <c r="C199" i="14"/>
  <c r="D199" i="14"/>
  <c r="E199" i="14"/>
  <c r="F199" i="14" s="1"/>
  <c r="H199" i="14"/>
  <c r="I199" i="14"/>
  <c r="J199" i="14"/>
  <c r="K199" i="14"/>
  <c r="M199" i="14"/>
  <c r="N199" i="14"/>
  <c r="O199" i="14"/>
  <c r="P199" i="14"/>
  <c r="Q199" i="14"/>
  <c r="R199" i="14"/>
  <c r="S199" i="14"/>
  <c r="B200" i="14"/>
  <c r="C200" i="14"/>
  <c r="D200" i="14"/>
  <c r="E200" i="14"/>
  <c r="G200" i="14" s="1"/>
  <c r="H200" i="14"/>
  <c r="I200" i="14"/>
  <c r="J200" i="14"/>
  <c r="K200" i="14"/>
  <c r="M200" i="14"/>
  <c r="N200" i="14"/>
  <c r="O200" i="14"/>
  <c r="P200" i="14"/>
  <c r="Q200" i="14"/>
  <c r="R200" i="14"/>
  <c r="S200" i="14"/>
  <c r="B201" i="14"/>
  <c r="C201" i="14"/>
  <c r="D201" i="14"/>
  <c r="E201" i="14"/>
  <c r="G201" i="14" s="1"/>
  <c r="H201" i="14"/>
  <c r="I201" i="14"/>
  <c r="J201" i="14"/>
  <c r="K201" i="14"/>
  <c r="M201" i="14"/>
  <c r="N201" i="14"/>
  <c r="O201" i="14"/>
  <c r="P201" i="14"/>
  <c r="Q201" i="14"/>
  <c r="R201" i="14"/>
  <c r="S201" i="14"/>
  <c r="B202" i="14"/>
  <c r="C202" i="14"/>
  <c r="D202" i="14"/>
  <c r="E202" i="14"/>
  <c r="G202" i="14" s="1"/>
  <c r="H202" i="14"/>
  <c r="I202" i="14"/>
  <c r="J202" i="14"/>
  <c r="K202" i="14"/>
  <c r="M202" i="14"/>
  <c r="N202" i="14"/>
  <c r="O202" i="14"/>
  <c r="P202" i="14"/>
  <c r="Q202" i="14"/>
  <c r="R202" i="14"/>
  <c r="S202" i="14"/>
  <c r="B203" i="14"/>
  <c r="C203" i="14"/>
  <c r="D203" i="14"/>
  <c r="E203" i="14"/>
  <c r="F203" i="14" s="1"/>
  <c r="H203" i="14"/>
  <c r="I203" i="14"/>
  <c r="J203" i="14"/>
  <c r="K203" i="14"/>
  <c r="M203" i="14"/>
  <c r="N203" i="14"/>
  <c r="O203" i="14"/>
  <c r="P203" i="14"/>
  <c r="Q203" i="14"/>
  <c r="R203" i="14"/>
  <c r="S203" i="14"/>
  <c r="B204" i="14"/>
  <c r="C204" i="14"/>
  <c r="D204" i="14"/>
  <c r="E204" i="14"/>
  <c r="F204" i="14" s="1"/>
  <c r="H204" i="14"/>
  <c r="I204" i="14"/>
  <c r="J204" i="14"/>
  <c r="K204" i="14"/>
  <c r="M204" i="14"/>
  <c r="N204" i="14"/>
  <c r="O204" i="14"/>
  <c r="P204" i="14"/>
  <c r="Q204" i="14"/>
  <c r="R204" i="14"/>
  <c r="S204" i="14"/>
  <c r="B205" i="14"/>
  <c r="C205" i="14"/>
  <c r="D205" i="14"/>
  <c r="E205" i="14"/>
  <c r="F205" i="14" s="1"/>
  <c r="H205" i="14"/>
  <c r="I205" i="14"/>
  <c r="J205" i="14"/>
  <c r="K205" i="14"/>
  <c r="M205" i="14"/>
  <c r="N205" i="14"/>
  <c r="O205" i="14"/>
  <c r="P205" i="14"/>
  <c r="Q205" i="14"/>
  <c r="R205" i="14"/>
  <c r="S205" i="14"/>
  <c r="B206" i="14"/>
  <c r="C206" i="14"/>
  <c r="D206" i="14"/>
  <c r="E206" i="14"/>
  <c r="G206" i="14" s="1"/>
  <c r="H206" i="14"/>
  <c r="I206" i="14"/>
  <c r="J206" i="14"/>
  <c r="K206" i="14"/>
  <c r="M206" i="14"/>
  <c r="N206" i="14"/>
  <c r="O206" i="14"/>
  <c r="P206" i="14"/>
  <c r="Q206" i="14"/>
  <c r="R206" i="14"/>
  <c r="S206" i="14"/>
  <c r="B207" i="14"/>
  <c r="C207" i="14"/>
  <c r="D207" i="14"/>
  <c r="E207" i="14"/>
  <c r="F207" i="14" s="1"/>
  <c r="H207" i="14"/>
  <c r="I207" i="14"/>
  <c r="J207" i="14"/>
  <c r="K207" i="14"/>
  <c r="M207" i="14"/>
  <c r="N207" i="14"/>
  <c r="O207" i="14"/>
  <c r="P207" i="14"/>
  <c r="Q207" i="14"/>
  <c r="R207" i="14"/>
  <c r="S207" i="14"/>
  <c r="B208" i="14"/>
  <c r="C208" i="14"/>
  <c r="D208" i="14"/>
  <c r="E208" i="14"/>
  <c r="H208" i="14"/>
  <c r="I208" i="14"/>
  <c r="J208" i="14"/>
  <c r="K208" i="14"/>
  <c r="M208" i="14"/>
  <c r="N208" i="14"/>
  <c r="O208" i="14"/>
  <c r="P208" i="14"/>
  <c r="Q208" i="14"/>
  <c r="R208" i="14"/>
  <c r="S208" i="14"/>
  <c r="B209" i="14"/>
  <c r="C209" i="14"/>
  <c r="D209" i="14"/>
  <c r="E209" i="14"/>
  <c r="F209" i="14" s="1"/>
  <c r="H209" i="14"/>
  <c r="I209" i="14"/>
  <c r="J209" i="14"/>
  <c r="K209" i="14"/>
  <c r="M209" i="14"/>
  <c r="N209" i="14"/>
  <c r="O209" i="14"/>
  <c r="P209" i="14"/>
  <c r="Q209" i="14"/>
  <c r="R209" i="14"/>
  <c r="S209" i="14"/>
  <c r="B210" i="14"/>
  <c r="C210" i="14"/>
  <c r="D210" i="14"/>
  <c r="E210" i="14"/>
  <c r="G210" i="14" s="1"/>
  <c r="H210" i="14"/>
  <c r="I210" i="14"/>
  <c r="J210" i="14"/>
  <c r="K210" i="14"/>
  <c r="M210" i="14"/>
  <c r="N210" i="14"/>
  <c r="O210" i="14"/>
  <c r="P210" i="14"/>
  <c r="Q210" i="14"/>
  <c r="R210" i="14"/>
  <c r="S210" i="14"/>
  <c r="B211" i="14"/>
  <c r="C211" i="14"/>
  <c r="D211" i="14"/>
  <c r="E211" i="14"/>
  <c r="F211" i="14" s="1"/>
  <c r="H211" i="14"/>
  <c r="I211" i="14"/>
  <c r="J211" i="14"/>
  <c r="K211" i="14"/>
  <c r="M211" i="14"/>
  <c r="N211" i="14"/>
  <c r="O211" i="14"/>
  <c r="P211" i="14"/>
  <c r="Q211" i="14"/>
  <c r="R211" i="14"/>
  <c r="S211" i="14"/>
  <c r="B212" i="14"/>
  <c r="C212" i="14"/>
  <c r="D212" i="14"/>
  <c r="E212" i="14"/>
  <c r="F212" i="14" s="1"/>
  <c r="H212" i="14"/>
  <c r="I212" i="14"/>
  <c r="J212" i="14"/>
  <c r="K212" i="14"/>
  <c r="M212" i="14"/>
  <c r="N212" i="14"/>
  <c r="O212" i="14"/>
  <c r="P212" i="14"/>
  <c r="Q212" i="14"/>
  <c r="R212" i="14"/>
  <c r="S212" i="14"/>
  <c r="B213" i="14"/>
  <c r="C213" i="14"/>
  <c r="D213" i="14"/>
  <c r="E213" i="14"/>
  <c r="G213" i="14" s="1"/>
  <c r="H213" i="14"/>
  <c r="I213" i="14"/>
  <c r="J213" i="14"/>
  <c r="K213" i="14"/>
  <c r="M213" i="14"/>
  <c r="N213" i="14"/>
  <c r="O213" i="14"/>
  <c r="P213" i="14"/>
  <c r="Q213" i="14"/>
  <c r="R213" i="14"/>
  <c r="S213" i="14"/>
  <c r="B214" i="14"/>
  <c r="C214" i="14"/>
  <c r="D214" i="14"/>
  <c r="E214" i="14"/>
  <c r="F214" i="14" s="1"/>
  <c r="H214" i="14"/>
  <c r="I214" i="14"/>
  <c r="J214" i="14"/>
  <c r="K214" i="14"/>
  <c r="M214" i="14"/>
  <c r="N214" i="14"/>
  <c r="O214" i="14"/>
  <c r="P214" i="14"/>
  <c r="Q214" i="14"/>
  <c r="R214" i="14"/>
  <c r="S214" i="14"/>
  <c r="B215" i="14"/>
  <c r="C215" i="14"/>
  <c r="D215" i="14"/>
  <c r="E215" i="14"/>
  <c r="G215" i="14" s="1"/>
  <c r="H215" i="14"/>
  <c r="I215" i="14"/>
  <c r="J215" i="14"/>
  <c r="K215" i="14"/>
  <c r="M215" i="14"/>
  <c r="N215" i="14"/>
  <c r="O215" i="14"/>
  <c r="P215" i="14"/>
  <c r="Q215" i="14"/>
  <c r="R215" i="14"/>
  <c r="S215" i="14"/>
  <c r="B216" i="14"/>
  <c r="C216" i="14"/>
  <c r="D216" i="14"/>
  <c r="E216" i="14"/>
  <c r="G216" i="14" s="1"/>
  <c r="H216" i="14"/>
  <c r="I216" i="14"/>
  <c r="J216" i="14"/>
  <c r="K216" i="14"/>
  <c r="M216" i="14"/>
  <c r="N216" i="14"/>
  <c r="O216" i="14"/>
  <c r="P216" i="14"/>
  <c r="Q216" i="14"/>
  <c r="R216" i="14"/>
  <c r="S216" i="14"/>
  <c r="B217" i="14"/>
  <c r="C217" i="14"/>
  <c r="D217" i="14"/>
  <c r="E217" i="14"/>
  <c r="F217" i="14" s="1"/>
  <c r="H217" i="14"/>
  <c r="I217" i="14"/>
  <c r="J217" i="14"/>
  <c r="K217" i="14"/>
  <c r="M217" i="14"/>
  <c r="N217" i="14"/>
  <c r="O217" i="14"/>
  <c r="P217" i="14"/>
  <c r="Q217" i="14"/>
  <c r="R217" i="14"/>
  <c r="S217" i="14"/>
  <c r="B218" i="14"/>
  <c r="C218" i="14"/>
  <c r="D218" i="14"/>
  <c r="E218" i="14"/>
  <c r="F218" i="14" s="1"/>
  <c r="H218" i="14"/>
  <c r="I218" i="14"/>
  <c r="J218" i="14"/>
  <c r="K218" i="14"/>
  <c r="M218" i="14"/>
  <c r="N218" i="14"/>
  <c r="O218" i="14"/>
  <c r="P218" i="14"/>
  <c r="Q218" i="14"/>
  <c r="R218" i="14"/>
  <c r="S218" i="14"/>
  <c r="B219" i="14"/>
  <c r="C219" i="14"/>
  <c r="D219" i="14"/>
  <c r="E219" i="14"/>
  <c r="F219" i="14" s="1"/>
  <c r="H219" i="14"/>
  <c r="I219" i="14"/>
  <c r="J219" i="14"/>
  <c r="K219" i="14"/>
  <c r="M219" i="14"/>
  <c r="N219" i="14"/>
  <c r="O219" i="14"/>
  <c r="P219" i="14"/>
  <c r="Q219" i="14"/>
  <c r="R219" i="14"/>
  <c r="S219" i="14"/>
  <c r="B220" i="14"/>
  <c r="C220" i="14"/>
  <c r="D220" i="14"/>
  <c r="E220" i="14"/>
  <c r="H220" i="14"/>
  <c r="I220" i="14"/>
  <c r="J220" i="14"/>
  <c r="K220" i="14"/>
  <c r="M220" i="14"/>
  <c r="N220" i="14"/>
  <c r="O220" i="14"/>
  <c r="P220" i="14"/>
  <c r="Q220" i="14"/>
  <c r="R220" i="14"/>
  <c r="S220" i="14"/>
  <c r="B221" i="14"/>
  <c r="C221" i="14"/>
  <c r="D221" i="14"/>
  <c r="E221" i="14"/>
  <c r="G221" i="14" s="1"/>
  <c r="H221" i="14"/>
  <c r="I221" i="14"/>
  <c r="J221" i="14"/>
  <c r="K221" i="14"/>
  <c r="M221" i="14"/>
  <c r="N221" i="14"/>
  <c r="O221" i="14"/>
  <c r="P221" i="14"/>
  <c r="Q221" i="14"/>
  <c r="R221" i="14"/>
  <c r="S221" i="14"/>
  <c r="B222" i="14"/>
  <c r="C222" i="14"/>
  <c r="D222" i="14"/>
  <c r="E222" i="14"/>
  <c r="G222" i="14" s="1"/>
  <c r="H222" i="14"/>
  <c r="I222" i="14"/>
  <c r="J222" i="14"/>
  <c r="K222" i="14"/>
  <c r="M222" i="14"/>
  <c r="N222" i="14"/>
  <c r="O222" i="14"/>
  <c r="P222" i="14"/>
  <c r="Q222" i="14"/>
  <c r="R222" i="14"/>
  <c r="S222" i="14"/>
  <c r="B223" i="14"/>
  <c r="C223" i="14"/>
  <c r="D223" i="14"/>
  <c r="E223" i="14"/>
  <c r="G223" i="14" s="1"/>
  <c r="H223" i="14"/>
  <c r="I223" i="14"/>
  <c r="J223" i="14"/>
  <c r="K223" i="14"/>
  <c r="M223" i="14"/>
  <c r="N223" i="14"/>
  <c r="O223" i="14"/>
  <c r="P223" i="14"/>
  <c r="Q223" i="14"/>
  <c r="R223" i="14"/>
  <c r="S223" i="14"/>
  <c r="B224" i="14"/>
  <c r="C224" i="14"/>
  <c r="D224" i="14"/>
  <c r="E224" i="14"/>
  <c r="G224" i="14" s="1"/>
  <c r="H224" i="14"/>
  <c r="I224" i="14"/>
  <c r="J224" i="14"/>
  <c r="K224" i="14"/>
  <c r="M224" i="14"/>
  <c r="N224" i="14"/>
  <c r="O224" i="14"/>
  <c r="P224" i="14"/>
  <c r="Q224" i="14"/>
  <c r="R224" i="14"/>
  <c r="S224" i="14"/>
  <c r="B225" i="14"/>
  <c r="C225" i="14"/>
  <c r="D225" i="14"/>
  <c r="E225" i="14"/>
  <c r="G225" i="14" s="1"/>
  <c r="H225" i="14"/>
  <c r="I225" i="14"/>
  <c r="J225" i="14"/>
  <c r="K225" i="14"/>
  <c r="M225" i="14"/>
  <c r="N225" i="14"/>
  <c r="O225" i="14"/>
  <c r="P225" i="14"/>
  <c r="Q225" i="14"/>
  <c r="R225" i="14"/>
  <c r="S225" i="14"/>
  <c r="B226" i="14"/>
  <c r="C226" i="14"/>
  <c r="D226" i="14"/>
  <c r="E226" i="14"/>
  <c r="F226" i="14" s="1"/>
  <c r="H226" i="14"/>
  <c r="I226" i="14"/>
  <c r="J226" i="14"/>
  <c r="K226" i="14"/>
  <c r="M226" i="14"/>
  <c r="N226" i="14"/>
  <c r="O226" i="14"/>
  <c r="P226" i="14"/>
  <c r="Q226" i="14"/>
  <c r="R226" i="14"/>
  <c r="S226" i="14"/>
  <c r="B227" i="14"/>
  <c r="C227" i="14"/>
  <c r="D227" i="14"/>
  <c r="E227" i="14"/>
  <c r="G227" i="14" s="1"/>
  <c r="H227" i="14"/>
  <c r="I227" i="14"/>
  <c r="J227" i="14"/>
  <c r="K227" i="14"/>
  <c r="M227" i="14"/>
  <c r="N227" i="14"/>
  <c r="O227" i="14"/>
  <c r="P227" i="14"/>
  <c r="Q227" i="14"/>
  <c r="R227" i="14"/>
  <c r="S227" i="14"/>
  <c r="B228" i="14"/>
  <c r="C228" i="14"/>
  <c r="D228" i="14"/>
  <c r="E228" i="14"/>
  <c r="F228" i="14" s="1"/>
  <c r="H228" i="14"/>
  <c r="I228" i="14"/>
  <c r="J228" i="14"/>
  <c r="K228" i="14"/>
  <c r="M228" i="14"/>
  <c r="N228" i="14"/>
  <c r="O228" i="14"/>
  <c r="P228" i="14"/>
  <c r="Q228" i="14"/>
  <c r="R228" i="14"/>
  <c r="S228" i="14"/>
  <c r="B229" i="14"/>
  <c r="C229" i="14"/>
  <c r="D229" i="14"/>
  <c r="E229" i="14"/>
  <c r="F229" i="14" s="1"/>
  <c r="H229" i="14"/>
  <c r="I229" i="14"/>
  <c r="J229" i="14"/>
  <c r="K229" i="14"/>
  <c r="M229" i="14"/>
  <c r="N229" i="14"/>
  <c r="O229" i="14"/>
  <c r="P229" i="14"/>
  <c r="Q229" i="14"/>
  <c r="R229" i="14"/>
  <c r="S229" i="14"/>
  <c r="B230" i="14"/>
  <c r="C230" i="14"/>
  <c r="D230" i="14"/>
  <c r="E230" i="14"/>
  <c r="F230" i="14" s="1"/>
  <c r="H230" i="14"/>
  <c r="I230" i="14"/>
  <c r="J230" i="14"/>
  <c r="K230" i="14"/>
  <c r="M230" i="14"/>
  <c r="N230" i="14"/>
  <c r="O230" i="14"/>
  <c r="P230" i="14"/>
  <c r="Q230" i="14"/>
  <c r="R230" i="14"/>
  <c r="S230" i="14"/>
  <c r="B231" i="14"/>
  <c r="C231" i="14"/>
  <c r="D231" i="14"/>
  <c r="E231" i="14"/>
  <c r="G231" i="14" s="1"/>
  <c r="H231" i="14"/>
  <c r="I231" i="14"/>
  <c r="J231" i="14"/>
  <c r="K231" i="14"/>
  <c r="M231" i="14"/>
  <c r="N231" i="14"/>
  <c r="O231" i="14"/>
  <c r="P231" i="14"/>
  <c r="Q231" i="14"/>
  <c r="R231" i="14"/>
  <c r="S231" i="14"/>
  <c r="B232" i="14"/>
  <c r="C232" i="14"/>
  <c r="D232" i="14"/>
  <c r="E232" i="14"/>
  <c r="H232" i="14"/>
  <c r="I232" i="14"/>
  <c r="J232" i="14"/>
  <c r="K232" i="14"/>
  <c r="M232" i="14"/>
  <c r="N232" i="14"/>
  <c r="O232" i="14"/>
  <c r="P232" i="14"/>
  <c r="Q232" i="14"/>
  <c r="R232" i="14"/>
  <c r="S232" i="14"/>
  <c r="B233" i="14"/>
  <c r="C233" i="14"/>
  <c r="D233" i="14"/>
  <c r="E233" i="14"/>
  <c r="G233" i="14" s="1"/>
  <c r="H233" i="14"/>
  <c r="I233" i="14"/>
  <c r="J233" i="14"/>
  <c r="K233" i="14"/>
  <c r="M233" i="14"/>
  <c r="N233" i="14"/>
  <c r="O233" i="14"/>
  <c r="P233" i="14"/>
  <c r="Q233" i="14"/>
  <c r="R233" i="14"/>
  <c r="S233" i="14"/>
  <c r="B234" i="14"/>
  <c r="C234" i="14"/>
  <c r="D234" i="14"/>
  <c r="E234" i="14"/>
  <c r="G234" i="14" s="1"/>
  <c r="H234" i="14"/>
  <c r="I234" i="14"/>
  <c r="J234" i="14"/>
  <c r="K234" i="14"/>
  <c r="M234" i="14"/>
  <c r="N234" i="14"/>
  <c r="O234" i="14"/>
  <c r="P234" i="14"/>
  <c r="Q234" i="14"/>
  <c r="R234" i="14"/>
  <c r="S234" i="14"/>
  <c r="B235" i="14"/>
  <c r="C235" i="14"/>
  <c r="D235" i="14"/>
  <c r="E235" i="14"/>
  <c r="G235" i="14" s="1"/>
  <c r="H235" i="14"/>
  <c r="I235" i="14"/>
  <c r="J235" i="14"/>
  <c r="K235" i="14"/>
  <c r="M235" i="14"/>
  <c r="N235" i="14"/>
  <c r="O235" i="14"/>
  <c r="P235" i="14"/>
  <c r="Q235" i="14"/>
  <c r="R235" i="14"/>
  <c r="S235" i="14"/>
  <c r="B236" i="14"/>
  <c r="C236" i="14"/>
  <c r="D236" i="14"/>
  <c r="E236" i="14"/>
  <c r="G236" i="14" s="1"/>
  <c r="H236" i="14"/>
  <c r="I236" i="14"/>
  <c r="J236" i="14"/>
  <c r="K236" i="14"/>
  <c r="M236" i="14"/>
  <c r="N236" i="14"/>
  <c r="O236" i="14"/>
  <c r="P236" i="14"/>
  <c r="Q236" i="14"/>
  <c r="R236" i="14"/>
  <c r="S236" i="14"/>
  <c r="B237" i="14"/>
  <c r="C237" i="14"/>
  <c r="D237" i="14"/>
  <c r="E237" i="14"/>
  <c r="G237" i="14" s="1"/>
  <c r="H237" i="14"/>
  <c r="I237" i="14"/>
  <c r="J237" i="14"/>
  <c r="K237" i="14"/>
  <c r="M237" i="14"/>
  <c r="N237" i="14"/>
  <c r="O237" i="14"/>
  <c r="P237" i="14"/>
  <c r="Q237" i="14"/>
  <c r="R237" i="14"/>
  <c r="S237" i="14"/>
  <c r="B238" i="14"/>
  <c r="C238" i="14"/>
  <c r="D238" i="14"/>
  <c r="E238" i="14"/>
  <c r="F238" i="14" s="1"/>
  <c r="H238" i="14"/>
  <c r="I238" i="14"/>
  <c r="J238" i="14"/>
  <c r="K238" i="14"/>
  <c r="M238" i="14"/>
  <c r="N238" i="14"/>
  <c r="O238" i="14"/>
  <c r="P238" i="14"/>
  <c r="Q238" i="14"/>
  <c r="R238" i="14"/>
  <c r="S238" i="14"/>
  <c r="B239" i="14"/>
  <c r="C239" i="14"/>
  <c r="D239" i="14"/>
  <c r="E239" i="14"/>
  <c r="F239" i="14" s="1"/>
  <c r="H239" i="14"/>
  <c r="I239" i="14"/>
  <c r="J239" i="14"/>
  <c r="K239" i="14"/>
  <c r="M239" i="14"/>
  <c r="N239" i="14"/>
  <c r="O239" i="14"/>
  <c r="P239" i="14"/>
  <c r="Q239" i="14"/>
  <c r="R239" i="14"/>
  <c r="S239" i="14"/>
  <c r="B240" i="14"/>
  <c r="C240" i="14"/>
  <c r="D240" i="14"/>
  <c r="E240" i="14"/>
  <c r="F240" i="14" s="1"/>
  <c r="H240" i="14"/>
  <c r="I240" i="14"/>
  <c r="J240" i="14"/>
  <c r="K240" i="14"/>
  <c r="M240" i="14"/>
  <c r="N240" i="14"/>
  <c r="O240" i="14"/>
  <c r="P240" i="14"/>
  <c r="Q240" i="14"/>
  <c r="R240" i="14"/>
  <c r="S240" i="14"/>
  <c r="B241" i="14"/>
  <c r="C241" i="14"/>
  <c r="D241" i="14"/>
  <c r="E241" i="14"/>
  <c r="F241" i="14" s="1"/>
  <c r="H241" i="14"/>
  <c r="I241" i="14"/>
  <c r="J241" i="14"/>
  <c r="K241" i="14"/>
  <c r="M241" i="14"/>
  <c r="N241" i="14"/>
  <c r="O241" i="14"/>
  <c r="P241" i="14"/>
  <c r="Q241" i="14"/>
  <c r="R241" i="14"/>
  <c r="S241" i="14"/>
  <c r="B242" i="14"/>
  <c r="C242" i="14"/>
  <c r="D242" i="14"/>
  <c r="E242" i="14"/>
  <c r="G242" i="14" s="1"/>
  <c r="H242" i="14"/>
  <c r="I242" i="14"/>
  <c r="J242" i="14"/>
  <c r="K242" i="14"/>
  <c r="M242" i="14"/>
  <c r="N242" i="14"/>
  <c r="O242" i="14"/>
  <c r="P242" i="14"/>
  <c r="Q242" i="14"/>
  <c r="R242" i="14"/>
  <c r="S242" i="14"/>
  <c r="B243" i="14"/>
  <c r="C243" i="14"/>
  <c r="D243" i="14"/>
  <c r="E243" i="14"/>
  <c r="F243" i="14" s="1"/>
  <c r="H243" i="14"/>
  <c r="I243" i="14"/>
  <c r="J243" i="14"/>
  <c r="K243" i="14"/>
  <c r="M243" i="14"/>
  <c r="N243" i="14"/>
  <c r="O243" i="14"/>
  <c r="P243" i="14"/>
  <c r="Q243" i="14"/>
  <c r="R243" i="14"/>
  <c r="S243" i="14"/>
  <c r="B244" i="14"/>
  <c r="C244" i="14"/>
  <c r="D244" i="14"/>
  <c r="E244" i="14"/>
  <c r="H244" i="14"/>
  <c r="I244" i="14"/>
  <c r="J244" i="14"/>
  <c r="K244" i="14"/>
  <c r="M244" i="14"/>
  <c r="N244" i="14"/>
  <c r="O244" i="14"/>
  <c r="P244" i="14"/>
  <c r="Q244" i="14"/>
  <c r="R244" i="14"/>
  <c r="S244" i="14"/>
  <c r="B245" i="14"/>
  <c r="C245" i="14"/>
  <c r="D245" i="14"/>
  <c r="E245" i="14"/>
  <c r="G245" i="14" s="1"/>
  <c r="H245" i="14"/>
  <c r="I245" i="14"/>
  <c r="J245" i="14"/>
  <c r="K245" i="14"/>
  <c r="M245" i="14"/>
  <c r="N245" i="14"/>
  <c r="O245" i="14"/>
  <c r="P245" i="14"/>
  <c r="Q245" i="14"/>
  <c r="R245" i="14"/>
  <c r="S245" i="14"/>
  <c r="B246" i="14"/>
  <c r="C246" i="14"/>
  <c r="D246" i="14"/>
  <c r="E246" i="14"/>
  <c r="G246" i="14" s="1"/>
  <c r="H246" i="14"/>
  <c r="I246" i="14"/>
  <c r="J246" i="14"/>
  <c r="K246" i="14"/>
  <c r="M246" i="14"/>
  <c r="N246" i="14"/>
  <c r="O246" i="14"/>
  <c r="P246" i="14"/>
  <c r="Q246" i="14"/>
  <c r="R246" i="14"/>
  <c r="S246" i="14"/>
  <c r="B247" i="14"/>
  <c r="C247" i="14"/>
  <c r="D247" i="14"/>
  <c r="E247" i="14"/>
  <c r="F247" i="14" s="1"/>
  <c r="H247" i="14"/>
  <c r="I247" i="14"/>
  <c r="J247" i="14"/>
  <c r="K247" i="14"/>
  <c r="M247" i="14"/>
  <c r="N247" i="14"/>
  <c r="O247" i="14"/>
  <c r="P247" i="14"/>
  <c r="Q247" i="14"/>
  <c r="R247" i="14"/>
  <c r="S247" i="14"/>
  <c r="B248" i="14"/>
  <c r="C248" i="14"/>
  <c r="D248" i="14"/>
  <c r="E248" i="14"/>
  <c r="F248" i="14" s="1"/>
  <c r="H248" i="14"/>
  <c r="I248" i="14"/>
  <c r="J248" i="14"/>
  <c r="K248" i="14"/>
  <c r="M248" i="14"/>
  <c r="N248" i="14"/>
  <c r="O248" i="14"/>
  <c r="P248" i="14"/>
  <c r="Q248" i="14"/>
  <c r="R248" i="14"/>
  <c r="S248" i="14"/>
  <c r="B249" i="14"/>
  <c r="C249" i="14"/>
  <c r="D249" i="14"/>
  <c r="E249" i="14"/>
  <c r="G249" i="14" s="1"/>
  <c r="H249" i="14"/>
  <c r="I249" i="14"/>
  <c r="J249" i="14"/>
  <c r="K249" i="14"/>
  <c r="M249" i="14"/>
  <c r="N249" i="14"/>
  <c r="O249" i="14"/>
  <c r="P249" i="14"/>
  <c r="Q249" i="14"/>
  <c r="R249" i="14"/>
  <c r="S249" i="14"/>
  <c r="B250" i="14"/>
  <c r="C250" i="14"/>
  <c r="D250" i="14"/>
  <c r="E250" i="14"/>
  <c r="G250" i="14" s="1"/>
  <c r="H250" i="14"/>
  <c r="I250" i="14"/>
  <c r="J250" i="14"/>
  <c r="K250" i="14"/>
  <c r="M250" i="14"/>
  <c r="N250" i="14"/>
  <c r="O250" i="14"/>
  <c r="P250" i="14"/>
  <c r="Q250" i="14"/>
  <c r="R250" i="14"/>
  <c r="S250" i="14"/>
  <c r="B251" i="14"/>
  <c r="C251" i="14"/>
  <c r="D251" i="14"/>
  <c r="E251" i="14"/>
  <c r="G251" i="14" s="1"/>
  <c r="H251" i="14"/>
  <c r="I251" i="14"/>
  <c r="J251" i="14"/>
  <c r="K251" i="14"/>
  <c r="M251" i="14"/>
  <c r="N251" i="14"/>
  <c r="O251" i="14"/>
  <c r="P251" i="14"/>
  <c r="Q251" i="14"/>
  <c r="R251" i="14"/>
  <c r="S251" i="14"/>
  <c r="B252" i="14"/>
  <c r="C252" i="14"/>
  <c r="D252" i="14"/>
  <c r="E252" i="14"/>
  <c r="G252" i="14" s="1"/>
  <c r="H252" i="14"/>
  <c r="I252" i="14"/>
  <c r="J252" i="14"/>
  <c r="K252" i="14"/>
  <c r="M252" i="14"/>
  <c r="N252" i="14"/>
  <c r="O252" i="14"/>
  <c r="P252" i="14"/>
  <c r="Q252" i="14"/>
  <c r="R252" i="14"/>
  <c r="S252" i="14"/>
  <c r="B253" i="14"/>
  <c r="C253" i="14"/>
  <c r="D253" i="14"/>
  <c r="E253" i="14"/>
  <c r="F253" i="14" s="1"/>
  <c r="H253" i="14"/>
  <c r="I253" i="14"/>
  <c r="J253" i="14"/>
  <c r="K253" i="14"/>
  <c r="M253" i="14"/>
  <c r="N253" i="14"/>
  <c r="O253" i="14"/>
  <c r="P253" i="14"/>
  <c r="Q253" i="14"/>
  <c r="R253" i="14"/>
  <c r="S253" i="14"/>
  <c r="B254" i="14"/>
  <c r="C254" i="14"/>
  <c r="D254" i="14"/>
  <c r="E254" i="14"/>
  <c r="G254" i="14" s="1"/>
  <c r="H254" i="14"/>
  <c r="I254" i="14"/>
  <c r="J254" i="14"/>
  <c r="K254" i="14"/>
  <c r="M254" i="14"/>
  <c r="N254" i="14"/>
  <c r="O254" i="14"/>
  <c r="P254" i="14"/>
  <c r="Q254" i="14"/>
  <c r="R254" i="14"/>
  <c r="S254" i="14"/>
  <c r="B255" i="14"/>
  <c r="C255" i="14"/>
  <c r="D255" i="14"/>
  <c r="E255" i="14"/>
  <c r="F255" i="14" s="1"/>
  <c r="H255" i="14"/>
  <c r="I255" i="14"/>
  <c r="J255" i="14"/>
  <c r="K255" i="14"/>
  <c r="M255" i="14"/>
  <c r="N255" i="14"/>
  <c r="O255" i="14"/>
  <c r="P255" i="14"/>
  <c r="Q255" i="14"/>
  <c r="R255" i="14"/>
  <c r="S255" i="14"/>
  <c r="B256" i="14"/>
  <c r="C256" i="14"/>
  <c r="D256" i="14"/>
  <c r="E256" i="14"/>
  <c r="H256" i="14"/>
  <c r="I256" i="14"/>
  <c r="J256" i="14"/>
  <c r="K256" i="14"/>
  <c r="M256" i="14"/>
  <c r="N256" i="14"/>
  <c r="O256" i="14"/>
  <c r="P256" i="14"/>
  <c r="Q256" i="14"/>
  <c r="R256" i="14"/>
  <c r="S256" i="14"/>
  <c r="B257" i="14"/>
  <c r="C257" i="14"/>
  <c r="D257" i="14"/>
  <c r="E257" i="14"/>
  <c r="G257" i="14" s="1"/>
  <c r="H257" i="14"/>
  <c r="I257" i="14"/>
  <c r="J257" i="14"/>
  <c r="K257" i="14"/>
  <c r="M257" i="14"/>
  <c r="N257" i="14"/>
  <c r="O257" i="14"/>
  <c r="P257" i="14"/>
  <c r="Q257" i="14"/>
  <c r="R257" i="14"/>
  <c r="S257" i="14"/>
  <c r="B258" i="14"/>
  <c r="C258" i="14"/>
  <c r="D258" i="14"/>
  <c r="E258" i="14"/>
  <c r="G258" i="14" s="1"/>
  <c r="H258" i="14"/>
  <c r="I258" i="14"/>
  <c r="J258" i="14"/>
  <c r="K258" i="14"/>
  <c r="M258" i="14"/>
  <c r="N258" i="14"/>
  <c r="O258" i="14"/>
  <c r="P258" i="14"/>
  <c r="Q258" i="14"/>
  <c r="R258" i="14"/>
  <c r="S258" i="14"/>
  <c r="B259" i="14"/>
  <c r="C259" i="14"/>
  <c r="D259" i="14"/>
  <c r="E259" i="14"/>
  <c r="F259" i="14" s="1"/>
  <c r="H259" i="14"/>
  <c r="I259" i="14"/>
  <c r="J259" i="14"/>
  <c r="K259" i="14"/>
  <c r="M259" i="14"/>
  <c r="N259" i="14"/>
  <c r="O259" i="14"/>
  <c r="P259" i="14"/>
  <c r="Q259" i="14"/>
  <c r="R259" i="14"/>
  <c r="S259" i="14"/>
  <c r="B260" i="14"/>
  <c r="C260" i="14"/>
  <c r="D260" i="14"/>
  <c r="E260" i="14"/>
  <c r="F260" i="14" s="1"/>
  <c r="H260" i="14"/>
  <c r="I260" i="14"/>
  <c r="J260" i="14"/>
  <c r="K260" i="14"/>
  <c r="M260" i="14"/>
  <c r="N260" i="14"/>
  <c r="O260" i="14"/>
  <c r="P260" i="14"/>
  <c r="Q260" i="14"/>
  <c r="R260" i="14"/>
  <c r="S260" i="14"/>
  <c r="B261" i="14"/>
  <c r="C261" i="14"/>
  <c r="D261" i="14"/>
  <c r="E261" i="14"/>
  <c r="G261" i="14" s="1"/>
  <c r="H261" i="14"/>
  <c r="I261" i="14"/>
  <c r="J261" i="14"/>
  <c r="K261" i="14"/>
  <c r="M261" i="14"/>
  <c r="N261" i="14"/>
  <c r="O261" i="14"/>
  <c r="P261" i="14"/>
  <c r="Q261" i="14"/>
  <c r="R261" i="14"/>
  <c r="S261" i="14"/>
  <c r="B262" i="14"/>
  <c r="C262" i="14"/>
  <c r="D262" i="14"/>
  <c r="E262" i="14"/>
  <c r="F262" i="14" s="1"/>
  <c r="H262" i="14"/>
  <c r="I262" i="14"/>
  <c r="J262" i="14"/>
  <c r="K262" i="14"/>
  <c r="M262" i="14"/>
  <c r="N262" i="14"/>
  <c r="O262" i="14"/>
  <c r="P262" i="14"/>
  <c r="Q262" i="14"/>
  <c r="R262" i="14"/>
  <c r="S262" i="14"/>
  <c r="B263" i="14"/>
  <c r="C263" i="14"/>
  <c r="D263" i="14"/>
  <c r="E263" i="14"/>
  <c r="G263" i="14" s="1"/>
  <c r="H263" i="14"/>
  <c r="I263" i="14"/>
  <c r="J263" i="14"/>
  <c r="K263" i="14"/>
  <c r="M263" i="14"/>
  <c r="N263" i="14"/>
  <c r="O263" i="14"/>
  <c r="P263" i="14"/>
  <c r="Q263" i="14"/>
  <c r="R263" i="14"/>
  <c r="S263" i="14"/>
  <c r="B264" i="14"/>
  <c r="C264" i="14"/>
  <c r="D264" i="14"/>
  <c r="E264" i="14"/>
  <c r="G264" i="14" s="1"/>
  <c r="H264" i="14"/>
  <c r="I264" i="14"/>
  <c r="J264" i="14"/>
  <c r="K264" i="14"/>
  <c r="M264" i="14"/>
  <c r="N264" i="14"/>
  <c r="O264" i="14"/>
  <c r="P264" i="14"/>
  <c r="Q264" i="14"/>
  <c r="R264" i="14"/>
  <c r="S264" i="14"/>
  <c r="B265" i="14"/>
  <c r="C265" i="14"/>
  <c r="D265" i="14"/>
  <c r="E265" i="14"/>
  <c r="F265" i="14" s="1"/>
  <c r="H265" i="14"/>
  <c r="I265" i="14"/>
  <c r="J265" i="14"/>
  <c r="K265" i="14"/>
  <c r="M265" i="14"/>
  <c r="N265" i="14"/>
  <c r="O265" i="14"/>
  <c r="P265" i="14"/>
  <c r="Q265" i="14"/>
  <c r="R265" i="14"/>
  <c r="S265" i="14"/>
  <c r="B266" i="14"/>
  <c r="C266" i="14"/>
  <c r="D266" i="14"/>
  <c r="E266" i="14"/>
  <c r="F266" i="14" s="1"/>
  <c r="H266" i="14"/>
  <c r="I266" i="14"/>
  <c r="J266" i="14"/>
  <c r="K266" i="14"/>
  <c r="M266" i="14"/>
  <c r="N266" i="14"/>
  <c r="O266" i="14"/>
  <c r="P266" i="14"/>
  <c r="Q266" i="14"/>
  <c r="R266" i="14"/>
  <c r="S266" i="14"/>
  <c r="B267" i="14"/>
  <c r="C267" i="14"/>
  <c r="D267" i="14"/>
  <c r="E267" i="14"/>
  <c r="F267" i="14" s="1"/>
  <c r="H267" i="14"/>
  <c r="I267" i="14"/>
  <c r="J267" i="14"/>
  <c r="K267" i="14"/>
  <c r="M267" i="14"/>
  <c r="N267" i="14"/>
  <c r="O267" i="14"/>
  <c r="P267" i="14"/>
  <c r="Q267" i="14"/>
  <c r="R267" i="14"/>
  <c r="S267" i="14"/>
  <c r="B268" i="14"/>
  <c r="C268" i="14"/>
  <c r="D268" i="14"/>
  <c r="E268" i="14"/>
  <c r="H268" i="14"/>
  <c r="I268" i="14"/>
  <c r="J268" i="14"/>
  <c r="K268" i="14"/>
  <c r="M268" i="14"/>
  <c r="N268" i="14"/>
  <c r="O268" i="14"/>
  <c r="P268" i="14"/>
  <c r="Q268" i="14"/>
  <c r="R268" i="14"/>
  <c r="S268" i="14"/>
  <c r="B269" i="14"/>
  <c r="C269" i="14"/>
  <c r="D269" i="14"/>
  <c r="E269" i="14"/>
  <c r="G269" i="14" s="1"/>
  <c r="H269" i="14"/>
  <c r="I269" i="14"/>
  <c r="J269" i="14"/>
  <c r="K269" i="14"/>
  <c r="M269" i="14"/>
  <c r="N269" i="14"/>
  <c r="O269" i="14"/>
  <c r="P269" i="14"/>
  <c r="Q269" i="14"/>
  <c r="R269" i="14"/>
  <c r="S269" i="14"/>
  <c r="B270" i="14"/>
  <c r="C270" i="14"/>
  <c r="D270" i="14"/>
  <c r="E270" i="14"/>
  <c r="G270" i="14" s="1"/>
  <c r="H270" i="14"/>
  <c r="I270" i="14"/>
  <c r="J270" i="14"/>
  <c r="K270" i="14"/>
  <c r="M270" i="14"/>
  <c r="N270" i="14"/>
  <c r="O270" i="14"/>
  <c r="P270" i="14"/>
  <c r="Q270" i="14"/>
  <c r="R270" i="14"/>
  <c r="S270" i="14"/>
  <c r="B271" i="14"/>
  <c r="C271" i="14"/>
  <c r="D271" i="14"/>
  <c r="E271" i="14"/>
  <c r="F271" i="14" s="1"/>
  <c r="H271" i="14"/>
  <c r="I271" i="14"/>
  <c r="J271" i="14"/>
  <c r="K271" i="14"/>
  <c r="M271" i="14"/>
  <c r="N271" i="14"/>
  <c r="O271" i="14"/>
  <c r="P271" i="14"/>
  <c r="Q271" i="14"/>
  <c r="R271" i="14"/>
  <c r="S271" i="14"/>
  <c r="B272" i="14"/>
  <c r="C272" i="14"/>
  <c r="D272" i="14"/>
  <c r="E272" i="14"/>
  <c r="F272" i="14" s="1"/>
  <c r="H272" i="14"/>
  <c r="I272" i="14"/>
  <c r="J272" i="14"/>
  <c r="K272" i="14"/>
  <c r="M272" i="14"/>
  <c r="N272" i="14"/>
  <c r="O272" i="14"/>
  <c r="P272" i="14"/>
  <c r="Q272" i="14"/>
  <c r="R272" i="14"/>
  <c r="S272" i="14"/>
  <c r="B273" i="14"/>
  <c r="C273" i="14"/>
  <c r="D273" i="14"/>
  <c r="E273" i="14"/>
  <c r="G273" i="14" s="1"/>
  <c r="H273" i="14"/>
  <c r="I273" i="14"/>
  <c r="J273" i="14"/>
  <c r="K273" i="14"/>
  <c r="M273" i="14"/>
  <c r="N273" i="14"/>
  <c r="O273" i="14"/>
  <c r="P273" i="14"/>
  <c r="Q273" i="14"/>
  <c r="R273" i="14"/>
  <c r="S273" i="14"/>
  <c r="B274" i="14"/>
  <c r="C274" i="14"/>
  <c r="D274" i="14"/>
  <c r="E274" i="14"/>
  <c r="G274" i="14" s="1"/>
  <c r="H274" i="14"/>
  <c r="I274" i="14"/>
  <c r="J274" i="14"/>
  <c r="K274" i="14"/>
  <c r="M274" i="14"/>
  <c r="N274" i="14"/>
  <c r="O274" i="14"/>
  <c r="P274" i="14"/>
  <c r="Q274" i="14"/>
  <c r="R274" i="14"/>
  <c r="S274" i="14"/>
  <c r="B275" i="14"/>
  <c r="C275" i="14"/>
  <c r="D275" i="14"/>
  <c r="E275" i="14"/>
  <c r="F275" i="14" s="1"/>
  <c r="H275" i="14"/>
  <c r="I275" i="14"/>
  <c r="J275" i="14"/>
  <c r="K275" i="14"/>
  <c r="M275" i="14"/>
  <c r="N275" i="14"/>
  <c r="O275" i="14"/>
  <c r="P275" i="14"/>
  <c r="Q275" i="14"/>
  <c r="R275" i="14"/>
  <c r="S275" i="14"/>
  <c r="B276" i="14"/>
  <c r="C276" i="14"/>
  <c r="D276" i="14"/>
  <c r="E276" i="14"/>
  <c r="F276" i="14" s="1"/>
  <c r="H276" i="14"/>
  <c r="I276" i="14"/>
  <c r="J276" i="14"/>
  <c r="K276" i="14"/>
  <c r="M276" i="14"/>
  <c r="N276" i="14"/>
  <c r="O276" i="14"/>
  <c r="P276" i="14"/>
  <c r="Q276" i="14"/>
  <c r="R276" i="14"/>
  <c r="S276" i="14"/>
  <c r="B277" i="14"/>
  <c r="C277" i="14"/>
  <c r="D277" i="14"/>
  <c r="E277" i="14"/>
  <c r="F277" i="14" s="1"/>
  <c r="H277" i="14"/>
  <c r="I277" i="14"/>
  <c r="J277" i="14"/>
  <c r="K277" i="14"/>
  <c r="M277" i="14"/>
  <c r="N277" i="14"/>
  <c r="O277" i="14"/>
  <c r="P277" i="14"/>
  <c r="Q277" i="14"/>
  <c r="R277" i="14"/>
  <c r="S277" i="14"/>
  <c r="A209" i="3"/>
  <c r="A210" i="3"/>
  <c r="A211" i="3"/>
  <c r="A212" i="3"/>
  <c r="A213" i="3"/>
  <c r="A214" i="3"/>
  <c r="A215" i="3"/>
  <c r="A216" i="3"/>
  <c r="A217" i="3"/>
  <c r="A218" i="3"/>
  <c r="A219" i="3"/>
  <c r="A220" i="3"/>
  <c r="A221" i="3"/>
  <c r="A222" i="3"/>
  <c r="A223" i="3"/>
  <c r="A224" i="3"/>
  <c r="A225" i="3"/>
  <c r="A226" i="3"/>
  <c r="A227" i="3"/>
  <c r="A228" i="3"/>
  <c r="A229" i="3"/>
  <c r="A230" i="3"/>
  <c r="A231" i="3"/>
  <c r="A232" i="3"/>
  <c r="Q278" i="1"/>
  <c r="L278" i="14" s="1"/>
  <c r="Q279" i="1"/>
  <c r="L279" i="14" s="1"/>
  <c r="Q280" i="1"/>
  <c r="L280" i="14" s="1"/>
  <c r="Q281" i="1"/>
  <c r="L281" i="14" s="1"/>
  <c r="Q282" i="1"/>
  <c r="L282" i="14" s="1"/>
  <c r="Q283" i="1"/>
  <c r="L283" i="14" s="1"/>
  <c r="Q284" i="1"/>
  <c r="L284" i="14" s="1"/>
  <c r="Q285" i="1"/>
  <c r="L285" i="14" s="1"/>
  <c r="Q286" i="1"/>
  <c r="L286" i="14" s="1"/>
  <c r="Q287" i="1"/>
  <c r="L287" i="14" s="1"/>
  <c r="Q288" i="1"/>
  <c r="L288" i="14" s="1"/>
  <c r="Q289" i="1"/>
  <c r="L289" i="14" s="1"/>
  <c r="Q290" i="1"/>
  <c r="L290" i="14" s="1"/>
  <c r="Q291" i="1"/>
  <c r="L291" i="14" s="1"/>
  <c r="Q292" i="1"/>
  <c r="L292" i="14" s="1"/>
  <c r="Q293" i="1"/>
  <c r="L293" i="14" s="1"/>
  <c r="Q294" i="1"/>
  <c r="L294" i="14" s="1"/>
  <c r="Q295" i="1"/>
  <c r="L295" i="14" s="1"/>
  <c r="Q296" i="1"/>
  <c r="L296" i="14" s="1"/>
  <c r="Q297" i="1"/>
  <c r="L297" i="14" s="1"/>
  <c r="Q298" i="1"/>
  <c r="L298" i="14" s="1"/>
  <c r="Q299" i="1"/>
  <c r="L299" i="14" s="1"/>
  <c r="Q300" i="1"/>
  <c r="L300" i="14" s="1"/>
  <c r="L301" i="14"/>
  <c r="L302" i="14"/>
  <c r="L303" i="14"/>
  <c r="L304" i="14"/>
  <c r="L305" i="14"/>
  <c r="L306" i="14"/>
  <c r="L307" i="14"/>
  <c r="L308" i="14"/>
  <c r="L309" i="14"/>
  <c r="L310" i="14"/>
  <c r="C306" i="1"/>
  <c r="D306" i="1" s="1"/>
  <c r="C307" i="1"/>
  <c r="D307" i="1" s="1"/>
  <c r="C298" i="1"/>
  <c r="D298" i="1" s="1"/>
  <c r="D303" i="1"/>
  <c r="D302" i="1"/>
  <c r="D301" i="1"/>
  <c r="D300" i="1"/>
  <c r="D299" i="1"/>
  <c r="D297" i="1"/>
  <c r="D296" i="1"/>
  <c r="D295" i="1"/>
  <c r="D294" i="1"/>
  <c r="D293" i="1"/>
  <c r="D292" i="1"/>
  <c r="D291" i="1"/>
  <c r="D290" i="1"/>
  <c r="D289" i="1"/>
  <c r="D288" i="1"/>
  <c r="D287" i="1"/>
  <c r="D286" i="1"/>
  <c r="D285" i="1"/>
  <c r="D284" i="1"/>
  <c r="D283" i="1"/>
  <c r="D282" i="1"/>
  <c r="D281" i="1"/>
  <c r="D280" i="1"/>
  <c r="D279" i="1"/>
  <c r="D278" i="1"/>
  <c r="E31" i="20"/>
  <c r="M19" i="8" l="1"/>
  <c r="M10" i="17"/>
  <c r="M14" i="17"/>
  <c r="M14" i="8"/>
  <c r="M10" i="8"/>
  <c r="M20" i="8"/>
  <c r="M7" i="17"/>
  <c r="M13" i="8"/>
  <c r="M3" i="17"/>
  <c r="M22" i="8"/>
  <c r="M12" i="8"/>
  <c r="M23" i="8"/>
  <c r="M6" i="17"/>
  <c r="M15" i="8"/>
  <c r="M11" i="8"/>
  <c r="M13" i="17"/>
  <c r="M11" i="17"/>
  <c r="M16" i="8"/>
  <c r="M21" i="8"/>
  <c r="M17" i="17"/>
  <c r="F139" i="14"/>
  <c r="A139" i="14" s="1"/>
  <c r="F227" i="14"/>
  <c r="F8" i="14"/>
  <c r="A8" i="14" s="1"/>
  <c r="F185" i="14"/>
  <c r="A185" i="14" s="1"/>
  <c r="F122" i="14"/>
  <c r="A122" i="14" s="1"/>
  <c r="F269" i="14"/>
  <c r="A269" i="14" s="1"/>
  <c r="F71" i="14"/>
  <c r="A71" i="14" s="1"/>
  <c r="F198" i="14"/>
  <c r="A198" i="14" s="1"/>
  <c r="G77" i="14"/>
  <c r="A77" i="14" s="1"/>
  <c r="G304" i="14"/>
  <c r="A304" i="14" s="1"/>
  <c r="A304" i="16" s="1"/>
  <c r="F182" i="14"/>
  <c r="A182" i="14" s="1"/>
  <c r="F116" i="14"/>
  <c r="A116" i="14" s="1"/>
  <c r="G7" i="14"/>
  <c r="A7" i="14" s="1"/>
  <c r="G61" i="14"/>
  <c r="A61" i="14" s="1"/>
  <c r="F200" i="14"/>
  <c r="A200" i="14" s="1"/>
  <c r="F138" i="14"/>
  <c r="A138" i="14" s="1"/>
  <c r="F57" i="14"/>
  <c r="A57" i="14" s="1"/>
  <c r="F9" i="14"/>
  <c r="A9" i="14" s="1"/>
  <c r="F223" i="14"/>
  <c r="A223" i="14" s="1"/>
  <c r="G118" i="14"/>
  <c r="A118" i="14" s="1"/>
  <c r="G60" i="14"/>
  <c r="A60" i="14" s="1"/>
  <c r="G180" i="14"/>
  <c r="A180" i="14" s="1"/>
  <c r="F161" i="14"/>
  <c r="A161" i="14" s="1"/>
  <c r="F119" i="14"/>
  <c r="A119" i="14" s="1"/>
  <c r="F104" i="14"/>
  <c r="A104" i="14" s="1"/>
  <c r="G289" i="14"/>
  <c r="A289" i="14" s="1"/>
  <c r="A289" i="16" s="1"/>
  <c r="F179" i="14"/>
  <c r="A179" i="14" s="1"/>
  <c r="F234" i="14"/>
  <c r="A234" i="14" s="1"/>
  <c r="F216" i="14"/>
  <c r="A216" i="14" s="1"/>
  <c r="F274" i="14"/>
  <c r="A274" i="14" s="1"/>
  <c r="F263" i="14"/>
  <c r="A263" i="14" s="1"/>
  <c r="G240" i="14"/>
  <c r="A240" i="14" s="1"/>
  <c r="G226" i="14"/>
  <c r="A226" i="14" s="1"/>
  <c r="F120" i="14"/>
  <c r="A120" i="14" s="1"/>
  <c r="F32" i="14"/>
  <c r="A32" i="14" s="1"/>
  <c r="F294" i="14"/>
  <c r="E294" i="16" s="1"/>
  <c r="F270" i="14"/>
  <c r="A270" i="14" s="1"/>
  <c r="G259" i="14"/>
  <c r="A259" i="14" s="1"/>
  <c r="G229" i="14"/>
  <c r="A229" i="14" s="1"/>
  <c r="G211" i="14"/>
  <c r="A211" i="14" s="1"/>
  <c r="G135" i="14"/>
  <c r="A135" i="14" s="1"/>
  <c r="F305" i="14"/>
  <c r="E305" i="16" s="1"/>
  <c r="F251" i="14"/>
  <c r="A251" i="14" s="1"/>
  <c r="F236" i="14"/>
  <c r="A236" i="14" s="1"/>
  <c r="F173" i="14"/>
  <c r="A173" i="14" s="1"/>
  <c r="F89" i="14"/>
  <c r="A89" i="14" s="1"/>
  <c r="G193" i="14"/>
  <c r="A193" i="14" s="1"/>
  <c r="G171" i="14"/>
  <c r="A171" i="14" s="1"/>
  <c r="G133" i="14"/>
  <c r="A133" i="14" s="1"/>
  <c r="F3" i="14"/>
  <c r="A3" i="14" s="1"/>
  <c r="F175" i="14"/>
  <c r="A175" i="14" s="1"/>
  <c r="F134" i="14"/>
  <c r="A134" i="14" s="1"/>
  <c r="F131" i="14"/>
  <c r="A131" i="14" s="1"/>
  <c r="F75" i="14"/>
  <c r="A75" i="14" s="1"/>
  <c r="F298" i="14"/>
  <c r="E298" i="16" s="1"/>
  <c r="G287" i="14"/>
  <c r="F287" i="16" s="1"/>
  <c r="F300" i="14"/>
  <c r="E300" i="16" s="1"/>
  <c r="F293" i="14"/>
  <c r="E293" i="16" s="1"/>
  <c r="F51" i="14"/>
  <c r="A51" i="14" s="1"/>
  <c r="G282" i="14"/>
  <c r="F282" i="16" s="1"/>
  <c r="G132" i="14"/>
  <c r="A132" i="14" s="1"/>
  <c r="F95" i="14"/>
  <c r="A95" i="14" s="1"/>
  <c r="G27" i="14"/>
  <c r="A27" i="14" s="1"/>
  <c r="F5" i="14"/>
  <c r="A5" i="14" s="1"/>
  <c r="G23" i="14"/>
  <c r="A23" i="14" s="1"/>
  <c r="G292" i="14"/>
  <c r="A292" i="14" s="1"/>
  <c r="A292" i="16" s="1"/>
  <c r="G253" i="14"/>
  <c r="A253" i="14" s="1"/>
  <c r="F87" i="14"/>
  <c r="A87" i="14" s="1"/>
  <c r="G309" i="14"/>
  <c r="F309" i="16" s="1"/>
  <c r="F261" i="14"/>
  <c r="A261" i="14" s="1"/>
  <c r="F156" i="14"/>
  <c r="A156" i="14" s="1"/>
  <c r="F309" i="14"/>
  <c r="E309" i="16" s="1"/>
  <c r="G275" i="14"/>
  <c r="A275" i="14" s="1"/>
  <c r="F250" i="14"/>
  <c r="A250" i="14" s="1"/>
  <c r="G188" i="14"/>
  <c r="A188" i="14" s="1"/>
  <c r="F167" i="14"/>
  <c r="A167" i="14" s="1"/>
  <c r="F152" i="14"/>
  <c r="A152" i="14" s="1"/>
  <c r="G302" i="14"/>
  <c r="F302" i="16" s="1"/>
  <c r="F285" i="14"/>
  <c r="E285" i="16" s="1"/>
  <c r="F123" i="14"/>
  <c r="A123" i="14" s="1"/>
  <c r="F117" i="14"/>
  <c r="A117" i="14" s="1"/>
  <c r="F102" i="14"/>
  <c r="A102" i="14" s="1"/>
  <c r="F91" i="14"/>
  <c r="A91" i="14" s="1"/>
  <c r="F84" i="14"/>
  <c r="A84" i="14" s="1"/>
  <c r="F29" i="14"/>
  <c r="A29" i="14" s="1"/>
  <c r="F302" i="14"/>
  <c r="E302" i="16" s="1"/>
  <c r="F231" i="14"/>
  <c r="A231" i="14" s="1"/>
  <c r="F221" i="14"/>
  <c r="A221" i="14" s="1"/>
  <c r="F202" i="14"/>
  <c r="A202" i="14" s="1"/>
  <c r="F80" i="14"/>
  <c r="A80" i="14" s="1"/>
  <c r="G73" i="14"/>
  <c r="A73" i="14" s="1"/>
  <c r="F66" i="14"/>
  <c r="A66" i="14" s="1"/>
  <c r="F59" i="14"/>
  <c r="A59" i="14" s="1"/>
  <c r="F44" i="14"/>
  <c r="A44" i="14" s="1"/>
  <c r="G271" i="14"/>
  <c r="A271" i="14" s="1"/>
  <c r="G142" i="14"/>
  <c r="A142" i="14" s="1"/>
  <c r="F264" i="14"/>
  <c r="A264" i="14" s="1"/>
  <c r="F233" i="14"/>
  <c r="A233" i="14" s="1"/>
  <c r="F153" i="14"/>
  <c r="A153" i="14" s="1"/>
  <c r="G97" i="14"/>
  <c r="A97" i="14" s="1"/>
  <c r="F48" i="14"/>
  <c r="A48" i="14" s="1"/>
  <c r="F33" i="14"/>
  <c r="A33" i="14" s="1"/>
  <c r="G15" i="14"/>
  <c r="A15" i="14" s="1"/>
  <c r="F242" i="14"/>
  <c r="A242" i="14" s="1"/>
  <c r="G194" i="14"/>
  <c r="A194" i="14" s="1"/>
  <c r="G159" i="14"/>
  <c r="A159" i="14" s="1"/>
  <c r="G276" i="14"/>
  <c r="A276" i="14" s="1"/>
  <c r="F245" i="14"/>
  <c r="A245" i="14" s="1"/>
  <c r="F222" i="14"/>
  <c r="A222" i="14" s="1"/>
  <c r="F215" i="14"/>
  <c r="A215" i="14" s="1"/>
  <c r="F197" i="14"/>
  <c r="A197" i="14" s="1"/>
  <c r="G169" i="14"/>
  <c r="A169" i="14" s="1"/>
  <c r="F155" i="14"/>
  <c r="A155" i="14" s="1"/>
  <c r="F78" i="14"/>
  <c r="A78" i="14" s="1"/>
  <c r="F50" i="14"/>
  <c r="A50" i="14" s="1"/>
  <c r="F43" i="14"/>
  <c r="A43" i="14" s="1"/>
  <c r="F298" i="16"/>
  <c r="F293" i="16"/>
  <c r="C300" i="16"/>
  <c r="C288" i="16"/>
  <c r="G238" i="14"/>
  <c r="A238" i="14" s="1"/>
  <c r="G62" i="14"/>
  <c r="A62" i="14" s="1"/>
  <c r="F55" i="14"/>
  <c r="A55" i="14" s="1"/>
  <c r="F45" i="14"/>
  <c r="A45" i="14" s="1"/>
  <c r="F30" i="14"/>
  <c r="A30" i="14" s="1"/>
  <c r="G25" i="14"/>
  <c r="A25" i="14" s="1"/>
  <c r="G20" i="14"/>
  <c r="A20" i="14" s="1"/>
  <c r="F306" i="14"/>
  <c r="E306" i="16" s="1"/>
  <c r="F296" i="14"/>
  <c r="E296" i="16" s="1"/>
  <c r="C305" i="16"/>
  <c r="C293" i="16"/>
  <c r="C281" i="16"/>
  <c r="F190" i="14"/>
  <c r="A190" i="14" s="1"/>
  <c r="G157" i="14"/>
  <c r="A157" i="14" s="1"/>
  <c r="F144" i="14"/>
  <c r="A144" i="14" s="1"/>
  <c r="F137" i="14"/>
  <c r="A137" i="14" s="1"/>
  <c r="F93" i="14"/>
  <c r="A93" i="14" s="1"/>
  <c r="F81" i="14"/>
  <c r="A81" i="14" s="1"/>
  <c r="F47" i="14"/>
  <c r="A47" i="14" s="1"/>
  <c r="C310" i="16"/>
  <c r="C298" i="16"/>
  <c r="C286" i="16"/>
  <c r="F17" i="14"/>
  <c r="A17" i="14" s="1"/>
  <c r="F12" i="14"/>
  <c r="A12" i="14" s="1"/>
  <c r="F281" i="14"/>
  <c r="E281" i="16" s="1"/>
  <c r="F306" i="16"/>
  <c r="C303" i="16"/>
  <c r="F294" i="16"/>
  <c r="C291" i="16"/>
  <c r="C279" i="16"/>
  <c r="G278" i="14"/>
  <c r="F278" i="16" s="1"/>
  <c r="C308" i="16"/>
  <c r="C296" i="16"/>
  <c r="C284" i="16"/>
  <c r="F258" i="14"/>
  <c r="A258" i="14" s="1"/>
  <c r="F225" i="14"/>
  <c r="A225" i="14" s="1"/>
  <c r="G207" i="14"/>
  <c r="A207" i="14" s="1"/>
  <c r="G192" i="14"/>
  <c r="A192" i="14" s="1"/>
  <c r="G164" i="14"/>
  <c r="A164" i="14" s="1"/>
  <c r="G149" i="14"/>
  <c r="A149" i="14" s="1"/>
  <c r="F127" i="14"/>
  <c r="A127" i="14" s="1"/>
  <c r="C301" i="16"/>
  <c r="C289" i="16"/>
  <c r="F24" i="14"/>
  <c r="A24" i="14" s="1"/>
  <c r="F19" i="14"/>
  <c r="A19" i="14" s="1"/>
  <c r="G290" i="14"/>
  <c r="F290" i="16" s="1"/>
  <c r="C306" i="16"/>
  <c r="C294" i="16"/>
  <c r="C282" i="16"/>
  <c r="A227" i="14"/>
  <c r="G204" i="14"/>
  <c r="A204" i="14" s="1"/>
  <c r="G92" i="14"/>
  <c r="A92" i="14" s="1"/>
  <c r="G68" i="14"/>
  <c r="A68" i="14" s="1"/>
  <c r="G63" i="14"/>
  <c r="A63" i="14" s="1"/>
  <c r="G46" i="14"/>
  <c r="A46" i="14" s="1"/>
  <c r="G36" i="14"/>
  <c r="A36" i="14" s="1"/>
  <c r="G31" i="14"/>
  <c r="A31" i="14" s="1"/>
  <c r="F290" i="14"/>
  <c r="E290" i="16" s="1"/>
  <c r="G285" i="14"/>
  <c r="C299" i="16"/>
  <c r="C287" i="16"/>
  <c r="F252" i="14"/>
  <c r="A252" i="14" s="1"/>
  <c r="F186" i="14"/>
  <c r="A186" i="14" s="1"/>
  <c r="G151" i="14"/>
  <c r="A151" i="14" s="1"/>
  <c r="F129" i="14"/>
  <c r="A129" i="14" s="1"/>
  <c r="F90" i="14"/>
  <c r="A90" i="14" s="1"/>
  <c r="F11" i="14"/>
  <c r="A11" i="14" s="1"/>
  <c r="C304" i="16"/>
  <c r="C292" i="16"/>
  <c r="C280" i="16"/>
  <c r="G168" i="14"/>
  <c r="A168" i="14" s="1"/>
  <c r="G140" i="14"/>
  <c r="A140" i="14" s="1"/>
  <c r="G38" i="14"/>
  <c r="A38" i="14" s="1"/>
  <c r="C297" i="16"/>
  <c r="G272" i="14"/>
  <c r="A272" i="14" s="1"/>
  <c r="F254" i="14"/>
  <c r="A254" i="14" s="1"/>
  <c r="F224" i="14"/>
  <c r="A224" i="14" s="1"/>
  <c r="F206" i="14"/>
  <c r="A206" i="14" s="1"/>
  <c r="F163" i="14"/>
  <c r="A163" i="14" s="1"/>
  <c r="F99" i="14"/>
  <c r="A99" i="14" s="1"/>
  <c r="F72" i="14"/>
  <c r="A72" i="14" s="1"/>
  <c r="G70" i="14"/>
  <c r="A70" i="14" s="1"/>
  <c r="F65" i="14"/>
  <c r="A65" i="14" s="1"/>
  <c r="F53" i="14"/>
  <c r="A53" i="14" s="1"/>
  <c r="G13" i="14"/>
  <c r="A13" i="14" s="1"/>
  <c r="F6" i="14"/>
  <c r="A6" i="14" s="1"/>
  <c r="F305" i="16"/>
  <c r="F281" i="16"/>
  <c r="C278" i="16"/>
  <c r="C307" i="16"/>
  <c r="C295" i="16"/>
  <c r="C283" i="16"/>
  <c r="G248" i="14"/>
  <c r="A248" i="14" s="1"/>
  <c r="G219" i="14"/>
  <c r="A219" i="14" s="1"/>
  <c r="G212" i="14"/>
  <c r="A212" i="14" s="1"/>
  <c r="G191" i="14"/>
  <c r="A191" i="14" s="1"/>
  <c r="G176" i="14"/>
  <c r="A176" i="14" s="1"/>
  <c r="G147" i="14"/>
  <c r="A147" i="14" s="1"/>
  <c r="G130" i="14"/>
  <c r="A130" i="14" s="1"/>
  <c r="G128" i="14"/>
  <c r="A128" i="14" s="1"/>
  <c r="G58" i="14"/>
  <c r="A58" i="14" s="1"/>
  <c r="G56" i="14"/>
  <c r="A56" i="14" s="1"/>
  <c r="F257" i="14"/>
  <c r="A257" i="14" s="1"/>
  <c r="F189" i="14"/>
  <c r="A189" i="14" s="1"/>
  <c r="F187" i="14"/>
  <c r="A187" i="14" s="1"/>
  <c r="F174" i="14"/>
  <c r="A174" i="14" s="1"/>
  <c r="F165" i="14"/>
  <c r="A165" i="14" s="1"/>
  <c r="G121" i="14"/>
  <c r="A121" i="14" s="1"/>
  <c r="G49" i="14"/>
  <c r="A49" i="14" s="1"/>
  <c r="F41" i="14"/>
  <c r="A41" i="14" s="1"/>
  <c r="F21" i="14"/>
  <c r="A21" i="14" s="1"/>
  <c r="G265" i="14"/>
  <c r="A265" i="14" s="1"/>
  <c r="F213" i="14"/>
  <c r="A213" i="14" s="1"/>
  <c r="F177" i="14"/>
  <c r="A177" i="14" s="1"/>
  <c r="F162" i="14"/>
  <c r="A162" i="14" s="1"/>
  <c r="G79" i="14"/>
  <c r="A79" i="14" s="1"/>
  <c r="F42" i="14"/>
  <c r="A42" i="14" s="1"/>
  <c r="F18" i="14"/>
  <c r="A18" i="14" s="1"/>
  <c r="G280" i="14"/>
  <c r="G267" i="14"/>
  <c r="A267" i="14" s="1"/>
  <c r="G260" i="14"/>
  <c r="A260" i="14" s="1"/>
  <c r="G203" i="14"/>
  <c r="A203" i="14" s="1"/>
  <c r="G183" i="14"/>
  <c r="A183" i="14" s="1"/>
  <c r="G143" i="14"/>
  <c r="A143" i="14" s="1"/>
  <c r="G103" i="14"/>
  <c r="A103" i="14" s="1"/>
  <c r="G101" i="14"/>
  <c r="A101" i="14" s="1"/>
  <c r="G83" i="14"/>
  <c r="A83" i="14" s="1"/>
  <c r="G35" i="14"/>
  <c r="A35" i="14" s="1"/>
  <c r="G310" i="14"/>
  <c r="G299" i="14"/>
  <c r="G286" i="14"/>
  <c r="G239" i="14"/>
  <c r="A239" i="14" s="1"/>
  <c r="G255" i="14"/>
  <c r="A255" i="14" s="1"/>
  <c r="F246" i="14"/>
  <c r="A246" i="14" s="1"/>
  <c r="G241" i="14"/>
  <c r="A241" i="14" s="1"/>
  <c r="F237" i="14"/>
  <c r="A237" i="14" s="1"/>
  <c r="F235" i="14"/>
  <c r="A235" i="14" s="1"/>
  <c r="G217" i="14"/>
  <c r="A217" i="14" s="1"/>
  <c r="G205" i="14"/>
  <c r="A205" i="14" s="1"/>
  <c r="G181" i="14"/>
  <c r="A181" i="14" s="1"/>
  <c r="F150" i="14"/>
  <c r="A150" i="14" s="1"/>
  <c r="G145" i="14"/>
  <c r="A145" i="14" s="1"/>
  <c r="G96" i="14"/>
  <c r="A96" i="14" s="1"/>
  <c r="F67" i="14"/>
  <c r="A67" i="14" s="1"/>
  <c r="G39" i="14"/>
  <c r="A39" i="14" s="1"/>
  <c r="G37" i="14"/>
  <c r="A37" i="14" s="1"/>
  <c r="F308" i="14"/>
  <c r="E308" i="16" s="1"/>
  <c r="G297" i="14"/>
  <c r="F288" i="14"/>
  <c r="E288" i="16" s="1"/>
  <c r="F284" i="14"/>
  <c r="F273" i="14"/>
  <c r="A273" i="14" s="1"/>
  <c r="G230" i="14"/>
  <c r="A230" i="14" s="1"/>
  <c r="F210" i="14"/>
  <c r="A210" i="14" s="1"/>
  <c r="F126" i="14"/>
  <c r="A126" i="14" s="1"/>
  <c r="G85" i="14"/>
  <c r="A85" i="14" s="1"/>
  <c r="F54" i="14"/>
  <c r="A54" i="14" s="1"/>
  <c r="G301" i="14"/>
  <c r="G307" i="14"/>
  <c r="G295" i="14"/>
  <c r="G283" i="14"/>
  <c r="G303" i="14"/>
  <c r="G291" i="14"/>
  <c r="G279" i="14"/>
  <c r="F256" i="14"/>
  <c r="G256" i="14"/>
  <c r="G262" i="14"/>
  <c r="A262" i="14" s="1"/>
  <c r="G214" i="14"/>
  <c r="A214" i="14" s="1"/>
  <c r="G154" i="14"/>
  <c r="A154" i="14" s="1"/>
  <c r="G146" i="14"/>
  <c r="A146" i="14" s="1"/>
  <c r="G82" i="14"/>
  <c r="A82" i="14" s="1"/>
  <c r="G74" i="14"/>
  <c r="A74" i="14" s="1"/>
  <c r="G10" i="14"/>
  <c r="A10" i="14" s="1"/>
  <c r="G277" i="14"/>
  <c r="A277" i="14" s="1"/>
  <c r="F148" i="14"/>
  <c r="G148" i="14"/>
  <c r="F76" i="14"/>
  <c r="G76" i="14"/>
  <c r="F4" i="14"/>
  <c r="G4" i="14"/>
  <c r="F64" i="14"/>
  <c r="G64" i="14"/>
  <c r="F244" i="14"/>
  <c r="G244" i="14"/>
  <c r="F184" i="14"/>
  <c r="G184" i="14"/>
  <c r="F40" i="14"/>
  <c r="G40" i="14"/>
  <c r="F232" i="14"/>
  <c r="G232" i="14"/>
  <c r="G228" i="14"/>
  <c r="A228" i="14" s="1"/>
  <c r="G209" i="14"/>
  <c r="A209" i="14" s="1"/>
  <c r="G178" i="14"/>
  <c r="A178" i="14" s="1"/>
  <c r="G170" i="14"/>
  <c r="A170" i="14" s="1"/>
  <c r="F141" i="14"/>
  <c r="A141" i="14" s="1"/>
  <c r="G98" i="14"/>
  <c r="A98" i="14" s="1"/>
  <c r="F69" i="14"/>
  <c r="A69" i="14" s="1"/>
  <c r="G34" i="14"/>
  <c r="A34" i="14" s="1"/>
  <c r="G26" i="14"/>
  <c r="A26" i="14" s="1"/>
  <c r="F208" i="14"/>
  <c r="G208" i="14"/>
  <c r="F136" i="14"/>
  <c r="G136" i="14"/>
  <c r="F249" i="14"/>
  <c r="A249" i="14" s="1"/>
  <c r="F201" i="14"/>
  <c r="A201" i="14" s="1"/>
  <c r="F172" i="14"/>
  <c r="G172" i="14"/>
  <c r="F100" i="14"/>
  <c r="G100" i="14"/>
  <c r="F28" i="14"/>
  <c r="G28" i="14"/>
  <c r="F196" i="14"/>
  <c r="G196" i="14"/>
  <c r="F124" i="14"/>
  <c r="G124" i="14"/>
  <c r="F52" i="14"/>
  <c r="G52" i="14"/>
  <c r="G266" i="14"/>
  <c r="A266" i="14" s="1"/>
  <c r="G247" i="14"/>
  <c r="A247" i="14" s="1"/>
  <c r="G218" i="14"/>
  <c r="A218" i="14" s="1"/>
  <c r="G166" i="14"/>
  <c r="A166" i="14" s="1"/>
  <c r="G158" i="14"/>
  <c r="A158" i="14" s="1"/>
  <c r="G94" i="14"/>
  <c r="A94" i="14" s="1"/>
  <c r="G86" i="14"/>
  <c r="A86" i="14" s="1"/>
  <c r="G22" i="14"/>
  <c r="A22" i="14" s="1"/>
  <c r="G14" i="14"/>
  <c r="A14" i="14" s="1"/>
  <c r="G243" i="14"/>
  <c r="A243" i="14" s="1"/>
  <c r="G199" i="14"/>
  <c r="A199" i="14" s="1"/>
  <c r="G195" i="14"/>
  <c r="A195" i="14" s="1"/>
  <c r="F268" i="14"/>
  <c r="G268" i="14"/>
  <c r="F220" i="14"/>
  <c r="G220" i="14"/>
  <c r="F160" i="14"/>
  <c r="G160" i="14"/>
  <c r="F88" i="14"/>
  <c r="G88" i="14"/>
  <c r="F16" i="14"/>
  <c r="G16" i="14"/>
  <c r="A294" i="14" l="1"/>
  <c r="A294" i="16" s="1"/>
  <c r="A298" i="14"/>
  <c r="A298" i="16" s="1"/>
  <c r="A160" i="14"/>
  <c r="A28" i="14"/>
  <c r="F304" i="16"/>
  <c r="A278" i="14"/>
  <c r="A278" i="16" s="1"/>
  <c r="F289" i="16"/>
  <c r="A16" i="14"/>
  <c r="A124" i="14"/>
  <c r="A282" i="14"/>
  <c r="A282" i="16" s="1"/>
  <c r="A293" i="14"/>
  <c r="A293" i="16" s="1"/>
  <c r="A305" i="14"/>
  <c r="A305" i="16" s="1"/>
  <c r="A172" i="14"/>
  <c r="A287" i="14"/>
  <c r="A287" i="16" s="1"/>
  <c r="F292" i="16"/>
  <c r="A300" i="14"/>
  <c r="A300" i="16" s="1"/>
  <c r="A302" i="14"/>
  <c r="A302" i="16" s="1"/>
  <c r="A290" i="14"/>
  <c r="A290" i="16" s="1"/>
  <c r="A309" i="14"/>
  <c r="A309" i="16" s="1"/>
  <c r="A40" i="14"/>
  <c r="A4" i="14"/>
  <c r="A308" i="14"/>
  <c r="A308" i="16" s="1"/>
  <c r="A306" i="14"/>
  <c r="A306" i="16" s="1"/>
  <c r="A100" i="14"/>
  <c r="A279" i="14"/>
  <c r="A279" i="16" s="1"/>
  <c r="F279" i="16"/>
  <c r="A286" i="14"/>
  <c r="A286" i="16" s="1"/>
  <c r="F286" i="16"/>
  <c r="A296" i="14"/>
  <c r="A296" i="16" s="1"/>
  <c r="A303" i="14"/>
  <c r="A303" i="16" s="1"/>
  <c r="F303" i="16"/>
  <c r="A285" i="14"/>
  <c r="A285" i="16" s="1"/>
  <c r="F285" i="16"/>
  <c r="A291" i="14"/>
  <c r="A291" i="16" s="1"/>
  <c r="F291" i="16"/>
  <c r="A299" i="14"/>
  <c r="A299" i="16" s="1"/>
  <c r="F299" i="16"/>
  <c r="A283" i="14"/>
  <c r="A283" i="16" s="1"/>
  <c r="F283" i="16"/>
  <c r="A295" i="14"/>
  <c r="A295" i="16" s="1"/>
  <c r="F295" i="16"/>
  <c r="A307" i="14"/>
  <c r="A307" i="16" s="1"/>
  <c r="F307" i="16"/>
  <c r="A281" i="14"/>
  <c r="A281" i="16" s="1"/>
  <c r="A310" i="14"/>
  <c r="A310" i="16" s="1"/>
  <c r="F310" i="16"/>
  <c r="A64" i="14"/>
  <c r="A288" i="14"/>
  <c r="A288" i="16" s="1"/>
  <c r="A284" i="14"/>
  <c r="A284" i="16" s="1"/>
  <c r="E284" i="16"/>
  <c r="A301" i="14"/>
  <c r="A301" i="16" s="1"/>
  <c r="F301" i="16"/>
  <c r="A297" i="14"/>
  <c r="A297" i="16" s="1"/>
  <c r="F297" i="16"/>
  <c r="A280" i="14"/>
  <c r="A280" i="16" s="1"/>
  <c r="F280" i="16"/>
  <c r="A136" i="14"/>
  <c r="A88" i="14"/>
  <c r="A196" i="14"/>
  <c r="A244" i="14"/>
  <c r="A220" i="14"/>
  <c r="A268" i="14"/>
  <c r="A208" i="14"/>
  <c r="A76" i="14"/>
  <c r="A256" i="14"/>
  <c r="A52" i="14"/>
  <c r="A232" i="14"/>
  <c r="A184" i="14"/>
  <c r="A148" i="14"/>
  <c r="C243" i="16" l="1"/>
  <c r="G243" i="16"/>
  <c r="H243" i="16"/>
  <c r="D243" i="16"/>
  <c r="E244" i="16"/>
  <c r="G244" i="16"/>
  <c r="H244" i="16"/>
  <c r="D244" i="16"/>
  <c r="C245" i="16"/>
  <c r="G245" i="16"/>
  <c r="H245" i="16"/>
  <c r="D245" i="16"/>
  <c r="C246" i="16"/>
  <c r="G246" i="16"/>
  <c r="H246" i="16"/>
  <c r="D246" i="16"/>
  <c r="E247" i="16"/>
  <c r="G247" i="16"/>
  <c r="H247" i="16"/>
  <c r="D247" i="16"/>
  <c r="C248" i="16"/>
  <c r="G248" i="16"/>
  <c r="H248" i="16"/>
  <c r="D248" i="16"/>
  <c r="F249" i="16"/>
  <c r="G249" i="16"/>
  <c r="H249" i="16"/>
  <c r="D249" i="16"/>
  <c r="E250" i="16"/>
  <c r="G250" i="16"/>
  <c r="H250" i="16"/>
  <c r="D250" i="16"/>
  <c r="E251" i="16"/>
  <c r="G251" i="16"/>
  <c r="H251" i="16"/>
  <c r="D251" i="16"/>
  <c r="C252" i="16"/>
  <c r="G252" i="16"/>
  <c r="H252" i="16"/>
  <c r="D252" i="16"/>
  <c r="C253" i="16"/>
  <c r="G253" i="16"/>
  <c r="H253" i="16"/>
  <c r="D253" i="16"/>
  <c r="C254" i="16"/>
  <c r="G254" i="16"/>
  <c r="H254" i="16"/>
  <c r="D254" i="16"/>
  <c r="C255" i="16"/>
  <c r="E255" i="16"/>
  <c r="G255" i="16"/>
  <c r="H255" i="16"/>
  <c r="D255" i="16"/>
  <c r="E256" i="16"/>
  <c r="G256" i="16"/>
  <c r="H256" i="16"/>
  <c r="D256" i="16"/>
  <c r="C257" i="16"/>
  <c r="G257" i="16"/>
  <c r="H257" i="16"/>
  <c r="D257" i="16"/>
  <c r="C258" i="16"/>
  <c r="G258" i="16"/>
  <c r="H258" i="16"/>
  <c r="D258" i="16"/>
  <c r="C259" i="16"/>
  <c r="G259" i="16"/>
  <c r="H259" i="16"/>
  <c r="D259" i="16"/>
  <c r="C260" i="16"/>
  <c r="G260" i="16"/>
  <c r="H260" i="16"/>
  <c r="D260" i="16"/>
  <c r="F261" i="16"/>
  <c r="G261" i="16"/>
  <c r="H261" i="16"/>
  <c r="D261" i="16"/>
  <c r="C262" i="16"/>
  <c r="G262" i="16"/>
  <c r="H262" i="16"/>
  <c r="D262" i="16"/>
  <c r="E263" i="16"/>
  <c r="G263" i="16"/>
  <c r="H263" i="16"/>
  <c r="D263" i="16"/>
  <c r="C264" i="16"/>
  <c r="G264" i="16"/>
  <c r="H264" i="16"/>
  <c r="D264" i="16"/>
  <c r="C265" i="16"/>
  <c r="G265" i="16"/>
  <c r="H265" i="16"/>
  <c r="D265" i="16"/>
  <c r="C266" i="16"/>
  <c r="G266" i="16"/>
  <c r="H266" i="16"/>
  <c r="D266" i="16"/>
  <c r="C267" i="16"/>
  <c r="G267" i="16"/>
  <c r="H267" i="16"/>
  <c r="D267" i="16"/>
  <c r="E268" i="16"/>
  <c r="G268" i="16"/>
  <c r="H268" i="16"/>
  <c r="D268" i="16"/>
  <c r="C269" i="16"/>
  <c r="G269" i="16"/>
  <c r="H269" i="16"/>
  <c r="D269" i="16"/>
  <c r="F270" i="16"/>
  <c r="G270" i="16"/>
  <c r="H270" i="16"/>
  <c r="D270" i="16"/>
  <c r="C271" i="16"/>
  <c r="G271" i="16"/>
  <c r="H271" i="16"/>
  <c r="D271" i="16"/>
  <c r="E272" i="16"/>
  <c r="G272" i="16"/>
  <c r="H272" i="16"/>
  <c r="D272" i="16"/>
  <c r="F273" i="16"/>
  <c r="G273" i="16"/>
  <c r="H273" i="16"/>
  <c r="D273" i="16"/>
  <c r="C274" i="16"/>
  <c r="G274" i="16"/>
  <c r="H274" i="16"/>
  <c r="D274" i="16"/>
  <c r="E275" i="16"/>
  <c r="G275" i="16"/>
  <c r="H275" i="16"/>
  <c r="D275" i="16"/>
  <c r="E276" i="16"/>
  <c r="G276" i="16"/>
  <c r="H276" i="16"/>
  <c r="D276" i="16"/>
  <c r="C277" i="16"/>
  <c r="G277" i="16"/>
  <c r="H277" i="16"/>
  <c r="D277" i="16"/>
  <c r="A176" i="3"/>
  <c r="A177" i="3"/>
  <c r="A178" i="3"/>
  <c r="A179" i="3"/>
  <c r="A180" i="3"/>
  <c r="A181" i="3"/>
  <c r="A182" i="3"/>
  <c r="A183" i="3"/>
  <c r="A184" i="3"/>
  <c r="A185" i="3"/>
  <c r="A186" i="3"/>
  <c r="A187" i="3"/>
  <c r="A188" i="3"/>
  <c r="A189" i="3"/>
  <c r="A190" i="3"/>
  <c r="A191" i="3"/>
  <c r="A192" i="3"/>
  <c r="A193" i="3"/>
  <c r="A194" i="3"/>
  <c r="A195" i="3"/>
  <c r="A196" i="3"/>
  <c r="A197" i="3"/>
  <c r="A198" i="3"/>
  <c r="A199" i="3"/>
  <c r="A200" i="3"/>
  <c r="A201" i="3"/>
  <c r="A202" i="3"/>
  <c r="A203" i="3"/>
  <c r="A204" i="3"/>
  <c r="A205" i="3"/>
  <c r="A206" i="3"/>
  <c r="A207" i="3"/>
  <c r="A208" i="3"/>
  <c r="L22" i="9"/>
  <c r="M22" i="9" s="1"/>
  <c r="F3" i="5"/>
  <c r="Q231" i="1"/>
  <c r="L231" i="14" s="1"/>
  <c r="Q232" i="1"/>
  <c r="L232" i="14" s="1"/>
  <c r="Q233" i="1"/>
  <c r="L233" i="14" s="1"/>
  <c r="Q234" i="1"/>
  <c r="L234" i="14" s="1"/>
  <c r="Q235" i="1"/>
  <c r="L235" i="14" s="1"/>
  <c r="Q236" i="1"/>
  <c r="L236" i="14" s="1"/>
  <c r="Q237" i="1"/>
  <c r="L237" i="14" s="1"/>
  <c r="Q238" i="1"/>
  <c r="L238" i="14" s="1"/>
  <c r="Q239" i="1"/>
  <c r="L239" i="14" s="1"/>
  <c r="Q240" i="1"/>
  <c r="L240" i="14" s="1"/>
  <c r="Q241" i="1"/>
  <c r="L241" i="14" s="1"/>
  <c r="Q242" i="1"/>
  <c r="L242" i="14" s="1"/>
  <c r="Q243" i="1"/>
  <c r="L243" i="14" s="1"/>
  <c r="Q244" i="1"/>
  <c r="L244" i="14" s="1"/>
  <c r="Q245" i="1"/>
  <c r="L245" i="14" s="1"/>
  <c r="Q246" i="1"/>
  <c r="L246" i="14" s="1"/>
  <c r="Q247" i="1"/>
  <c r="L247" i="14" s="1"/>
  <c r="Q248" i="1"/>
  <c r="L248" i="14" s="1"/>
  <c r="Q249" i="1"/>
  <c r="L249" i="14" s="1"/>
  <c r="Q250" i="1"/>
  <c r="L250" i="14" s="1"/>
  <c r="Q251" i="1"/>
  <c r="L251" i="14" s="1"/>
  <c r="Q252" i="1"/>
  <c r="L252" i="14" s="1"/>
  <c r="Q253" i="1"/>
  <c r="L253" i="14" s="1"/>
  <c r="Q254" i="1"/>
  <c r="L254" i="14" s="1"/>
  <c r="Q255" i="1"/>
  <c r="L255" i="14" s="1"/>
  <c r="Q256" i="1"/>
  <c r="L256" i="14" s="1"/>
  <c r="Q257" i="1"/>
  <c r="L257" i="14" s="1"/>
  <c r="Q258" i="1"/>
  <c r="L258" i="14" s="1"/>
  <c r="Q259" i="1"/>
  <c r="L259" i="14" s="1"/>
  <c r="Q260" i="1"/>
  <c r="L260" i="14" s="1"/>
  <c r="Q261" i="1"/>
  <c r="L261" i="14" s="1"/>
  <c r="Q262" i="1"/>
  <c r="L262" i="14" s="1"/>
  <c r="Q263" i="1"/>
  <c r="L263" i="14" s="1"/>
  <c r="Q264" i="1"/>
  <c r="L264" i="14" s="1"/>
  <c r="Q265" i="1"/>
  <c r="L265" i="14" s="1"/>
  <c r="Q266" i="1"/>
  <c r="L266" i="14" s="1"/>
  <c r="Q267" i="1"/>
  <c r="L267" i="14" s="1"/>
  <c r="Q268" i="1"/>
  <c r="L268" i="14" s="1"/>
  <c r="Q269" i="1"/>
  <c r="L269" i="14" s="1"/>
  <c r="Q270" i="1"/>
  <c r="L270" i="14" s="1"/>
  <c r="Q271" i="1"/>
  <c r="L271" i="14" s="1"/>
  <c r="Q272" i="1"/>
  <c r="L272" i="14" s="1"/>
  <c r="Q273" i="1"/>
  <c r="L273" i="14" s="1"/>
  <c r="Q274" i="1"/>
  <c r="L274" i="14" s="1"/>
  <c r="Q275" i="1"/>
  <c r="L275" i="14" s="1"/>
  <c r="Q276" i="1"/>
  <c r="L276" i="14" s="1"/>
  <c r="Q277" i="1"/>
  <c r="L277" i="14" s="1"/>
  <c r="C266" i="1"/>
  <c r="D266" i="1" s="1"/>
  <c r="C260" i="1"/>
  <c r="D260" i="1" s="1"/>
  <c r="C256" i="1"/>
  <c r="D256" i="1" s="1"/>
  <c r="C255" i="1"/>
  <c r="D255" i="1" s="1"/>
  <c r="C254" i="1"/>
  <c r="D254" i="1" s="1"/>
  <c r="C253" i="1"/>
  <c r="D253" i="1" s="1"/>
  <c r="D277" i="1"/>
  <c r="D276" i="1"/>
  <c r="D275" i="1"/>
  <c r="D274" i="1"/>
  <c r="D273" i="1"/>
  <c r="D272" i="1"/>
  <c r="D271" i="1"/>
  <c r="D270" i="1"/>
  <c r="D269" i="1"/>
  <c r="D268" i="1"/>
  <c r="D267" i="1"/>
  <c r="D265" i="1"/>
  <c r="D264" i="1"/>
  <c r="D263" i="1"/>
  <c r="D262" i="1"/>
  <c r="D261" i="1"/>
  <c r="D259" i="1"/>
  <c r="D258" i="1"/>
  <c r="D257" i="1"/>
  <c r="D252" i="1"/>
  <c r="D251" i="1"/>
  <c r="D250" i="1"/>
  <c r="D249" i="1"/>
  <c r="D248" i="1"/>
  <c r="D247" i="1"/>
  <c r="D246" i="1"/>
  <c r="D245" i="1"/>
  <c r="D244" i="1"/>
  <c r="D243" i="1"/>
  <c r="M11" i="19"/>
  <c r="M12" i="19"/>
  <c r="M13" i="19"/>
  <c r="M14" i="19"/>
  <c r="M15" i="19"/>
  <c r="M21" i="9"/>
  <c r="B23" i="13"/>
  <c r="C23" i="13"/>
  <c r="D23" i="13"/>
  <c r="A23" i="13"/>
  <c r="B20" i="24"/>
  <c r="C20" i="24"/>
  <c r="D20" i="24"/>
  <c r="A20" i="24"/>
  <c r="E219" i="16"/>
  <c r="G219" i="16"/>
  <c r="H219" i="16"/>
  <c r="D219" i="16"/>
  <c r="C220" i="16"/>
  <c r="G220" i="16"/>
  <c r="H220" i="16"/>
  <c r="D220" i="16"/>
  <c r="E221" i="16"/>
  <c r="G221" i="16"/>
  <c r="H221" i="16"/>
  <c r="D221" i="16"/>
  <c r="F222" i="16"/>
  <c r="G222" i="16"/>
  <c r="H222" i="16"/>
  <c r="D222" i="16"/>
  <c r="G223" i="16"/>
  <c r="H223" i="16"/>
  <c r="D223" i="16"/>
  <c r="E224" i="16"/>
  <c r="G224" i="16"/>
  <c r="H224" i="16"/>
  <c r="D224" i="16"/>
  <c r="G225" i="16"/>
  <c r="H225" i="16"/>
  <c r="D225" i="16"/>
  <c r="E226" i="16"/>
  <c r="G226" i="16"/>
  <c r="H226" i="16"/>
  <c r="D226" i="16"/>
  <c r="G227" i="16"/>
  <c r="H227" i="16"/>
  <c r="D227" i="16"/>
  <c r="E228" i="16"/>
  <c r="G228" i="16"/>
  <c r="H228" i="16"/>
  <c r="D228" i="16"/>
  <c r="F229" i="16"/>
  <c r="G229" i="16"/>
  <c r="H229" i="16"/>
  <c r="D229" i="16"/>
  <c r="E230" i="16"/>
  <c r="G230" i="16"/>
  <c r="H230" i="16"/>
  <c r="D230" i="16"/>
  <c r="E231" i="16"/>
  <c r="G231" i="16"/>
  <c r="H231" i="16"/>
  <c r="D231" i="16"/>
  <c r="C232" i="16"/>
  <c r="G232" i="16"/>
  <c r="H232" i="16"/>
  <c r="D232" i="16"/>
  <c r="E233" i="16"/>
  <c r="G233" i="16"/>
  <c r="H233" i="16"/>
  <c r="D233" i="16"/>
  <c r="E234" i="16"/>
  <c r="G234" i="16"/>
  <c r="H234" i="16"/>
  <c r="D234" i="16"/>
  <c r="E235" i="16"/>
  <c r="G235" i="16"/>
  <c r="H235" i="16"/>
  <c r="D235" i="16"/>
  <c r="G236" i="16"/>
  <c r="H236" i="16"/>
  <c r="D236" i="16"/>
  <c r="F237" i="16"/>
  <c r="G237" i="16"/>
  <c r="H237" i="16"/>
  <c r="D237" i="16"/>
  <c r="F238" i="16"/>
  <c r="G238" i="16"/>
  <c r="H238" i="16"/>
  <c r="D238" i="16"/>
  <c r="C239" i="16"/>
  <c r="G239" i="16"/>
  <c r="H239" i="16"/>
  <c r="D239" i="16"/>
  <c r="F240" i="16"/>
  <c r="G240" i="16"/>
  <c r="H240" i="16"/>
  <c r="D240" i="16"/>
  <c r="F241" i="16"/>
  <c r="G241" i="16"/>
  <c r="H241" i="16"/>
  <c r="D241" i="16"/>
  <c r="F242" i="16"/>
  <c r="G242" i="16"/>
  <c r="H242" i="16"/>
  <c r="D242" i="16"/>
  <c r="A174" i="3"/>
  <c r="A175" i="3"/>
  <c r="Q223" i="1"/>
  <c r="L223" i="14" s="1"/>
  <c r="Q224" i="1"/>
  <c r="L224" i="14" s="1"/>
  <c r="Q225" i="1"/>
  <c r="L225" i="14" s="1"/>
  <c r="Q226" i="1"/>
  <c r="L226" i="14" s="1"/>
  <c r="Q227" i="1"/>
  <c r="L227" i="14" s="1"/>
  <c r="Q228" i="1"/>
  <c r="L228" i="14" s="1"/>
  <c r="Q229" i="1"/>
  <c r="L229" i="14" s="1"/>
  <c r="Q230" i="1"/>
  <c r="L230" i="14" s="1"/>
  <c r="D221" i="1"/>
  <c r="D222" i="1"/>
  <c r="D223" i="1"/>
  <c r="D224" i="1"/>
  <c r="D225" i="1"/>
  <c r="D226" i="1"/>
  <c r="D228" i="1"/>
  <c r="D229" i="1"/>
  <c r="D230" i="1"/>
  <c r="D231" i="1"/>
  <c r="D232" i="1"/>
  <c r="D233" i="1"/>
  <c r="D234" i="1"/>
  <c r="D235" i="1"/>
  <c r="D236" i="1"/>
  <c r="D237" i="1"/>
  <c r="D238" i="1"/>
  <c r="D239" i="1"/>
  <c r="D240" i="1"/>
  <c r="D241" i="1"/>
  <c r="D242" i="1"/>
  <c r="F4" i="5"/>
  <c r="E277" i="16" l="1"/>
  <c r="F251" i="16"/>
  <c r="E260" i="16"/>
  <c r="E269" i="16"/>
  <c r="E253" i="16"/>
  <c r="E274" i="16"/>
  <c r="F274" i="16"/>
  <c r="F271" i="16"/>
  <c r="E254" i="16"/>
  <c r="E262" i="16"/>
  <c r="E258" i="16"/>
  <c r="F248" i="16"/>
  <c r="E261" i="16"/>
  <c r="E243" i="16"/>
  <c r="E270" i="16"/>
  <c r="F263" i="16"/>
  <c r="F260" i="16"/>
  <c r="F247" i="16"/>
  <c r="F259" i="16"/>
  <c r="F246" i="16"/>
  <c r="E267" i="16"/>
  <c r="A255" i="16"/>
  <c r="E246" i="16"/>
  <c r="F252" i="16"/>
  <c r="C270" i="16"/>
  <c r="E273" i="16"/>
  <c r="E252" i="16"/>
  <c r="C247" i="16"/>
  <c r="C251" i="16"/>
  <c r="E248" i="16"/>
  <c r="C250" i="16"/>
  <c r="C249" i="16"/>
  <c r="F265" i="16"/>
  <c r="A250" i="16"/>
  <c r="E265" i="16"/>
  <c r="E259" i="16"/>
  <c r="F257" i="16"/>
  <c r="C273" i="16"/>
  <c r="E257" i="16"/>
  <c r="C275" i="16"/>
  <c r="C263" i="16"/>
  <c r="F275" i="16"/>
  <c r="E271" i="16"/>
  <c r="C244" i="16"/>
  <c r="C272" i="16"/>
  <c r="F219" i="16"/>
  <c r="E266" i="16"/>
  <c r="E264" i="16"/>
  <c r="C256" i="16"/>
  <c r="F276" i="16"/>
  <c r="C276" i="16"/>
  <c r="E249" i="16"/>
  <c r="E245" i="16"/>
  <c r="C268" i="16"/>
  <c r="C261" i="16"/>
  <c r="E242" i="16"/>
  <c r="C224" i="16"/>
  <c r="E238" i="16"/>
  <c r="C221" i="16"/>
  <c r="F234" i="16"/>
  <c r="F207" i="16"/>
  <c r="A237" i="16"/>
  <c r="F224" i="16"/>
  <c r="F221" i="16"/>
  <c r="C235" i="16"/>
  <c r="F239" i="16"/>
  <c r="F233" i="16"/>
  <c r="C233" i="16"/>
  <c r="C231" i="16"/>
  <c r="E241" i="16"/>
  <c r="F235" i="16"/>
  <c r="F226" i="16"/>
  <c r="C226" i="16"/>
  <c r="C219" i="16"/>
  <c r="C237" i="16"/>
  <c r="E223" i="16"/>
  <c r="F223" i="16"/>
  <c r="F228" i="16"/>
  <c r="C228" i="16"/>
  <c r="E222" i="16"/>
  <c r="C222" i="16"/>
  <c r="C242" i="16"/>
  <c r="C223" i="16"/>
  <c r="F230" i="16"/>
  <c r="C230" i="16"/>
  <c r="E227" i="16"/>
  <c r="C227" i="16"/>
  <c r="F225" i="16"/>
  <c r="C225" i="16"/>
  <c r="E236" i="16"/>
  <c r="F236" i="16"/>
  <c r="C236" i="16"/>
  <c r="E215" i="16"/>
  <c r="F216" i="16"/>
  <c r="C238" i="16"/>
  <c r="C240" i="16"/>
  <c r="E239" i="16"/>
  <c r="C241" i="16"/>
  <c r="C229" i="16"/>
  <c r="C234" i="16"/>
  <c r="E211" i="16"/>
  <c r="E232" i="16"/>
  <c r="E220" i="16"/>
  <c r="F220" i="16"/>
  <c r="B223" i="25"/>
  <c r="C223" i="25"/>
  <c r="E223" i="25"/>
  <c r="F223" i="25"/>
  <c r="G223" i="25"/>
  <c r="H223" i="25"/>
  <c r="I223" i="25"/>
  <c r="K223" i="25" s="1"/>
  <c r="L223" i="25"/>
  <c r="M223" i="25"/>
  <c r="N223" i="25"/>
  <c r="O223" i="25"/>
  <c r="P223" i="25"/>
  <c r="R223" i="25"/>
  <c r="S223" i="25"/>
  <c r="T223" i="25"/>
  <c r="U223" i="25"/>
  <c r="V223" i="25"/>
  <c r="W223" i="25"/>
  <c r="X223" i="25"/>
  <c r="Y223" i="25"/>
  <c r="Z223" i="25"/>
  <c r="AA223" i="25"/>
  <c r="AB223" i="25"/>
  <c r="AC223" i="25"/>
  <c r="AD223" i="25"/>
  <c r="AE223" i="25"/>
  <c r="AF223" i="25"/>
  <c r="AG223" i="25"/>
  <c r="AH223" i="25"/>
  <c r="AI223" i="25"/>
  <c r="AJ223" i="25"/>
  <c r="AK223" i="25"/>
  <c r="AL223" i="25"/>
  <c r="AM223" i="25"/>
  <c r="AN223" i="25"/>
  <c r="AO223" i="25"/>
  <c r="AP223" i="25"/>
  <c r="B224" i="25"/>
  <c r="C224" i="25"/>
  <c r="E224" i="25"/>
  <c r="F224" i="25"/>
  <c r="G224" i="25"/>
  <c r="H224" i="25"/>
  <c r="I224" i="25"/>
  <c r="K224" i="25" s="1"/>
  <c r="L224" i="25"/>
  <c r="M224" i="25"/>
  <c r="N224" i="25"/>
  <c r="O224" i="25"/>
  <c r="P224" i="25"/>
  <c r="R224" i="25"/>
  <c r="S224" i="25"/>
  <c r="T224" i="25"/>
  <c r="U224" i="25"/>
  <c r="V224" i="25"/>
  <c r="W224" i="25"/>
  <c r="X224" i="25"/>
  <c r="Y224" i="25"/>
  <c r="Z224" i="25"/>
  <c r="AA224" i="25"/>
  <c r="AB224" i="25"/>
  <c r="AC224" i="25"/>
  <c r="AD224" i="25"/>
  <c r="AE224" i="25"/>
  <c r="AF224" i="25"/>
  <c r="AG224" i="25"/>
  <c r="AH224" i="25"/>
  <c r="AI224" i="25"/>
  <c r="AJ224" i="25"/>
  <c r="AK224" i="25"/>
  <c r="AL224" i="25"/>
  <c r="AM224" i="25"/>
  <c r="AN224" i="25"/>
  <c r="AO224" i="25"/>
  <c r="AP224" i="25"/>
  <c r="B225" i="25"/>
  <c r="C225" i="25"/>
  <c r="E225" i="25"/>
  <c r="F225" i="25"/>
  <c r="G225" i="25"/>
  <c r="H225" i="25"/>
  <c r="I225" i="25"/>
  <c r="L225" i="25"/>
  <c r="M225" i="25"/>
  <c r="N225" i="25"/>
  <c r="O225" i="25"/>
  <c r="P225" i="25"/>
  <c r="R225" i="25"/>
  <c r="S225" i="25"/>
  <c r="T225" i="25"/>
  <c r="U225" i="25"/>
  <c r="V225" i="25"/>
  <c r="W225" i="25"/>
  <c r="X225" i="25"/>
  <c r="Y225" i="25"/>
  <c r="Z225" i="25"/>
  <c r="AA225" i="25"/>
  <c r="AB225" i="25"/>
  <c r="AC225" i="25"/>
  <c r="AD225" i="25"/>
  <c r="AE225" i="25"/>
  <c r="AF225" i="25"/>
  <c r="AG225" i="25"/>
  <c r="AH225" i="25"/>
  <c r="AI225" i="25"/>
  <c r="AJ225" i="25"/>
  <c r="AK225" i="25"/>
  <c r="AL225" i="25"/>
  <c r="AM225" i="25"/>
  <c r="AN225" i="25"/>
  <c r="AO225" i="25"/>
  <c r="AP225" i="25"/>
  <c r="B226" i="25"/>
  <c r="C226" i="25"/>
  <c r="E226" i="25"/>
  <c r="F226" i="25"/>
  <c r="G226" i="25"/>
  <c r="H226" i="25"/>
  <c r="I226" i="25"/>
  <c r="J226" i="25" s="1"/>
  <c r="L226" i="25"/>
  <c r="M226" i="25"/>
  <c r="N226" i="25"/>
  <c r="O226" i="25"/>
  <c r="P226" i="25"/>
  <c r="R226" i="25"/>
  <c r="S226" i="25"/>
  <c r="T226" i="25"/>
  <c r="U226" i="25"/>
  <c r="V226" i="25"/>
  <c r="W226" i="25"/>
  <c r="X226" i="25"/>
  <c r="Y226" i="25"/>
  <c r="Z226" i="25"/>
  <c r="AA226" i="25"/>
  <c r="AB226" i="25"/>
  <c r="AC226" i="25"/>
  <c r="AD226" i="25"/>
  <c r="AE226" i="25"/>
  <c r="AF226" i="25"/>
  <c r="AG226" i="25"/>
  <c r="AH226" i="25"/>
  <c r="AI226" i="25"/>
  <c r="AJ226" i="25"/>
  <c r="AK226" i="25"/>
  <c r="AL226" i="25"/>
  <c r="AM226" i="25"/>
  <c r="AN226" i="25"/>
  <c r="AO226" i="25"/>
  <c r="AP226" i="25"/>
  <c r="B227" i="25"/>
  <c r="E227" i="25"/>
  <c r="F227" i="25"/>
  <c r="G227" i="25"/>
  <c r="H227" i="25"/>
  <c r="I227" i="25"/>
  <c r="J227" i="25" s="1"/>
  <c r="L227" i="25"/>
  <c r="M227" i="25"/>
  <c r="N227" i="25"/>
  <c r="O227" i="25"/>
  <c r="P227" i="25"/>
  <c r="R227" i="25"/>
  <c r="S227" i="25"/>
  <c r="T227" i="25"/>
  <c r="U227" i="25"/>
  <c r="V227" i="25"/>
  <c r="W227" i="25"/>
  <c r="X227" i="25"/>
  <c r="Y227" i="25"/>
  <c r="Z227" i="25"/>
  <c r="AA227" i="25"/>
  <c r="AB227" i="25"/>
  <c r="AC227" i="25"/>
  <c r="AD227" i="25"/>
  <c r="AE227" i="25"/>
  <c r="AF227" i="25"/>
  <c r="AG227" i="25"/>
  <c r="AH227" i="25"/>
  <c r="AI227" i="25"/>
  <c r="AJ227" i="25"/>
  <c r="AK227" i="25"/>
  <c r="AL227" i="25"/>
  <c r="AM227" i="25"/>
  <c r="AN227" i="25"/>
  <c r="AO227" i="25"/>
  <c r="AP227" i="25"/>
  <c r="B228" i="25"/>
  <c r="C228" i="25"/>
  <c r="E228" i="25"/>
  <c r="F228" i="25"/>
  <c r="G228" i="25"/>
  <c r="H228" i="25"/>
  <c r="I228" i="25"/>
  <c r="L228" i="25"/>
  <c r="M228" i="25"/>
  <c r="N228" i="25"/>
  <c r="O228" i="25"/>
  <c r="P228" i="25"/>
  <c r="R228" i="25"/>
  <c r="S228" i="25"/>
  <c r="T228" i="25"/>
  <c r="U228" i="25"/>
  <c r="V228" i="25"/>
  <c r="W228" i="25"/>
  <c r="X228" i="25"/>
  <c r="Y228" i="25"/>
  <c r="Z228" i="25"/>
  <c r="AA228" i="25"/>
  <c r="AB228" i="25"/>
  <c r="AC228" i="25"/>
  <c r="AD228" i="25"/>
  <c r="AE228" i="25"/>
  <c r="AF228" i="25"/>
  <c r="AG228" i="25"/>
  <c r="AH228" i="25"/>
  <c r="AI228" i="25"/>
  <c r="AJ228" i="25"/>
  <c r="AK228" i="25"/>
  <c r="AL228" i="25"/>
  <c r="AM228" i="25"/>
  <c r="AN228" i="25"/>
  <c r="AO228" i="25"/>
  <c r="AP228" i="25"/>
  <c r="B229" i="25"/>
  <c r="C229" i="25"/>
  <c r="E229" i="25"/>
  <c r="F229" i="25"/>
  <c r="G229" i="25"/>
  <c r="H229" i="25"/>
  <c r="I229" i="25"/>
  <c r="K229" i="25" s="1"/>
  <c r="L229" i="25"/>
  <c r="M229" i="25"/>
  <c r="N229" i="25"/>
  <c r="O229" i="25"/>
  <c r="P229" i="25"/>
  <c r="R229" i="25"/>
  <c r="S229" i="25"/>
  <c r="T229" i="25"/>
  <c r="U229" i="25"/>
  <c r="V229" i="25"/>
  <c r="W229" i="25"/>
  <c r="X229" i="25"/>
  <c r="Y229" i="25"/>
  <c r="Z229" i="25"/>
  <c r="AA229" i="25"/>
  <c r="AB229" i="25"/>
  <c r="AC229" i="25"/>
  <c r="AD229" i="25"/>
  <c r="AE229" i="25"/>
  <c r="AF229" i="25"/>
  <c r="AG229" i="25"/>
  <c r="AH229" i="25"/>
  <c r="AI229" i="25"/>
  <c r="AJ229" i="25"/>
  <c r="AK229" i="25"/>
  <c r="AL229" i="25"/>
  <c r="AM229" i="25"/>
  <c r="AN229" i="25"/>
  <c r="AO229" i="25"/>
  <c r="AP229" i="25"/>
  <c r="B230" i="25"/>
  <c r="C230" i="25"/>
  <c r="E230" i="25"/>
  <c r="F230" i="25"/>
  <c r="G230" i="25"/>
  <c r="H230" i="25"/>
  <c r="I230" i="25"/>
  <c r="K230" i="25" s="1"/>
  <c r="L230" i="25"/>
  <c r="M230" i="25"/>
  <c r="N230" i="25"/>
  <c r="O230" i="25"/>
  <c r="P230" i="25"/>
  <c r="R230" i="25"/>
  <c r="S230" i="25"/>
  <c r="T230" i="25"/>
  <c r="U230" i="25"/>
  <c r="V230" i="25"/>
  <c r="W230" i="25"/>
  <c r="X230" i="25"/>
  <c r="Y230" i="25"/>
  <c r="Z230" i="25"/>
  <c r="AA230" i="25"/>
  <c r="AB230" i="25"/>
  <c r="AC230" i="25"/>
  <c r="AD230" i="25"/>
  <c r="AE230" i="25"/>
  <c r="AF230" i="25"/>
  <c r="AG230" i="25"/>
  <c r="AH230" i="25"/>
  <c r="AI230" i="25"/>
  <c r="AJ230" i="25"/>
  <c r="AK230" i="25"/>
  <c r="AL230" i="25"/>
  <c r="AM230" i="25"/>
  <c r="AN230" i="25"/>
  <c r="AO230" i="25"/>
  <c r="AP230" i="25"/>
  <c r="B231" i="25"/>
  <c r="C231" i="25"/>
  <c r="E231" i="25"/>
  <c r="F231" i="25"/>
  <c r="G231" i="25"/>
  <c r="H231" i="25"/>
  <c r="I231" i="25"/>
  <c r="J231" i="25" s="1"/>
  <c r="L231" i="25"/>
  <c r="M231" i="25"/>
  <c r="N231" i="25"/>
  <c r="O231" i="25"/>
  <c r="P231" i="25"/>
  <c r="R231" i="25"/>
  <c r="S231" i="25"/>
  <c r="T231" i="25"/>
  <c r="U231" i="25"/>
  <c r="V231" i="25"/>
  <c r="W231" i="25"/>
  <c r="X231" i="25"/>
  <c r="Y231" i="25"/>
  <c r="Z231" i="25"/>
  <c r="AA231" i="25"/>
  <c r="AB231" i="25"/>
  <c r="AC231" i="25"/>
  <c r="AD231" i="25"/>
  <c r="AE231" i="25"/>
  <c r="AF231" i="25"/>
  <c r="AG231" i="25"/>
  <c r="AH231" i="25"/>
  <c r="AI231" i="25"/>
  <c r="AJ231" i="25"/>
  <c r="AK231" i="25"/>
  <c r="AL231" i="25"/>
  <c r="AM231" i="25"/>
  <c r="AN231" i="25"/>
  <c r="AO231" i="25"/>
  <c r="AP231" i="25"/>
  <c r="A171" i="3"/>
  <c r="A172" i="3"/>
  <c r="A173" i="3"/>
  <c r="A167" i="3"/>
  <c r="A168" i="3"/>
  <c r="A169" i="3"/>
  <c r="A170" i="3"/>
  <c r="Q228" i="25"/>
  <c r="Q229" i="25"/>
  <c r="Q230" i="25"/>
  <c r="Q231" i="25"/>
  <c r="Q220" i="1"/>
  <c r="L220" i="14" s="1"/>
  <c r="Q221" i="1"/>
  <c r="L221" i="14" s="1"/>
  <c r="Q222" i="1"/>
  <c r="L222" i="14" s="1"/>
  <c r="Q225" i="25"/>
  <c r="D205" i="1"/>
  <c r="D205" i="25" s="1"/>
  <c r="D206" i="1"/>
  <c r="D206" i="25" s="1"/>
  <c r="D207" i="1"/>
  <c r="D207" i="25" s="1"/>
  <c r="D208" i="1"/>
  <c r="D208" i="25" s="1"/>
  <c r="D209" i="1"/>
  <c r="D209" i="25" s="1"/>
  <c r="D210" i="1"/>
  <c r="D210" i="25" s="1"/>
  <c r="D211" i="1"/>
  <c r="D211" i="25" s="1"/>
  <c r="D212" i="1"/>
  <c r="D212" i="25" s="1"/>
  <c r="D213" i="1"/>
  <c r="D213" i="25" s="1"/>
  <c r="D214" i="1"/>
  <c r="D214" i="25" s="1"/>
  <c r="D215" i="1"/>
  <c r="D215" i="25" s="1"/>
  <c r="D216" i="1"/>
  <c r="D216" i="25" s="1"/>
  <c r="D218" i="1"/>
  <c r="D218" i="25" s="1"/>
  <c r="D219" i="1"/>
  <c r="D219" i="25" s="1"/>
  <c r="D220" i="1"/>
  <c r="D220" i="25" s="1"/>
  <c r="D221" i="25"/>
  <c r="D222" i="25"/>
  <c r="D223" i="25"/>
  <c r="D224" i="25"/>
  <c r="D225" i="25"/>
  <c r="D226" i="25"/>
  <c r="D228" i="25"/>
  <c r="D229" i="25"/>
  <c r="D230" i="25"/>
  <c r="D231" i="25"/>
  <c r="K15" i="10"/>
  <c r="K16" i="10"/>
  <c r="J16" i="10"/>
  <c r="L6" i="10"/>
  <c r="L7" i="10"/>
  <c r="L8" i="10"/>
  <c r="L9" i="10"/>
  <c r="L10" i="10"/>
  <c r="L11" i="10"/>
  <c r="L12" i="10"/>
  <c r="L13" i="10"/>
  <c r="L14" i="10"/>
  <c r="L15" i="10"/>
  <c r="L16" i="10"/>
  <c r="L5" i="10"/>
  <c r="L20" i="9"/>
  <c r="M20" i="9" s="1"/>
  <c r="L8" i="9"/>
  <c r="L9" i="9"/>
  <c r="L10" i="9"/>
  <c r="L11" i="9"/>
  <c r="L12" i="9"/>
  <c r="L13" i="9"/>
  <c r="L14" i="9"/>
  <c r="L15" i="9"/>
  <c r="L16" i="9"/>
  <c r="L17" i="9"/>
  <c r="L18" i="9"/>
  <c r="M19" i="9"/>
  <c r="L7" i="9"/>
  <c r="L5" i="9"/>
  <c r="L3" i="9"/>
  <c r="L7" i="8"/>
  <c r="L8" i="8"/>
  <c r="L4" i="8"/>
  <c r="B19" i="24"/>
  <c r="C19" i="24"/>
  <c r="D19" i="24"/>
  <c r="A19" i="24"/>
  <c r="Q211" i="1"/>
  <c r="L211" i="14" s="1"/>
  <c r="Q212" i="1"/>
  <c r="L212" i="14" s="1"/>
  <c r="Q213" i="1"/>
  <c r="L213" i="14" s="1"/>
  <c r="Q214" i="1"/>
  <c r="L214" i="14" s="1"/>
  <c r="Q215" i="1"/>
  <c r="L215" i="14" s="1"/>
  <c r="Q216" i="1"/>
  <c r="L216" i="14" s="1"/>
  <c r="Q217" i="1"/>
  <c r="L217" i="14" s="1"/>
  <c r="Q218" i="1"/>
  <c r="L218" i="14" s="1"/>
  <c r="Q219" i="1"/>
  <c r="L219" i="14" s="1"/>
  <c r="C227" i="1"/>
  <c r="B192" i="25"/>
  <c r="C192" i="25"/>
  <c r="E192" i="25"/>
  <c r="F192" i="25"/>
  <c r="G192" i="25"/>
  <c r="H192" i="25"/>
  <c r="I192" i="25"/>
  <c r="J192" i="25" s="1"/>
  <c r="L192" i="25"/>
  <c r="M192" i="25"/>
  <c r="N192" i="25"/>
  <c r="O192" i="25"/>
  <c r="P192" i="25"/>
  <c r="R192" i="25"/>
  <c r="S192" i="25"/>
  <c r="T192" i="25"/>
  <c r="U192" i="25"/>
  <c r="V192" i="25"/>
  <c r="W192" i="25"/>
  <c r="X192" i="25"/>
  <c r="Y192" i="25"/>
  <c r="Z192" i="25"/>
  <c r="AA192" i="25"/>
  <c r="AB192" i="25"/>
  <c r="AC192" i="25"/>
  <c r="AD192" i="25"/>
  <c r="AE192" i="25"/>
  <c r="AF192" i="25"/>
  <c r="AG192" i="25"/>
  <c r="AH192" i="25"/>
  <c r="AI192" i="25"/>
  <c r="AJ192" i="25"/>
  <c r="AK192" i="25"/>
  <c r="AL192" i="25"/>
  <c r="AM192" i="25"/>
  <c r="AN192" i="25"/>
  <c r="AO192" i="25"/>
  <c r="AP192" i="25"/>
  <c r="B193" i="25"/>
  <c r="C193" i="25"/>
  <c r="E193" i="25"/>
  <c r="F193" i="25"/>
  <c r="G193" i="25"/>
  <c r="H193" i="25"/>
  <c r="I193" i="25"/>
  <c r="J193" i="25" s="1"/>
  <c r="L193" i="25"/>
  <c r="M193" i="25"/>
  <c r="N193" i="25"/>
  <c r="O193" i="25"/>
  <c r="P193" i="25"/>
  <c r="R193" i="25"/>
  <c r="S193" i="25"/>
  <c r="T193" i="25"/>
  <c r="U193" i="25"/>
  <c r="V193" i="25"/>
  <c r="W193" i="25"/>
  <c r="X193" i="25"/>
  <c r="Y193" i="25"/>
  <c r="Z193" i="25"/>
  <c r="AA193" i="25"/>
  <c r="AB193" i="25"/>
  <c r="AC193" i="25"/>
  <c r="AD193" i="25"/>
  <c r="AE193" i="25"/>
  <c r="AF193" i="25"/>
  <c r="AG193" i="25"/>
  <c r="AH193" i="25"/>
  <c r="AI193" i="25"/>
  <c r="AJ193" i="25"/>
  <c r="AK193" i="25"/>
  <c r="AL193" i="25"/>
  <c r="AM193" i="25"/>
  <c r="AN193" i="25"/>
  <c r="AO193" i="25"/>
  <c r="AP193" i="25"/>
  <c r="B194" i="25"/>
  <c r="C194" i="25"/>
  <c r="E194" i="25"/>
  <c r="F194" i="25"/>
  <c r="G194" i="25"/>
  <c r="H194" i="25"/>
  <c r="I194" i="25"/>
  <c r="J194" i="25" s="1"/>
  <c r="L194" i="25"/>
  <c r="M194" i="25"/>
  <c r="N194" i="25"/>
  <c r="O194" i="25"/>
  <c r="P194" i="25"/>
  <c r="R194" i="25"/>
  <c r="S194" i="25"/>
  <c r="T194" i="25"/>
  <c r="U194" i="25"/>
  <c r="V194" i="25"/>
  <c r="W194" i="25"/>
  <c r="X194" i="25"/>
  <c r="Y194" i="25"/>
  <c r="Z194" i="25"/>
  <c r="AA194" i="25"/>
  <c r="AB194" i="25"/>
  <c r="AC194" i="25"/>
  <c r="AD194" i="25"/>
  <c r="AE194" i="25"/>
  <c r="AF194" i="25"/>
  <c r="AG194" i="25"/>
  <c r="AH194" i="25"/>
  <c r="AI194" i="25"/>
  <c r="AJ194" i="25"/>
  <c r="AK194" i="25"/>
  <c r="AL194" i="25"/>
  <c r="AM194" i="25"/>
  <c r="AN194" i="25"/>
  <c r="AO194" i="25"/>
  <c r="AP194" i="25"/>
  <c r="B195" i="25"/>
  <c r="C195" i="25"/>
  <c r="E195" i="25"/>
  <c r="F195" i="25"/>
  <c r="G195" i="25"/>
  <c r="H195" i="25"/>
  <c r="I195" i="25"/>
  <c r="L195" i="25"/>
  <c r="M195" i="25"/>
  <c r="N195" i="25"/>
  <c r="O195" i="25"/>
  <c r="P195" i="25"/>
  <c r="R195" i="25"/>
  <c r="S195" i="25"/>
  <c r="T195" i="25"/>
  <c r="U195" i="25"/>
  <c r="V195" i="25"/>
  <c r="W195" i="25"/>
  <c r="X195" i="25"/>
  <c r="Y195" i="25"/>
  <c r="Z195" i="25"/>
  <c r="AA195" i="25"/>
  <c r="AB195" i="25"/>
  <c r="AC195" i="25"/>
  <c r="AD195" i="25"/>
  <c r="AE195" i="25"/>
  <c r="AF195" i="25"/>
  <c r="AG195" i="25"/>
  <c r="AH195" i="25"/>
  <c r="AI195" i="25"/>
  <c r="AJ195" i="25"/>
  <c r="AK195" i="25"/>
  <c r="AL195" i="25"/>
  <c r="AM195" i="25"/>
  <c r="AN195" i="25"/>
  <c r="AO195" i="25"/>
  <c r="AP195" i="25"/>
  <c r="B196" i="25"/>
  <c r="C196" i="25"/>
  <c r="E196" i="25"/>
  <c r="F196" i="25"/>
  <c r="G196" i="25"/>
  <c r="H196" i="25"/>
  <c r="I196" i="25"/>
  <c r="L196" i="25"/>
  <c r="M196" i="25"/>
  <c r="N196" i="25"/>
  <c r="O196" i="25"/>
  <c r="P196" i="25"/>
  <c r="R196" i="25"/>
  <c r="S196" i="25"/>
  <c r="T196" i="25"/>
  <c r="U196" i="25"/>
  <c r="V196" i="25"/>
  <c r="W196" i="25"/>
  <c r="X196" i="25"/>
  <c r="Y196" i="25"/>
  <c r="Z196" i="25"/>
  <c r="AA196" i="25"/>
  <c r="AB196" i="25"/>
  <c r="AC196" i="25"/>
  <c r="AD196" i="25"/>
  <c r="AE196" i="25"/>
  <c r="AF196" i="25"/>
  <c r="AG196" i="25"/>
  <c r="AH196" i="25"/>
  <c r="AI196" i="25"/>
  <c r="AJ196" i="25"/>
  <c r="AK196" i="25"/>
  <c r="AL196" i="25"/>
  <c r="AM196" i="25"/>
  <c r="AN196" i="25"/>
  <c r="AO196" i="25"/>
  <c r="AP196" i="25"/>
  <c r="B197" i="25"/>
  <c r="C197" i="25"/>
  <c r="E197" i="25"/>
  <c r="F197" i="25"/>
  <c r="G197" i="25"/>
  <c r="H197" i="25"/>
  <c r="I197" i="25"/>
  <c r="L197" i="25"/>
  <c r="M197" i="25"/>
  <c r="N197" i="25"/>
  <c r="O197" i="25"/>
  <c r="P197" i="25"/>
  <c r="R197" i="25"/>
  <c r="S197" i="25"/>
  <c r="T197" i="25"/>
  <c r="U197" i="25"/>
  <c r="V197" i="25"/>
  <c r="W197" i="25"/>
  <c r="X197" i="25"/>
  <c r="Y197" i="25"/>
  <c r="Z197" i="25"/>
  <c r="AA197" i="25"/>
  <c r="AB197" i="25"/>
  <c r="AC197" i="25"/>
  <c r="AD197" i="25"/>
  <c r="AE197" i="25"/>
  <c r="AF197" i="25"/>
  <c r="AG197" i="25"/>
  <c r="AH197" i="25"/>
  <c r="AI197" i="25"/>
  <c r="AJ197" i="25"/>
  <c r="AK197" i="25"/>
  <c r="AL197" i="25"/>
  <c r="AM197" i="25"/>
  <c r="AN197" i="25"/>
  <c r="AO197" i="25"/>
  <c r="AP197" i="25"/>
  <c r="B198" i="25"/>
  <c r="C198" i="25"/>
  <c r="E198" i="25"/>
  <c r="F198" i="25"/>
  <c r="G198" i="25"/>
  <c r="H198" i="25"/>
  <c r="I198" i="25"/>
  <c r="J198" i="25" s="1"/>
  <c r="L198" i="25"/>
  <c r="M198" i="25"/>
  <c r="N198" i="25"/>
  <c r="O198" i="25"/>
  <c r="P198" i="25"/>
  <c r="R198" i="25"/>
  <c r="S198" i="25"/>
  <c r="T198" i="25"/>
  <c r="U198" i="25"/>
  <c r="V198" i="25"/>
  <c r="W198" i="25"/>
  <c r="X198" i="25"/>
  <c r="Y198" i="25"/>
  <c r="Z198" i="25"/>
  <c r="AA198" i="25"/>
  <c r="AB198" i="25"/>
  <c r="AC198" i="25"/>
  <c r="AD198" i="25"/>
  <c r="AE198" i="25"/>
  <c r="AF198" i="25"/>
  <c r="AG198" i="25"/>
  <c r="AH198" i="25"/>
  <c r="AI198" i="25"/>
  <c r="AJ198" i="25"/>
  <c r="AK198" i="25"/>
  <c r="AL198" i="25"/>
  <c r="AM198" i="25"/>
  <c r="AN198" i="25"/>
  <c r="AO198" i="25"/>
  <c r="AP198" i="25"/>
  <c r="B199" i="25"/>
  <c r="C199" i="25"/>
  <c r="E199" i="25"/>
  <c r="F199" i="25"/>
  <c r="G199" i="25"/>
  <c r="H199" i="25"/>
  <c r="I199" i="25"/>
  <c r="K199" i="25" s="1"/>
  <c r="L199" i="25"/>
  <c r="M199" i="25"/>
  <c r="N199" i="25"/>
  <c r="O199" i="25"/>
  <c r="P199" i="25"/>
  <c r="R199" i="25"/>
  <c r="S199" i="25"/>
  <c r="T199" i="25"/>
  <c r="U199" i="25"/>
  <c r="V199" i="25"/>
  <c r="W199" i="25"/>
  <c r="X199" i="25"/>
  <c r="Y199" i="25"/>
  <c r="Z199" i="25"/>
  <c r="AA199" i="25"/>
  <c r="AB199" i="25"/>
  <c r="AC199" i="25"/>
  <c r="AD199" i="25"/>
  <c r="AE199" i="25"/>
  <c r="AF199" i="25"/>
  <c r="AG199" i="25"/>
  <c r="AH199" i="25"/>
  <c r="AI199" i="25"/>
  <c r="AJ199" i="25"/>
  <c r="AK199" i="25"/>
  <c r="AL199" i="25"/>
  <c r="AM199" i="25"/>
  <c r="AN199" i="25"/>
  <c r="AO199" i="25"/>
  <c r="AP199" i="25"/>
  <c r="B200" i="25"/>
  <c r="C200" i="25"/>
  <c r="E200" i="25"/>
  <c r="F200" i="25"/>
  <c r="G200" i="25"/>
  <c r="H200" i="25"/>
  <c r="I200" i="25"/>
  <c r="K200" i="25" s="1"/>
  <c r="L200" i="25"/>
  <c r="M200" i="25"/>
  <c r="N200" i="25"/>
  <c r="O200" i="25"/>
  <c r="P200" i="25"/>
  <c r="R200" i="25"/>
  <c r="S200" i="25"/>
  <c r="T200" i="25"/>
  <c r="U200" i="25"/>
  <c r="V200" i="25"/>
  <c r="W200" i="25"/>
  <c r="X200" i="25"/>
  <c r="Y200" i="25"/>
  <c r="Z200" i="25"/>
  <c r="AA200" i="25"/>
  <c r="AB200" i="25"/>
  <c r="AC200" i="25"/>
  <c r="AD200" i="25"/>
  <c r="AE200" i="25"/>
  <c r="AF200" i="25"/>
  <c r="AG200" i="25"/>
  <c r="AH200" i="25"/>
  <c r="AI200" i="25"/>
  <c r="AJ200" i="25"/>
  <c r="AK200" i="25"/>
  <c r="AL200" i="25"/>
  <c r="AM200" i="25"/>
  <c r="AN200" i="25"/>
  <c r="AO200" i="25"/>
  <c r="AP200" i="25"/>
  <c r="B201" i="25"/>
  <c r="C201" i="25"/>
  <c r="E201" i="25"/>
  <c r="F201" i="25"/>
  <c r="G201" i="25"/>
  <c r="H201" i="25"/>
  <c r="I201" i="25"/>
  <c r="L201" i="25"/>
  <c r="M201" i="25"/>
  <c r="N201" i="25"/>
  <c r="O201" i="25"/>
  <c r="P201" i="25"/>
  <c r="R201" i="25"/>
  <c r="S201" i="25"/>
  <c r="T201" i="25"/>
  <c r="U201" i="25"/>
  <c r="V201" i="25"/>
  <c r="W201" i="25"/>
  <c r="X201" i="25"/>
  <c r="Y201" i="25"/>
  <c r="Z201" i="25"/>
  <c r="AA201" i="25"/>
  <c r="AB201" i="25"/>
  <c r="AC201" i="25"/>
  <c r="AD201" i="25"/>
  <c r="AE201" i="25"/>
  <c r="AF201" i="25"/>
  <c r="AG201" i="25"/>
  <c r="AH201" i="25"/>
  <c r="AI201" i="25"/>
  <c r="AJ201" i="25"/>
  <c r="AK201" i="25"/>
  <c r="AL201" i="25"/>
  <c r="AM201" i="25"/>
  <c r="AN201" i="25"/>
  <c r="AO201" i="25"/>
  <c r="AP201" i="25"/>
  <c r="B202" i="25"/>
  <c r="C202" i="25"/>
  <c r="E202" i="25"/>
  <c r="F202" i="25"/>
  <c r="G202" i="25"/>
  <c r="H202" i="25"/>
  <c r="I202" i="25"/>
  <c r="K202" i="25" s="1"/>
  <c r="L202" i="25"/>
  <c r="M202" i="25"/>
  <c r="N202" i="25"/>
  <c r="O202" i="25"/>
  <c r="P202" i="25"/>
  <c r="R202" i="25"/>
  <c r="S202" i="25"/>
  <c r="T202" i="25"/>
  <c r="U202" i="25"/>
  <c r="V202" i="25"/>
  <c r="W202" i="25"/>
  <c r="X202" i="25"/>
  <c r="Y202" i="25"/>
  <c r="Z202" i="25"/>
  <c r="AA202" i="25"/>
  <c r="AB202" i="25"/>
  <c r="AC202" i="25"/>
  <c r="AD202" i="25"/>
  <c r="AE202" i="25"/>
  <c r="AF202" i="25"/>
  <c r="AG202" i="25"/>
  <c r="AH202" i="25"/>
  <c r="AI202" i="25"/>
  <c r="AJ202" i="25"/>
  <c r="AK202" i="25"/>
  <c r="AL202" i="25"/>
  <c r="AM202" i="25"/>
  <c r="AN202" i="25"/>
  <c r="AO202" i="25"/>
  <c r="AP202" i="25"/>
  <c r="B203" i="25"/>
  <c r="C203" i="25"/>
  <c r="E203" i="25"/>
  <c r="F203" i="25"/>
  <c r="G203" i="25"/>
  <c r="H203" i="25"/>
  <c r="I203" i="25"/>
  <c r="J203" i="25" s="1"/>
  <c r="L203" i="25"/>
  <c r="M203" i="25"/>
  <c r="N203" i="25"/>
  <c r="O203" i="25"/>
  <c r="P203" i="25"/>
  <c r="R203" i="25"/>
  <c r="S203" i="25"/>
  <c r="T203" i="25"/>
  <c r="U203" i="25"/>
  <c r="V203" i="25"/>
  <c r="W203" i="25"/>
  <c r="X203" i="25"/>
  <c r="Y203" i="25"/>
  <c r="Z203" i="25"/>
  <c r="AA203" i="25"/>
  <c r="AB203" i="25"/>
  <c r="AC203" i="25"/>
  <c r="AD203" i="25"/>
  <c r="AE203" i="25"/>
  <c r="AF203" i="25"/>
  <c r="AG203" i="25"/>
  <c r="AH203" i="25"/>
  <c r="AI203" i="25"/>
  <c r="AJ203" i="25"/>
  <c r="AK203" i="25"/>
  <c r="AL203" i="25"/>
  <c r="AM203" i="25"/>
  <c r="AN203" i="25"/>
  <c r="AO203" i="25"/>
  <c r="AP203" i="25"/>
  <c r="B204" i="25"/>
  <c r="C204" i="25"/>
  <c r="E204" i="25"/>
  <c r="F204" i="25"/>
  <c r="G204" i="25"/>
  <c r="H204" i="25"/>
  <c r="I204" i="25"/>
  <c r="L204" i="25"/>
  <c r="M204" i="25"/>
  <c r="N204" i="25"/>
  <c r="O204" i="25"/>
  <c r="P204" i="25"/>
  <c r="R204" i="25"/>
  <c r="S204" i="25"/>
  <c r="T204" i="25"/>
  <c r="U204" i="25"/>
  <c r="V204" i="25"/>
  <c r="W204" i="25"/>
  <c r="X204" i="25"/>
  <c r="Y204" i="25"/>
  <c r="Z204" i="25"/>
  <c r="AA204" i="25"/>
  <c r="AB204" i="25"/>
  <c r="AC204" i="25"/>
  <c r="AD204" i="25"/>
  <c r="AE204" i="25"/>
  <c r="AF204" i="25"/>
  <c r="AG204" i="25"/>
  <c r="AH204" i="25"/>
  <c r="AI204" i="25"/>
  <c r="AJ204" i="25"/>
  <c r="AK204" i="25"/>
  <c r="AL204" i="25"/>
  <c r="AM204" i="25"/>
  <c r="AN204" i="25"/>
  <c r="AO204" i="25"/>
  <c r="AP204" i="25"/>
  <c r="B205" i="25"/>
  <c r="C205" i="25"/>
  <c r="E205" i="25"/>
  <c r="F205" i="25"/>
  <c r="G205" i="25"/>
  <c r="H205" i="25"/>
  <c r="I205" i="25"/>
  <c r="J205" i="25" s="1"/>
  <c r="L205" i="25"/>
  <c r="M205" i="25"/>
  <c r="N205" i="25"/>
  <c r="O205" i="25"/>
  <c r="P205" i="25"/>
  <c r="R205" i="25"/>
  <c r="S205" i="25"/>
  <c r="T205" i="25"/>
  <c r="U205" i="25"/>
  <c r="V205" i="25"/>
  <c r="W205" i="25"/>
  <c r="X205" i="25"/>
  <c r="Y205" i="25"/>
  <c r="Z205" i="25"/>
  <c r="AA205" i="25"/>
  <c r="AB205" i="25"/>
  <c r="AC205" i="25"/>
  <c r="AD205" i="25"/>
  <c r="AE205" i="25"/>
  <c r="AF205" i="25"/>
  <c r="AG205" i="25"/>
  <c r="AH205" i="25"/>
  <c r="AI205" i="25"/>
  <c r="AJ205" i="25"/>
  <c r="AK205" i="25"/>
  <c r="AL205" i="25"/>
  <c r="AM205" i="25"/>
  <c r="AN205" i="25"/>
  <c r="AO205" i="25"/>
  <c r="AP205" i="25"/>
  <c r="B206" i="25"/>
  <c r="C206" i="25"/>
  <c r="E206" i="25"/>
  <c r="F206" i="25"/>
  <c r="G206" i="25"/>
  <c r="H206" i="25"/>
  <c r="I206" i="25"/>
  <c r="J206" i="25" s="1"/>
  <c r="L206" i="25"/>
  <c r="M206" i="25"/>
  <c r="N206" i="25"/>
  <c r="O206" i="25"/>
  <c r="P206" i="25"/>
  <c r="R206" i="25"/>
  <c r="S206" i="25"/>
  <c r="T206" i="25"/>
  <c r="U206" i="25"/>
  <c r="V206" i="25"/>
  <c r="W206" i="25"/>
  <c r="X206" i="25"/>
  <c r="Y206" i="25"/>
  <c r="Z206" i="25"/>
  <c r="AA206" i="25"/>
  <c r="AB206" i="25"/>
  <c r="AC206" i="25"/>
  <c r="AD206" i="25"/>
  <c r="AE206" i="25"/>
  <c r="AF206" i="25"/>
  <c r="AG206" i="25"/>
  <c r="AH206" i="25"/>
  <c r="AI206" i="25"/>
  <c r="AJ206" i="25"/>
  <c r="AK206" i="25"/>
  <c r="AL206" i="25"/>
  <c r="AM206" i="25"/>
  <c r="AN206" i="25"/>
  <c r="AO206" i="25"/>
  <c r="AP206" i="25"/>
  <c r="B207" i="25"/>
  <c r="C207" i="25"/>
  <c r="E207" i="25"/>
  <c r="F207" i="25"/>
  <c r="G207" i="25"/>
  <c r="H207" i="25"/>
  <c r="I207" i="25"/>
  <c r="K207" i="25" s="1"/>
  <c r="L207" i="25"/>
  <c r="M207" i="25"/>
  <c r="N207" i="25"/>
  <c r="O207" i="25"/>
  <c r="P207" i="25"/>
  <c r="R207" i="25"/>
  <c r="S207" i="25"/>
  <c r="T207" i="25"/>
  <c r="U207" i="25"/>
  <c r="V207" i="25"/>
  <c r="W207" i="25"/>
  <c r="X207" i="25"/>
  <c r="Y207" i="25"/>
  <c r="Z207" i="25"/>
  <c r="AA207" i="25"/>
  <c r="AB207" i="25"/>
  <c r="AC207" i="25"/>
  <c r="AD207" i="25"/>
  <c r="AE207" i="25"/>
  <c r="AF207" i="25"/>
  <c r="AG207" i="25"/>
  <c r="AH207" i="25"/>
  <c r="AI207" i="25"/>
  <c r="AJ207" i="25"/>
  <c r="AK207" i="25"/>
  <c r="AL207" i="25"/>
  <c r="AM207" i="25"/>
  <c r="AN207" i="25"/>
  <c r="AO207" i="25"/>
  <c r="AP207" i="25"/>
  <c r="B208" i="25"/>
  <c r="C208" i="25"/>
  <c r="E208" i="25"/>
  <c r="F208" i="25"/>
  <c r="G208" i="25"/>
  <c r="H208" i="25"/>
  <c r="I208" i="25"/>
  <c r="J208" i="25" s="1"/>
  <c r="L208" i="25"/>
  <c r="M208" i="25"/>
  <c r="N208" i="25"/>
  <c r="O208" i="25"/>
  <c r="P208" i="25"/>
  <c r="R208" i="25"/>
  <c r="S208" i="25"/>
  <c r="T208" i="25"/>
  <c r="U208" i="25"/>
  <c r="V208" i="25"/>
  <c r="W208" i="25"/>
  <c r="X208" i="25"/>
  <c r="Y208" i="25"/>
  <c r="Z208" i="25"/>
  <c r="AA208" i="25"/>
  <c r="AB208" i="25"/>
  <c r="AC208" i="25"/>
  <c r="AD208" i="25"/>
  <c r="AE208" i="25"/>
  <c r="AF208" i="25"/>
  <c r="AG208" i="25"/>
  <c r="AH208" i="25"/>
  <c r="AI208" i="25"/>
  <c r="AJ208" i="25"/>
  <c r="AK208" i="25"/>
  <c r="AL208" i="25"/>
  <c r="AM208" i="25"/>
  <c r="AN208" i="25"/>
  <c r="AO208" i="25"/>
  <c r="AP208" i="25"/>
  <c r="B209" i="25"/>
  <c r="C209" i="25"/>
  <c r="E209" i="25"/>
  <c r="F209" i="25"/>
  <c r="G209" i="25"/>
  <c r="H209" i="25"/>
  <c r="I209" i="25"/>
  <c r="J209" i="25" s="1"/>
  <c r="L209" i="25"/>
  <c r="M209" i="25"/>
  <c r="N209" i="25"/>
  <c r="O209" i="25"/>
  <c r="P209" i="25"/>
  <c r="R209" i="25"/>
  <c r="S209" i="25"/>
  <c r="T209" i="25"/>
  <c r="U209" i="25"/>
  <c r="V209" i="25"/>
  <c r="W209" i="25"/>
  <c r="X209" i="25"/>
  <c r="Y209" i="25"/>
  <c r="Z209" i="25"/>
  <c r="AA209" i="25"/>
  <c r="AB209" i="25"/>
  <c r="AC209" i="25"/>
  <c r="AD209" i="25"/>
  <c r="AE209" i="25"/>
  <c r="AF209" i="25"/>
  <c r="AG209" i="25"/>
  <c r="AH209" i="25"/>
  <c r="AI209" i="25"/>
  <c r="AJ209" i="25"/>
  <c r="AK209" i="25"/>
  <c r="AL209" i="25"/>
  <c r="AM209" i="25"/>
  <c r="AN209" i="25"/>
  <c r="AO209" i="25"/>
  <c r="AP209" i="25"/>
  <c r="B210" i="25"/>
  <c r="C210" i="25"/>
  <c r="E210" i="25"/>
  <c r="F210" i="25"/>
  <c r="G210" i="25"/>
  <c r="H210" i="25"/>
  <c r="I210" i="25"/>
  <c r="K210" i="25" s="1"/>
  <c r="L210" i="25"/>
  <c r="M210" i="25"/>
  <c r="N210" i="25"/>
  <c r="O210" i="25"/>
  <c r="P210" i="25"/>
  <c r="R210" i="25"/>
  <c r="S210" i="25"/>
  <c r="T210" i="25"/>
  <c r="U210" i="25"/>
  <c r="V210" i="25"/>
  <c r="W210" i="25"/>
  <c r="X210" i="25"/>
  <c r="Y210" i="25"/>
  <c r="Z210" i="25"/>
  <c r="AA210" i="25"/>
  <c r="AB210" i="25"/>
  <c r="AC210" i="25"/>
  <c r="AD210" i="25"/>
  <c r="AE210" i="25"/>
  <c r="AF210" i="25"/>
  <c r="AG210" i="25"/>
  <c r="AH210" i="25"/>
  <c r="AI210" i="25"/>
  <c r="AJ210" i="25"/>
  <c r="AK210" i="25"/>
  <c r="AL210" i="25"/>
  <c r="AM210" i="25"/>
  <c r="AN210" i="25"/>
  <c r="AO210" i="25"/>
  <c r="AP210" i="25"/>
  <c r="B211" i="25"/>
  <c r="C211" i="25"/>
  <c r="E211" i="25"/>
  <c r="F211" i="25"/>
  <c r="G211" i="25"/>
  <c r="H211" i="25"/>
  <c r="I211" i="25"/>
  <c r="K211" i="25" s="1"/>
  <c r="L211" i="25"/>
  <c r="M211" i="25"/>
  <c r="N211" i="25"/>
  <c r="O211" i="25"/>
  <c r="P211" i="25"/>
  <c r="R211" i="25"/>
  <c r="S211" i="25"/>
  <c r="T211" i="25"/>
  <c r="U211" i="25"/>
  <c r="V211" i="25"/>
  <c r="W211" i="25"/>
  <c r="X211" i="25"/>
  <c r="Y211" i="25"/>
  <c r="Z211" i="25"/>
  <c r="AA211" i="25"/>
  <c r="AB211" i="25"/>
  <c r="AC211" i="25"/>
  <c r="AD211" i="25"/>
  <c r="AE211" i="25"/>
  <c r="AF211" i="25"/>
  <c r="AG211" i="25"/>
  <c r="AH211" i="25"/>
  <c r="AI211" i="25"/>
  <c r="AJ211" i="25"/>
  <c r="AK211" i="25"/>
  <c r="AL211" i="25"/>
  <c r="AM211" i="25"/>
  <c r="AN211" i="25"/>
  <c r="AO211" i="25"/>
  <c r="AP211" i="25"/>
  <c r="B212" i="25"/>
  <c r="C212" i="25"/>
  <c r="E212" i="25"/>
  <c r="F212" i="25"/>
  <c r="G212" i="25"/>
  <c r="H212" i="25"/>
  <c r="I212" i="25"/>
  <c r="L212" i="25"/>
  <c r="M212" i="25"/>
  <c r="N212" i="25"/>
  <c r="O212" i="25"/>
  <c r="P212" i="25"/>
  <c r="R212" i="25"/>
  <c r="S212" i="25"/>
  <c r="T212" i="25"/>
  <c r="U212" i="25"/>
  <c r="V212" i="25"/>
  <c r="W212" i="25"/>
  <c r="X212" i="25"/>
  <c r="Y212" i="25"/>
  <c r="Z212" i="25"/>
  <c r="AA212" i="25"/>
  <c r="AB212" i="25"/>
  <c r="AC212" i="25"/>
  <c r="AD212" i="25"/>
  <c r="AE212" i="25"/>
  <c r="AF212" i="25"/>
  <c r="AG212" i="25"/>
  <c r="AH212" i="25"/>
  <c r="AI212" i="25"/>
  <c r="AJ212" i="25"/>
  <c r="AK212" i="25"/>
  <c r="AL212" i="25"/>
  <c r="AM212" i="25"/>
  <c r="AN212" i="25"/>
  <c r="AO212" i="25"/>
  <c r="AP212" i="25"/>
  <c r="B213" i="25"/>
  <c r="C213" i="25"/>
  <c r="E213" i="25"/>
  <c r="F213" i="25"/>
  <c r="G213" i="25"/>
  <c r="H213" i="25"/>
  <c r="I213" i="25"/>
  <c r="K213" i="25" s="1"/>
  <c r="L213" i="25"/>
  <c r="M213" i="25"/>
  <c r="N213" i="25"/>
  <c r="O213" i="25"/>
  <c r="P213" i="25"/>
  <c r="R213" i="25"/>
  <c r="S213" i="25"/>
  <c r="T213" i="25"/>
  <c r="U213" i="25"/>
  <c r="V213" i="25"/>
  <c r="W213" i="25"/>
  <c r="X213" i="25"/>
  <c r="Y213" i="25"/>
  <c r="Z213" i="25"/>
  <c r="AA213" i="25"/>
  <c r="AB213" i="25"/>
  <c r="AC213" i="25"/>
  <c r="AD213" i="25"/>
  <c r="AE213" i="25"/>
  <c r="AF213" i="25"/>
  <c r="AG213" i="25"/>
  <c r="AH213" i="25"/>
  <c r="AI213" i="25"/>
  <c r="AJ213" i="25"/>
  <c r="AK213" i="25"/>
  <c r="AL213" i="25"/>
  <c r="AM213" i="25"/>
  <c r="AN213" i="25"/>
  <c r="AO213" i="25"/>
  <c r="AP213" i="25"/>
  <c r="B214" i="25"/>
  <c r="C214" i="25"/>
  <c r="E214" i="25"/>
  <c r="F214" i="25"/>
  <c r="G214" i="25"/>
  <c r="H214" i="25"/>
  <c r="I214" i="25"/>
  <c r="K214" i="25" s="1"/>
  <c r="L214" i="25"/>
  <c r="M214" i="25"/>
  <c r="N214" i="25"/>
  <c r="O214" i="25"/>
  <c r="P214" i="25"/>
  <c r="R214" i="25"/>
  <c r="S214" i="25"/>
  <c r="T214" i="25"/>
  <c r="U214" i="25"/>
  <c r="V214" i="25"/>
  <c r="W214" i="25"/>
  <c r="X214" i="25"/>
  <c r="Y214" i="25"/>
  <c r="Z214" i="25"/>
  <c r="AA214" i="25"/>
  <c r="AB214" i="25"/>
  <c r="AC214" i="25"/>
  <c r="AD214" i="25"/>
  <c r="AE214" i="25"/>
  <c r="AF214" i="25"/>
  <c r="AG214" i="25"/>
  <c r="AH214" i="25"/>
  <c r="AI214" i="25"/>
  <c r="AJ214" i="25"/>
  <c r="AK214" i="25"/>
  <c r="AL214" i="25"/>
  <c r="AM214" i="25"/>
  <c r="AN214" i="25"/>
  <c r="AO214" i="25"/>
  <c r="AP214" i="25"/>
  <c r="B215" i="25"/>
  <c r="C215" i="25"/>
  <c r="E215" i="25"/>
  <c r="F215" i="25"/>
  <c r="G215" i="25"/>
  <c r="H215" i="25"/>
  <c r="I215" i="25"/>
  <c r="K215" i="25" s="1"/>
  <c r="L215" i="25"/>
  <c r="M215" i="25"/>
  <c r="N215" i="25"/>
  <c r="O215" i="25"/>
  <c r="P215" i="25"/>
  <c r="R215" i="25"/>
  <c r="S215" i="25"/>
  <c r="T215" i="25"/>
  <c r="U215" i="25"/>
  <c r="V215" i="25"/>
  <c r="W215" i="25"/>
  <c r="X215" i="25"/>
  <c r="Y215" i="25"/>
  <c r="Z215" i="25"/>
  <c r="AA215" i="25"/>
  <c r="AB215" i="25"/>
  <c r="AC215" i="25"/>
  <c r="AD215" i="25"/>
  <c r="AE215" i="25"/>
  <c r="AF215" i="25"/>
  <c r="AG215" i="25"/>
  <c r="AH215" i="25"/>
  <c r="AI215" i="25"/>
  <c r="AJ215" i="25"/>
  <c r="AK215" i="25"/>
  <c r="AL215" i="25"/>
  <c r="AM215" i="25"/>
  <c r="AN215" i="25"/>
  <c r="AO215" i="25"/>
  <c r="AP215" i="25"/>
  <c r="B216" i="25"/>
  <c r="C216" i="25"/>
  <c r="E216" i="25"/>
  <c r="F216" i="25"/>
  <c r="G216" i="25"/>
  <c r="H216" i="25"/>
  <c r="I216" i="25"/>
  <c r="J216" i="25" s="1"/>
  <c r="L216" i="25"/>
  <c r="M216" i="25"/>
  <c r="N216" i="25"/>
  <c r="O216" i="25"/>
  <c r="P216" i="25"/>
  <c r="R216" i="25"/>
  <c r="S216" i="25"/>
  <c r="T216" i="25"/>
  <c r="U216" i="25"/>
  <c r="V216" i="25"/>
  <c r="W216" i="25"/>
  <c r="X216" i="25"/>
  <c r="Y216" i="25"/>
  <c r="Z216" i="25"/>
  <c r="AA216" i="25"/>
  <c r="AB216" i="25"/>
  <c r="AC216" i="25"/>
  <c r="AD216" i="25"/>
  <c r="AE216" i="25"/>
  <c r="AF216" i="25"/>
  <c r="AG216" i="25"/>
  <c r="AH216" i="25"/>
  <c r="AI216" i="25"/>
  <c r="AJ216" i="25"/>
  <c r="AK216" i="25"/>
  <c r="AL216" i="25"/>
  <c r="AM216" i="25"/>
  <c r="AN216" i="25"/>
  <c r="AO216" i="25"/>
  <c r="AP216" i="25"/>
  <c r="B217" i="25"/>
  <c r="E217" i="25"/>
  <c r="F217" i="25"/>
  <c r="G217" i="25"/>
  <c r="H217" i="25"/>
  <c r="I217" i="25"/>
  <c r="J217" i="25" s="1"/>
  <c r="L217" i="25"/>
  <c r="M217" i="25"/>
  <c r="N217" i="25"/>
  <c r="O217" i="25"/>
  <c r="P217" i="25"/>
  <c r="R217" i="25"/>
  <c r="S217" i="25"/>
  <c r="T217" i="25"/>
  <c r="U217" i="25"/>
  <c r="V217" i="25"/>
  <c r="W217" i="25"/>
  <c r="X217" i="25"/>
  <c r="Y217" i="25"/>
  <c r="Z217" i="25"/>
  <c r="AA217" i="25"/>
  <c r="AB217" i="25"/>
  <c r="AC217" i="25"/>
  <c r="AD217" i="25"/>
  <c r="AE217" i="25"/>
  <c r="AF217" i="25"/>
  <c r="AG217" i="25"/>
  <c r="AH217" i="25"/>
  <c r="AI217" i="25"/>
  <c r="AJ217" i="25"/>
  <c r="AK217" i="25"/>
  <c r="AL217" i="25"/>
  <c r="AM217" i="25"/>
  <c r="AN217" i="25"/>
  <c r="AO217" i="25"/>
  <c r="AP217" i="25"/>
  <c r="B218" i="25"/>
  <c r="C218" i="25"/>
  <c r="E218" i="25"/>
  <c r="F218" i="25"/>
  <c r="G218" i="25"/>
  <c r="H218" i="25"/>
  <c r="I218" i="25"/>
  <c r="J218" i="25" s="1"/>
  <c r="L218" i="25"/>
  <c r="M218" i="25"/>
  <c r="N218" i="25"/>
  <c r="O218" i="25"/>
  <c r="P218" i="25"/>
  <c r="R218" i="25"/>
  <c r="S218" i="25"/>
  <c r="T218" i="25"/>
  <c r="U218" i="25"/>
  <c r="V218" i="25"/>
  <c r="W218" i="25"/>
  <c r="X218" i="25"/>
  <c r="Y218" i="25"/>
  <c r="Z218" i="25"/>
  <c r="AA218" i="25"/>
  <c r="AB218" i="25"/>
  <c r="AC218" i="25"/>
  <c r="AD218" i="25"/>
  <c r="AE218" i="25"/>
  <c r="AF218" i="25"/>
  <c r="AG218" i="25"/>
  <c r="AH218" i="25"/>
  <c r="AI218" i="25"/>
  <c r="AJ218" i="25"/>
  <c r="AK218" i="25"/>
  <c r="AL218" i="25"/>
  <c r="AM218" i="25"/>
  <c r="AN218" i="25"/>
  <c r="AO218" i="25"/>
  <c r="AP218" i="25"/>
  <c r="B219" i="25"/>
  <c r="C219" i="25"/>
  <c r="E219" i="25"/>
  <c r="F219" i="25"/>
  <c r="G219" i="25"/>
  <c r="H219" i="25"/>
  <c r="I219" i="25"/>
  <c r="L219" i="25"/>
  <c r="M219" i="25"/>
  <c r="N219" i="25"/>
  <c r="O219" i="25"/>
  <c r="P219" i="25"/>
  <c r="R219" i="25"/>
  <c r="S219" i="25"/>
  <c r="T219" i="25"/>
  <c r="U219" i="25"/>
  <c r="V219" i="25"/>
  <c r="W219" i="25"/>
  <c r="X219" i="25"/>
  <c r="Y219" i="25"/>
  <c r="Z219" i="25"/>
  <c r="AA219" i="25"/>
  <c r="AB219" i="25"/>
  <c r="AC219" i="25"/>
  <c r="AD219" i="25"/>
  <c r="AE219" i="25"/>
  <c r="AF219" i="25"/>
  <c r="AG219" i="25"/>
  <c r="AH219" i="25"/>
  <c r="AI219" i="25"/>
  <c r="AJ219" i="25"/>
  <c r="AK219" i="25"/>
  <c r="AL219" i="25"/>
  <c r="AM219" i="25"/>
  <c r="AN219" i="25"/>
  <c r="AO219" i="25"/>
  <c r="AP219" i="25"/>
  <c r="B220" i="25"/>
  <c r="C220" i="25"/>
  <c r="E220" i="25"/>
  <c r="F220" i="25"/>
  <c r="G220" i="25"/>
  <c r="H220" i="25"/>
  <c r="I220" i="25"/>
  <c r="J220" i="25" s="1"/>
  <c r="L220" i="25"/>
  <c r="M220" i="25"/>
  <c r="N220" i="25"/>
  <c r="O220" i="25"/>
  <c r="P220" i="25"/>
  <c r="R220" i="25"/>
  <c r="S220" i="25"/>
  <c r="T220" i="25"/>
  <c r="U220" i="25"/>
  <c r="V220" i="25"/>
  <c r="W220" i="25"/>
  <c r="X220" i="25"/>
  <c r="Y220" i="25"/>
  <c r="Z220" i="25"/>
  <c r="AA220" i="25"/>
  <c r="AB220" i="25"/>
  <c r="AC220" i="25"/>
  <c r="AD220" i="25"/>
  <c r="AE220" i="25"/>
  <c r="AF220" i="25"/>
  <c r="AG220" i="25"/>
  <c r="AH220" i="25"/>
  <c r="AI220" i="25"/>
  <c r="AJ220" i="25"/>
  <c r="AK220" i="25"/>
  <c r="AL220" i="25"/>
  <c r="AM220" i="25"/>
  <c r="AN220" i="25"/>
  <c r="AO220" i="25"/>
  <c r="AP220" i="25"/>
  <c r="B221" i="25"/>
  <c r="C221" i="25"/>
  <c r="E221" i="25"/>
  <c r="F221" i="25"/>
  <c r="G221" i="25"/>
  <c r="H221" i="25"/>
  <c r="I221" i="25"/>
  <c r="J221" i="25" s="1"/>
  <c r="L221" i="25"/>
  <c r="M221" i="25"/>
  <c r="N221" i="25"/>
  <c r="O221" i="25"/>
  <c r="P221" i="25"/>
  <c r="R221" i="25"/>
  <c r="S221" i="25"/>
  <c r="T221" i="25"/>
  <c r="U221" i="25"/>
  <c r="V221" i="25"/>
  <c r="W221" i="25"/>
  <c r="X221" i="25"/>
  <c r="Y221" i="25"/>
  <c r="Z221" i="25"/>
  <c r="AA221" i="25"/>
  <c r="AB221" i="25"/>
  <c r="AC221" i="25"/>
  <c r="AD221" i="25"/>
  <c r="AE221" i="25"/>
  <c r="AF221" i="25"/>
  <c r="AG221" i="25"/>
  <c r="AH221" i="25"/>
  <c r="AI221" i="25"/>
  <c r="AJ221" i="25"/>
  <c r="AK221" i="25"/>
  <c r="AL221" i="25"/>
  <c r="AM221" i="25"/>
  <c r="AN221" i="25"/>
  <c r="AO221" i="25"/>
  <c r="AP221" i="25"/>
  <c r="B222" i="25"/>
  <c r="C222" i="25"/>
  <c r="E222" i="25"/>
  <c r="F222" i="25"/>
  <c r="G222" i="25"/>
  <c r="H222" i="25"/>
  <c r="I222" i="25"/>
  <c r="L222" i="25"/>
  <c r="M222" i="25"/>
  <c r="N222" i="25"/>
  <c r="O222" i="25"/>
  <c r="P222" i="25"/>
  <c r="R222" i="25"/>
  <c r="S222" i="25"/>
  <c r="T222" i="25"/>
  <c r="U222" i="25"/>
  <c r="V222" i="25"/>
  <c r="W222" i="25"/>
  <c r="X222" i="25"/>
  <c r="Y222" i="25"/>
  <c r="Z222" i="25"/>
  <c r="AA222" i="25"/>
  <c r="AB222" i="25"/>
  <c r="AC222" i="25"/>
  <c r="AD222" i="25"/>
  <c r="AE222" i="25"/>
  <c r="AF222" i="25"/>
  <c r="AG222" i="25"/>
  <c r="AH222" i="25"/>
  <c r="AI222" i="25"/>
  <c r="AJ222" i="25"/>
  <c r="AK222" i="25"/>
  <c r="AL222" i="25"/>
  <c r="AM222" i="25"/>
  <c r="AN222" i="25"/>
  <c r="AO222" i="25"/>
  <c r="AP222" i="25"/>
  <c r="J15" i="10"/>
  <c r="A166" i="3"/>
  <c r="A165" i="3"/>
  <c r="A164" i="3"/>
  <c r="C192" i="16"/>
  <c r="G192" i="16"/>
  <c r="H192" i="16"/>
  <c r="D192" i="16"/>
  <c r="F193" i="16"/>
  <c r="G193" i="16"/>
  <c r="H193" i="16"/>
  <c r="D193" i="16"/>
  <c r="C194" i="16"/>
  <c r="G194" i="16"/>
  <c r="H194" i="16"/>
  <c r="D194" i="16"/>
  <c r="C195" i="16"/>
  <c r="G195" i="16"/>
  <c r="H195" i="16"/>
  <c r="D195" i="16"/>
  <c r="G196" i="16"/>
  <c r="H196" i="16"/>
  <c r="D196" i="16"/>
  <c r="G197" i="16"/>
  <c r="H197" i="16"/>
  <c r="D197" i="16"/>
  <c r="G198" i="16"/>
  <c r="H198" i="16"/>
  <c r="D198" i="16"/>
  <c r="G199" i="16"/>
  <c r="H199" i="16"/>
  <c r="D199" i="16"/>
  <c r="E200" i="16"/>
  <c r="G200" i="16"/>
  <c r="H200" i="16"/>
  <c r="D200" i="16"/>
  <c r="G201" i="16"/>
  <c r="H201" i="16"/>
  <c r="D201" i="16"/>
  <c r="G202" i="16"/>
  <c r="H202" i="16"/>
  <c r="D202" i="16"/>
  <c r="E203" i="16"/>
  <c r="G203" i="16"/>
  <c r="H203" i="16"/>
  <c r="D203" i="16"/>
  <c r="E204" i="16"/>
  <c r="G204" i="16"/>
  <c r="H204" i="16"/>
  <c r="D204" i="16"/>
  <c r="G205" i="16"/>
  <c r="H205" i="16"/>
  <c r="D205" i="16"/>
  <c r="G206" i="16"/>
  <c r="H206" i="16"/>
  <c r="D206" i="16"/>
  <c r="G207" i="16"/>
  <c r="H207" i="16"/>
  <c r="D207" i="16"/>
  <c r="G208" i="16"/>
  <c r="H208" i="16"/>
  <c r="D208" i="16"/>
  <c r="F209" i="16"/>
  <c r="G209" i="16"/>
  <c r="H209" i="16"/>
  <c r="D209" i="16"/>
  <c r="G210" i="16"/>
  <c r="H210" i="16"/>
  <c r="D210" i="16"/>
  <c r="G211" i="16"/>
  <c r="H211" i="16"/>
  <c r="D211" i="16"/>
  <c r="E212" i="16"/>
  <c r="G212" i="16"/>
  <c r="H212" i="16"/>
  <c r="D212" i="16"/>
  <c r="F213" i="16"/>
  <c r="G213" i="16"/>
  <c r="H213" i="16"/>
  <c r="D213" i="16"/>
  <c r="G214" i="16"/>
  <c r="H214" i="16"/>
  <c r="D214" i="16"/>
  <c r="G215" i="16"/>
  <c r="H215" i="16"/>
  <c r="D215" i="16"/>
  <c r="G216" i="16"/>
  <c r="H216" i="16"/>
  <c r="D216" i="16"/>
  <c r="F217" i="16"/>
  <c r="G217" i="16"/>
  <c r="H217" i="16"/>
  <c r="D217" i="16"/>
  <c r="C218" i="16"/>
  <c r="G218" i="16"/>
  <c r="H218" i="16"/>
  <c r="D218" i="16"/>
  <c r="A163" i="3"/>
  <c r="A161" i="3"/>
  <c r="A162" i="3"/>
  <c r="A160" i="3"/>
  <c r="A159" i="3"/>
  <c r="A157" i="3"/>
  <c r="A158" i="3"/>
  <c r="A153" i="3"/>
  <c r="A154" i="3"/>
  <c r="A155" i="3"/>
  <c r="A156" i="3"/>
  <c r="Q204" i="1"/>
  <c r="L204" i="14" s="1"/>
  <c r="Q205" i="1"/>
  <c r="L205" i="14" s="1"/>
  <c r="Q206" i="1"/>
  <c r="L206" i="14" s="1"/>
  <c r="Q207" i="1"/>
  <c r="L207" i="14" s="1"/>
  <c r="Q208" i="1"/>
  <c r="L208" i="14" s="1"/>
  <c r="Q209" i="1"/>
  <c r="L209" i="14" s="1"/>
  <c r="Q210" i="1"/>
  <c r="L210" i="14" s="1"/>
  <c r="D200" i="1"/>
  <c r="D200" i="25" s="1"/>
  <c r="D201" i="1"/>
  <c r="D201" i="25" s="1"/>
  <c r="D202" i="1"/>
  <c r="D202" i="25" s="1"/>
  <c r="D203" i="1"/>
  <c r="D203" i="25" s="1"/>
  <c r="D204" i="1"/>
  <c r="D204" i="25" s="1"/>
  <c r="H34" i="5"/>
  <c r="A277" i="16" l="1"/>
  <c r="A251" i="16"/>
  <c r="A253" i="16"/>
  <c r="A274" i="16"/>
  <c r="A269" i="16"/>
  <c r="A243" i="16"/>
  <c r="A254" i="16"/>
  <c r="A247" i="16"/>
  <c r="A263" i="16"/>
  <c r="A270" i="16"/>
  <c r="F254" i="16"/>
  <c r="A262" i="16"/>
  <c r="A260" i="16"/>
  <c r="A261" i="16"/>
  <c r="F243" i="16"/>
  <c r="F255" i="16"/>
  <c r="A267" i="16"/>
  <c r="A246" i="16"/>
  <c r="F267" i="16"/>
  <c r="F262" i="16"/>
  <c r="A265" i="16"/>
  <c r="A259" i="16"/>
  <c r="F258" i="16"/>
  <c r="A258" i="16"/>
  <c r="A276" i="16"/>
  <c r="F250" i="16"/>
  <c r="F253" i="16"/>
  <c r="A248" i="16"/>
  <c r="A273" i="16"/>
  <c r="A252" i="16"/>
  <c r="A266" i="16"/>
  <c r="F266" i="16"/>
  <c r="F277" i="16"/>
  <c r="A257" i="16"/>
  <c r="F269" i="16"/>
  <c r="A264" i="16"/>
  <c r="F264" i="16"/>
  <c r="A245" i="16"/>
  <c r="F272" i="16"/>
  <c r="A272" i="16"/>
  <c r="A271" i="16"/>
  <c r="A275" i="16"/>
  <c r="F245" i="16"/>
  <c r="A249" i="16"/>
  <c r="A219" i="16"/>
  <c r="A244" i="16"/>
  <c r="F244" i="16"/>
  <c r="A256" i="16"/>
  <c r="F256" i="16"/>
  <c r="A268" i="16"/>
  <c r="F268" i="16"/>
  <c r="A242" i="16"/>
  <c r="E205" i="16"/>
  <c r="E237" i="16"/>
  <c r="A224" i="16"/>
  <c r="A238" i="16"/>
  <c r="A221" i="16"/>
  <c r="A233" i="16"/>
  <c r="A234" i="16"/>
  <c r="A235" i="16"/>
  <c r="A241" i="16"/>
  <c r="A226" i="16"/>
  <c r="D227" i="1"/>
  <c r="D227" i="25" s="1"/>
  <c r="A222" i="16"/>
  <c r="A223" i="16"/>
  <c r="E201" i="16"/>
  <c r="A228" i="16"/>
  <c r="A239" i="16"/>
  <c r="A240" i="16"/>
  <c r="E240" i="16"/>
  <c r="A227" i="16"/>
  <c r="F227" i="16"/>
  <c r="A231" i="16"/>
  <c r="F231" i="16"/>
  <c r="A232" i="16"/>
  <c r="F232" i="16"/>
  <c r="A225" i="16"/>
  <c r="E225" i="16"/>
  <c r="A229" i="16"/>
  <c r="E229" i="16"/>
  <c r="A236" i="16"/>
  <c r="A230" i="16"/>
  <c r="F206" i="16"/>
  <c r="A220" i="16"/>
  <c r="F199" i="16"/>
  <c r="J200" i="25"/>
  <c r="J211" i="25"/>
  <c r="J214" i="25"/>
  <c r="J213" i="25"/>
  <c r="C227" i="25"/>
  <c r="K194" i="25"/>
  <c r="J230" i="25"/>
  <c r="J229" i="25"/>
  <c r="Q227" i="25"/>
  <c r="K226" i="25"/>
  <c r="J224" i="25"/>
  <c r="K193" i="25"/>
  <c r="J223" i="25"/>
  <c r="K206" i="25"/>
  <c r="K192" i="25"/>
  <c r="Q224" i="25"/>
  <c r="K205" i="25"/>
  <c r="K221" i="25"/>
  <c r="K203" i="25"/>
  <c r="K231" i="25"/>
  <c r="K218" i="25"/>
  <c r="K217" i="25"/>
  <c r="J202" i="25"/>
  <c r="J215" i="25"/>
  <c r="J204" i="25"/>
  <c r="K204" i="25"/>
  <c r="K216" i="25"/>
  <c r="K208" i="25"/>
  <c r="J199" i="25"/>
  <c r="J225" i="25"/>
  <c r="K225" i="25"/>
  <c r="K198" i="25"/>
  <c r="J207" i="25"/>
  <c r="Q226" i="25"/>
  <c r="J197" i="25"/>
  <c r="K197" i="25"/>
  <c r="K196" i="25"/>
  <c r="J196" i="25"/>
  <c r="K227" i="25"/>
  <c r="K220" i="25"/>
  <c r="K219" i="25"/>
  <c r="J219" i="25"/>
  <c r="J195" i="25"/>
  <c r="K195" i="25"/>
  <c r="J210" i="25"/>
  <c r="K209" i="25"/>
  <c r="J228" i="25"/>
  <c r="K228" i="25"/>
  <c r="J212" i="25"/>
  <c r="K212" i="25"/>
  <c r="J201" i="25"/>
  <c r="K201" i="25"/>
  <c r="J222" i="25"/>
  <c r="K222" i="25"/>
  <c r="Q223" i="25"/>
  <c r="M16" i="10"/>
  <c r="M15" i="10"/>
  <c r="Q211" i="25"/>
  <c r="Q222" i="25"/>
  <c r="Q213" i="25"/>
  <c r="Q215" i="25"/>
  <c r="Q217" i="25"/>
  <c r="Q205" i="25"/>
  <c r="E218" i="16"/>
  <c r="E195" i="16"/>
  <c r="Q219" i="25"/>
  <c r="Q221" i="25"/>
  <c r="Q208" i="25"/>
  <c r="Q210" i="25"/>
  <c r="Q212" i="25"/>
  <c r="E209" i="16"/>
  <c r="Q214" i="25"/>
  <c r="Q204" i="25"/>
  <c r="Q216" i="25"/>
  <c r="Q206" i="25"/>
  <c r="Q218" i="25"/>
  <c r="Q207" i="25"/>
  <c r="Q220" i="25"/>
  <c r="Q209" i="25"/>
  <c r="E197" i="16"/>
  <c r="F218" i="16"/>
  <c r="C215" i="16"/>
  <c r="F203" i="16"/>
  <c r="C203" i="16"/>
  <c r="C197" i="16"/>
  <c r="E217" i="16"/>
  <c r="F195" i="16"/>
  <c r="F197" i="16"/>
  <c r="E216" i="16"/>
  <c r="E206" i="16"/>
  <c r="F200" i="16"/>
  <c r="C209" i="16"/>
  <c r="E192" i="16"/>
  <c r="C213" i="16"/>
  <c r="C199" i="16"/>
  <c r="C193" i="16"/>
  <c r="E213" i="16"/>
  <c r="E208" i="16"/>
  <c r="C208" i="16"/>
  <c r="E202" i="16"/>
  <c r="C202" i="16"/>
  <c r="F211" i="16"/>
  <c r="C211" i="16"/>
  <c r="F205" i="16"/>
  <c r="C205" i="16"/>
  <c r="F192" i="16"/>
  <c r="C217" i="16"/>
  <c r="E207" i="16"/>
  <c r="C207" i="16"/>
  <c r="F198" i="16"/>
  <c r="C198" i="16"/>
  <c r="F201" i="16"/>
  <c r="C201" i="16"/>
  <c r="E210" i="16"/>
  <c r="C210" i="16"/>
  <c r="F204" i="16"/>
  <c r="C204" i="16"/>
  <c r="E214" i="16"/>
  <c r="C214" i="16"/>
  <c r="E199" i="16"/>
  <c r="E196" i="16"/>
  <c r="C196" i="16"/>
  <c r="C216" i="16"/>
  <c r="C212" i="16"/>
  <c r="C206" i="16"/>
  <c r="C200" i="16"/>
  <c r="E194" i="16"/>
  <c r="C217" i="1"/>
  <c r="D217" i="1" s="1"/>
  <c r="C217" i="25" l="1"/>
  <c r="D217" i="25"/>
  <c r="A203" i="16"/>
  <c r="A209" i="16"/>
  <c r="A218" i="16"/>
  <c r="A217" i="16"/>
  <c r="A197" i="16"/>
  <c r="A207" i="16"/>
  <c r="A195" i="16"/>
  <c r="A200" i="16"/>
  <c r="A213" i="16"/>
  <c r="A192" i="16"/>
  <c r="A216" i="16"/>
  <c r="A201" i="16"/>
  <c r="A204" i="16"/>
  <c r="A206" i="16"/>
  <c r="A210" i="16"/>
  <c r="F210" i="16"/>
  <c r="A194" i="16"/>
  <c r="F194" i="16"/>
  <c r="A205" i="16"/>
  <c r="A193" i="16"/>
  <c r="E193" i="16"/>
  <c r="A196" i="16"/>
  <c r="F196" i="16"/>
  <c r="A202" i="16"/>
  <c r="F202" i="16"/>
  <c r="A211" i="16"/>
  <c r="A212" i="16"/>
  <c r="F212" i="16"/>
  <c r="A215" i="16"/>
  <c r="F215" i="16"/>
  <c r="A199" i="16"/>
  <c r="A214" i="16"/>
  <c r="F214" i="16"/>
  <c r="A208" i="16"/>
  <c r="F208" i="16"/>
  <c r="A198" i="16"/>
  <c r="E198" i="16"/>
  <c r="Q18" i="1"/>
  <c r="L18" i="14" s="1"/>
  <c r="Q19" i="1"/>
  <c r="L19" i="14" s="1"/>
  <c r="Q20" i="1"/>
  <c r="L20" i="14" s="1"/>
  <c r="Q21" i="1"/>
  <c r="L21" i="14" s="1"/>
  <c r="Q22" i="1"/>
  <c r="L22" i="14" s="1"/>
  <c r="Q23" i="1"/>
  <c r="L23" i="14" s="1"/>
  <c r="Q24" i="1"/>
  <c r="L24" i="14" s="1"/>
  <c r="Q25" i="1"/>
  <c r="L25" i="14" s="1"/>
  <c r="Q26" i="1"/>
  <c r="L26" i="14" s="1"/>
  <c r="Q27" i="1"/>
  <c r="L27" i="14" s="1"/>
  <c r="Q28" i="1"/>
  <c r="L28" i="14" s="1"/>
  <c r="Q29" i="1"/>
  <c r="L29" i="14" s="1"/>
  <c r="Q30" i="1"/>
  <c r="L30" i="14" s="1"/>
  <c r="Q31" i="1"/>
  <c r="L31" i="14" s="1"/>
  <c r="Q32" i="1"/>
  <c r="L32" i="14" s="1"/>
  <c r="Q33" i="1"/>
  <c r="L33" i="14" s="1"/>
  <c r="Q34" i="1"/>
  <c r="L34" i="14" s="1"/>
  <c r="Q35" i="1"/>
  <c r="L35" i="14" s="1"/>
  <c r="Q36" i="1"/>
  <c r="L36" i="14" s="1"/>
  <c r="Q37" i="1"/>
  <c r="L37" i="14" s="1"/>
  <c r="Q38" i="1"/>
  <c r="L38" i="14" s="1"/>
  <c r="Q39" i="1"/>
  <c r="L39" i="14" s="1"/>
  <c r="Q40" i="1"/>
  <c r="L40" i="14" s="1"/>
  <c r="Q41" i="1"/>
  <c r="L41" i="14" s="1"/>
  <c r="Q42" i="1"/>
  <c r="L42" i="14" s="1"/>
  <c r="Q43" i="1"/>
  <c r="L43" i="14" s="1"/>
  <c r="Q44" i="1"/>
  <c r="L44" i="14" s="1"/>
  <c r="Q45" i="1"/>
  <c r="L45" i="14" s="1"/>
  <c r="Q46" i="1"/>
  <c r="L46" i="14" s="1"/>
  <c r="Q47" i="1"/>
  <c r="L47" i="14" s="1"/>
  <c r="Q48" i="1"/>
  <c r="L48" i="14" s="1"/>
  <c r="Q49" i="1"/>
  <c r="L49" i="14" s="1"/>
  <c r="Q50" i="1"/>
  <c r="L50" i="14" s="1"/>
  <c r="Q51" i="1"/>
  <c r="L51" i="14" s="1"/>
  <c r="Q52" i="1"/>
  <c r="L52" i="14" s="1"/>
  <c r="Q53" i="1"/>
  <c r="L53" i="14" s="1"/>
  <c r="Q54" i="1"/>
  <c r="L54" i="14" s="1"/>
  <c r="Q55" i="1"/>
  <c r="L55" i="14" s="1"/>
  <c r="Q56" i="1"/>
  <c r="L56" i="14" s="1"/>
  <c r="Q57" i="1"/>
  <c r="L57" i="14" s="1"/>
  <c r="Q58" i="1"/>
  <c r="L58" i="14" s="1"/>
  <c r="Q59" i="1"/>
  <c r="L59" i="14" s="1"/>
  <c r="Q60" i="1"/>
  <c r="L60" i="14" s="1"/>
  <c r="Q61" i="1"/>
  <c r="L61" i="14" s="1"/>
  <c r="Q62" i="1"/>
  <c r="L62" i="14" s="1"/>
  <c r="Q63" i="1"/>
  <c r="L63" i="14" s="1"/>
  <c r="Q64" i="1"/>
  <c r="L64" i="14" s="1"/>
  <c r="Q65" i="1"/>
  <c r="L65" i="14" s="1"/>
  <c r="Q66" i="1"/>
  <c r="L66" i="14" s="1"/>
  <c r="Q67" i="1"/>
  <c r="L67" i="14" s="1"/>
  <c r="Q68" i="1"/>
  <c r="L68" i="14" s="1"/>
  <c r="Q69" i="1"/>
  <c r="L69" i="14" s="1"/>
  <c r="Q70" i="1"/>
  <c r="L70" i="14" s="1"/>
  <c r="Q71" i="1"/>
  <c r="L71" i="14" s="1"/>
  <c r="Q72" i="1"/>
  <c r="L72" i="14" s="1"/>
  <c r="Q73" i="1"/>
  <c r="L73" i="14" s="1"/>
  <c r="Q74" i="1"/>
  <c r="L74" i="14" s="1"/>
  <c r="Q75" i="1"/>
  <c r="L75" i="14" s="1"/>
  <c r="Q76" i="1"/>
  <c r="L76" i="14" s="1"/>
  <c r="Q77" i="1"/>
  <c r="L77" i="14" s="1"/>
  <c r="Q78" i="1"/>
  <c r="L78" i="14" s="1"/>
  <c r="Q79" i="1"/>
  <c r="L79" i="14" s="1"/>
  <c r="Q80" i="1"/>
  <c r="L80" i="14" s="1"/>
  <c r="Q81" i="1"/>
  <c r="L81" i="14" s="1"/>
  <c r="Q82" i="1"/>
  <c r="L82" i="14" s="1"/>
  <c r="Q83" i="1"/>
  <c r="L83" i="14" s="1"/>
  <c r="Q84" i="1"/>
  <c r="L84" i="14" s="1"/>
  <c r="Q85" i="1"/>
  <c r="L85" i="14" s="1"/>
  <c r="Q86" i="1"/>
  <c r="L86" i="14" s="1"/>
  <c r="Q87" i="1"/>
  <c r="L87" i="14" s="1"/>
  <c r="Q88" i="1"/>
  <c r="L88" i="14" s="1"/>
  <c r="Q89" i="1"/>
  <c r="L89" i="14" s="1"/>
  <c r="Q90" i="1"/>
  <c r="L90" i="14" s="1"/>
  <c r="Q91" i="1"/>
  <c r="L91" i="14" s="1"/>
  <c r="Q92" i="1"/>
  <c r="L92" i="14" s="1"/>
  <c r="Q93" i="1"/>
  <c r="L93" i="14" s="1"/>
  <c r="Q94" i="1"/>
  <c r="L94" i="14" s="1"/>
  <c r="Q95" i="1"/>
  <c r="L95" i="14" s="1"/>
  <c r="Q96" i="1"/>
  <c r="L96" i="14" s="1"/>
  <c r="Q97" i="1"/>
  <c r="L97" i="14" s="1"/>
  <c r="Q98" i="1"/>
  <c r="L98" i="14" s="1"/>
  <c r="Q99" i="1"/>
  <c r="L99" i="14" s="1"/>
  <c r="Q100" i="1"/>
  <c r="L100" i="14" s="1"/>
  <c r="Q101" i="1"/>
  <c r="L101" i="14" s="1"/>
  <c r="Q102" i="1"/>
  <c r="L102" i="14" s="1"/>
  <c r="Q103" i="1"/>
  <c r="L103" i="14" s="1"/>
  <c r="Q104" i="1"/>
  <c r="L104" i="14" s="1"/>
  <c r="Q105" i="1"/>
  <c r="L105" i="14" s="1"/>
  <c r="Q106" i="1"/>
  <c r="L106" i="14" s="1"/>
  <c r="Q107" i="1"/>
  <c r="L107" i="14" s="1"/>
  <c r="Q108" i="1"/>
  <c r="L108" i="14" s="1"/>
  <c r="Q109" i="1"/>
  <c r="L109" i="14" s="1"/>
  <c r="Q110" i="1"/>
  <c r="L110" i="14" s="1"/>
  <c r="Q111" i="1"/>
  <c r="L111" i="14" s="1"/>
  <c r="Q112" i="1"/>
  <c r="L112" i="14" s="1"/>
  <c r="Q113" i="1"/>
  <c r="L113" i="14" s="1"/>
  <c r="Q114" i="1"/>
  <c r="L114" i="14" s="1"/>
  <c r="Q115" i="1"/>
  <c r="L115" i="14" s="1"/>
  <c r="Q116" i="1"/>
  <c r="L116" i="14" s="1"/>
  <c r="Q117" i="1"/>
  <c r="L117" i="14" s="1"/>
  <c r="Q118" i="1"/>
  <c r="L118" i="14" s="1"/>
  <c r="Q119" i="1"/>
  <c r="L119" i="14" s="1"/>
  <c r="Q120" i="1"/>
  <c r="L120" i="14" s="1"/>
  <c r="Q121" i="1"/>
  <c r="L121" i="14" s="1"/>
  <c r="Q122" i="1"/>
  <c r="L122" i="14" s="1"/>
  <c r="Q123" i="1"/>
  <c r="L123" i="14" s="1"/>
  <c r="Q124" i="1"/>
  <c r="L124" i="14" s="1"/>
  <c r="Q125" i="1"/>
  <c r="L125" i="14" s="1"/>
  <c r="Q126" i="1"/>
  <c r="L126" i="14" s="1"/>
  <c r="Q127" i="1"/>
  <c r="L127" i="14" s="1"/>
  <c r="Q128" i="1"/>
  <c r="L128" i="14" s="1"/>
  <c r="Q129" i="1"/>
  <c r="L129" i="14" s="1"/>
  <c r="Q130" i="1"/>
  <c r="L130" i="14" s="1"/>
  <c r="Q131" i="1"/>
  <c r="L131" i="14" s="1"/>
  <c r="Q132" i="1"/>
  <c r="L132" i="14" s="1"/>
  <c r="Q133" i="1"/>
  <c r="L133" i="14" s="1"/>
  <c r="Q134" i="1"/>
  <c r="L134" i="14" s="1"/>
  <c r="Q135" i="1"/>
  <c r="L135" i="14" s="1"/>
  <c r="Q136" i="1"/>
  <c r="L136" i="14" s="1"/>
  <c r="Q137" i="1"/>
  <c r="L137" i="14" s="1"/>
  <c r="Q138" i="1"/>
  <c r="L138" i="14" s="1"/>
  <c r="Q139" i="1"/>
  <c r="L139" i="14" s="1"/>
  <c r="Q140" i="1"/>
  <c r="L140" i="14" s="1"/>
  <c r="Q141" i="1"/>
  <c r="L141" i="14" s="1"/>
  <c r="Q142" i="1"/>
  <c r="L142" i="14" s="1"/>
  <c r="Q143" i="1"/>
  <c r="L143" i="14" s="1"/>
  <c r="Q144" i="1"/>
  <c r="L144" i="14" s="1"/>
  <c r="Q145" i="1"/>
  <c r="L145" i="14" s="1"/>
  <c r="Q146" i="1"/>
  <c r="L146" i="14" s="1"/>
  <c r="Q147" i="1"/>
  <c r="L147" i="14" s="1"/>
  <c r="Q148" i="1"/>
  <c r="L148" i="14" s="1"/>
  <c r="Q149" i="1"/>
  <c r="L149" i="14" s="1"/>
  <c r="Q150" i="1"/>
  <c r="L150" i="14" s="1"/>
  <c r="Q151" i="1"/>
  <c r="L151" i="14" s="1"/>
  <c r="Q152" i="1"/>
  <c r="L152" i="14" s="1"/>
  <c r="Q153" i="1"/>
  <c r="L153" i="14" s="1"/>
  <c r="Q154" i="1"/>
  <c r="L154" i="14" s="1"/>
  <c r="Q155" i="1"/>
  <c r="L155" i="14" s="1"/>
  <c r="Q156" i="1"/>
  <c r="L156" i="14" s="1"/>
  <c r="Q157" i="1"/>
  <c r="L157" i="14" s="1"/>
  <c r="Q158" i="1"/>
  <c r="L158" i="14" s="1"/>
  <c r="Q159" i="1"/>
  <c r="L159" i="14" s="1"/>
  <c r="Q160" i="1"/>
  <c r="L160" i="14" s="1"/>
  <c r="Q161" i="1"/>
  <c r="L161" i="14" s="1"/>
  <c r="Q162" i="1"/>
  <c r="L162" i="14" s="1"/>
  <c r="Q163" i="1"/>
  <c r="L163" i="14" s="1"/>
  <c r="Q164" i="1"/>
  <c r="L164" i="14" s="1"/>
  <c r="Q165" i="1"/>
  <c r="L165" i="14" s="1"/>
  <c r="Q166" i="1"/>
  <c r="L166" i="14" s="1"/>
  <c r="Q167" i="1"/>
  <c r="L167" i="14" s="1"/>
  <c r="Q168" i="1"/>
  <c r="L168" i="14" s="1"/>
  <c r="Q169" i="1"/>
  <c r="L169" i="14" s="1"/>
  <c r="Q170" i="1"/>
  <c r="L170" i="14" s="1"/>
  <c r="Q171" i="1"/>
  <c r="L171" i="14" s="1"/>
  <c r="Q172" i="1"/>
  <c r="L172" i="14" s="1"/>
  <c r="Q173" i="1"/>
  <c r="L173" i="14" s="1"/>
  <c r="Q174" i="1"/>
  <c r="L174" i="14" s="1"/>
  <c r="Q175" i="1"/>
  <c r="L175" i="14" s="1"/>
  <c r="Q176" i="1"/>
  <c r="L176" i="14" s="1"/>
  <c r="Q177" i="1"/>
  <c r="L177" i="14" s="1"/>
  <c r="Q178" i="1"/>
  <c r="L178" i="14" s="1"/>
  <c r="Q179" i="1"/>
  <c r="L179" i="14" s="1"/>
  <c r="Q180" i="1"/>
  <c r="L180" i="14" s="1"/>
  <c r="Q181" i="1"/>
  <c r="L181" i="14" s="1"/>
  <c r="Q182" i="1"/>
  <c r="L182" i="14" s="1"/>
  <c r="Q183" i="1"/>
  <c r="L183" i="14" s="1"/>
  <c r="Q184" i="1"/>
  <c r="L184" i="14" s="1"/>
  <c r="Q185" i="1"/>
  <c r="L185" i="14" s="1"/>
  <c r="Q186" i="1"/>
  <c r="L186" i="14" s="1"/>
  <c r="Q187" i="1"/>
  <c r="L187" i="14" s="1"/>
  <c r="Q188" i="1"/>
  <c r="L188" i="14" s="1"/>
  <c r="Q189" i="1"/>
  <c r="L189" i="14" s="1"/>
  <c r="Q190" i="1"/>
  <c r="L190" i="14" s="1"/>
  <c r="Q191" i="1"/>
  <c r="L191" i="14" s="1"/>
  <c r="Q192" i="1"/>
  <c r="L192" i="14" s="1"/>
  <c r="Q193" i="1"/>
  <c r="L193" i="14" s="1"/>
  <c r="Q194" i="1"/>
  <c r="L194" i="14" s="1"/>
  <c r="Q195" i="1"/>
  <c r="L195" i="14" s="1"/>
  <c r="Q196" i="1"/>
  <c r="L196" i="14" s="1"/>
  <c r="Q197" i="1"/>
  <c r="L197" i="14" s="1"/>
  <c r="Q198" i="1"/>
  <c r="L198" i="14" s="1"/>
  <c r="Q199" i="1"/>
  <c r="L199" i="14" s="1"/>
  <c r="Q200" i="1"/>
  <c r="L200" i="14" s="1"/>
  <c r="Q201" i="1"/>
  <c r="L201" i="14" s="1"/>
  <c r="Q202" i="1"/>
  <c r="L202" i="14" s="1"/>
  <c r="Q203" i="1"/>
  <c r="L203" i="14" s="1"/>
  <c r="T188" i="10"/>
  <c r="U188" i="10"/>
  <c r="U187" i="10"/>
  <c r="T187" i="10"/>
  <c r="B21" i="13"/>
  <c r="C21" i="13"/>
  <c r="D21" i="13"/>
  <c r="B22" i="13"/>
  <c r="C22" i="13"/>
  <c r="D22" i="13"/>
  <c r="A22" i="13"/>
  <c r="C17" i="24"/>
  <c r="D17" i="24"/>
  <c r="C18" i="24"/>
  <c r="D18" i="24"/>
  <c r="B18" i="24"/>
  <c r="A18" i="24"/>
  <c r="K6" i="10"/>
  <c r="K7" i="10"/>
  <c r="K8" i="10"/>
  <c r="K9" i="10"/>
  <c r="K10" i="10"/>
  <c r="K11" i="10"/>
  <c r="K12" i="10"/>
  <c r="K13" i="10"/>
  <c r="K14" i="10"/>
  <c r="K5" i="10"/>
  <c r="J14" i="10"/>
  <c r="M15" i="9"/>
  <c r="M16" i="9"/>
  <c r="M17" i="9"/>
  <c r="M18" i="9"/>
  <c r="D3" i="1"/>
  <c r="D4" i="1"/>
  <c r="D5" i="1"/>
  <c r="D6"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4" i="1"/>
  <c r="D65" i="1"/>
  <c r="D66" i="1"/>
  <c r="D67" i="1"/>
  <c r="D68" i="1"/>
  <c r="D69" i="1"/>
  <c r="D70"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2" i="25" s="1"/>
  <c r="D193" i="1"/>
  <c r="D193" i="25" s="1"/>
  <c r="D194" i="1"/>
  <c r="D194" i="25" s="1"/>
  <c r="D195" i="1"/>
  <c r="D195" i="25" s="1"/>
  <c r="D196" i="1"/>
  <c r="D196" i="25" s="1"/>
  <c r="D197" i="1"/>
  <c r="D197" i="25" s="1"/>
  <c r="D198" i="1"/>
  <c r="D198" i="25" s="1"/>
  <c r="D199" i="1"/>
  <c r="D199" i="25" s="1"/>
  <c r="D2" i="1"/>
  <c r="M14" i="10" l="1"/>
  <c r="Q195" i="25"/>
  <c r="Q192" i="25"/>
  <c r="Q203" i="25"/>
  <c r="Q194" i="25"/>
  <c r="Q202" i="25"/>
  <c r="Q201" i="25"/>
  <c r="Q199" i="25"/>
  <c r="Q200" i="25"/>
  <c r="Q198" i="25"/>
  <c r="Q197" i="25"/>
  <c r="Q193" i="25"/>
  <c r="Q196" i="25"/>
  <c r="V187" i="10"/>
  <c r="V188" i="10"/>
  <c r="T189" i="10"/>
  <c r="V189" i="10" s="1"/>
  <c r="U189" i="10"/>
  <c r="M9" i="19" l="1"/>
  <c r="M10" i="19"/>
  <c r="L10" i="7"/>
  <c r="F30" i="20"/>
  <c r="F29" i="20"/>
  <c r="B3" i="25"/>
  <c r="C3" i="25"/>
  <c r="E3" i="25"/>
  <c r="F3" i="25"/>
  <c r="G3" i="25"/>
  <c r="H3" i="25"/>
  <c r="I3" i="25"/>
  <c r="L3" i="25"/>
  <c r="M3" i="25"/>
  <c r="N3" i="25"/>
  <c r="O3" i="25"/>
  <c r="P3" i="25"/>
  <c r="R3" i="25"/>
  <c r="S3" i="25"/>
  <c r="T3" i="25"/>
  <c r="U3" i="25"/>
  <c r="V3" i="25"/>
  <c r="W3" i="25"/>
  <c r="X3" i="25"/>
  <c r="Y3" i="25"/>
  <c r="Z3" i="25"/>
  <c r="AA3" i="25"/>
  <c r="AB3" i="25"/>
  <c r="AC3" i="25"/>
  <c r="AD3" i="25"/>
  <c r="AE3" i="25"/>
  <c r="AF3" i="25"/>
  <c r="AG3" i="25"/>
  <c r="AH3" i="25"/>
  <c r="AI3" i="25"/>
  <c r="AJ3" i="25"/>
  <c r="AK3" i="25"/>
  <c r="AL3" i="25"/>
  <c r="AM3" i="25"/>
  <c r="AN3" i="25"/>
  <c r="AO3" i="25"/>
  <c r="AP3" i="25"/>
  <c r="B4" i="25"/>
  <c r="C4" i="25"/>
  <c r="E4" i="25"/>
  <c r="F4" i="25"/>
  <c r="G4" i="25"/>
  <c r="H4" i="25"/>
  <c r="I4" i="25"/>
  <c r="L4" i="25"/>
  <c r="M4" i="25"/>
  <c r="N4" i="25"/>
  <c r="O4" i="25"/>
  <c r="P4" i="25"/>
  <c r="R4" i="25"/>
  <c r="S4" i="25"/>
  <c r="T4" i="25"/>
  <c r="U4" i="25"/>
  <c r="V4" i="25"/>
  <c r="W4" i="25"/>
  <c r="X4" i="25"/>
  <c r="Y4" i="25"/>
  <c r="Z4" i="25"/>
  <c r="AA4" i="25"/>
  <c r="AB4" i="25"/>
  <c r="AC4" i="25"/>
  <c r="AD4" i="25"/>
  <c r="AE4" i="25"/>
  <c r="AF4" i="25"/>
  <c r="AG4" i="25"/>
  <c r="AH4" i="25"/>
  <c r="AI4" i="25"/>
  <c r="AJ4" i="25"/>
  <c r="AK4" i="25"/>
  <c r="AL4" i="25"/>
  <c r="AM4" i="25"/>
  <c r="AN4" i="25"/>
  <c r="AO4" i="25"/>
  <c r="AP4" i="25"/>
  <c r="B5" i="25"/>
  <c r="C5" i="25"/>
  <c r="E5" i="25"/>
  <c r="F5" i="25"/>
  <c r="G5" i="25"/>
  <c r="H5" i="25"/>
  <c r="I5" i="25"/>
  <c r="L5" i="25"/>
  <c r="M5" i="25"/>
  <c r="N5" i="25"/>
  <c r="O5" i="25"/>
  <c r="P5" i="25"/>
  <c r="R5" i="25"/>
  <c r="S5" i="25"/>
  <c r="T5" i="25"/>
  <c r="U5" i="25"/>
  <c r="V5" i="25"/>
  <c r="W5" i="25"/>
  <c r="X5" i="25"/>
  <c r="Y5" i="25"/>
  <c r="Z5" i="25"/>
  <c r="AA5" i="25"/>
  <c r="AB5" i="25"/>
  <c r="AC5" i="25"/>
  <c r="AD5" i="25"/>
  <c r="AE5" i="25"/>
  <c r="AF5" i="25"/>
  <c r="AG5" i="25"/>
  <c r="AH5" i="25"/>
  <c r="AI5" i="25"/>
  <c r="AJ5" i="25"/>
  <c r="AK5" i="25"/>
  <c r="AL5" i="25"/>
  <c r="AM5" i="25"/>
  <c r="AN5" i="25"/>
  <c r="AO5" i="25"/>
  <c r="AP5" i="25"/>
  <c r="B6" i="25"/>
  <c r="C6" i="25"/>
  <c r="E6" i="25"/>
  <c r="F6" i="25"/>
  <c r="G6" i="25"/>
  <c r="H6" i="25"/>
  <c r="I6" i="25"/>
  <c r="L6" i="25"/>
  <c r="M6" i="25"/>
  <c r="N6" i="25"/>
  <c r="O6" i="25"/>
  <c r="P6" i="25"/>
  <c r="R6" i="25"/>
  <c r="S6" i="25"/>
  <c r="T6" i="25"/>
  <c r="U6" i="25"/>
  <c r="V6" i="25"/>
  <c r="W6" i="25"/>
  <c r="X6" i="25"/>
  <c r="Y6" i="25"/>
  <c r="Z6" i="25"/>
  <c r="AA6" i="25"/>
  <c r="AB6" i="25"/>
  <c r="AC6" i="25"/>
  <c r="AD6" i="25"/>
  <c r="AE6" i="25"/>
  <c r="AF6" i="25"/>
  <c r="AG6" i="25"/>
  <c r="AH6" i="25"/>
  <c r="AI6" i="25"/>
  <c r="AJ6" i="25"/>
  <c r="AK6" i="25"/>
  <c r="AL6" i="25"/>
  <c r="AM6" i="25"/>
  <c r="AN6" i="25"/>
  <c r="AO6" i="25"/>
  <c r="AP6" i="25"/>
  <c r="B7" i="25"/>
  <c r="E7" i="25"/>
  <c r="F7" i="25"/>
  <c r="G7" i="25"/>
  <c r="H7" i="25"/>
  <c r="I7" i="25"/>
  <c r="L7" i="25"/>
  <c r="M7" i="25"/>
  <c r="N7" i="25"/>
  <c r="O7" i="25"/>
  <c r="P7" i="25"/>
  <c r="R7" i="25"/>
  <c r="S7" i="25"/>
  <c r="T7" i="25"/>
  <c r="U7" i="25"/>
  <c r="V7" i="25"/>
  <c r="W7" i="25"/>
  <c r="X7" i="25"/>
  <c r="Y7" i="25"/>
  <c r="Z7" i="25"/>
  <c r="AA7" i="25"/>
  <c r="AB7" i="25"/>
  <c r="AC7" i="25"/>
  <c r="AD7" i="25"/>
  <c r="AE7" i="25"/>
  <c r="AF7" i="25"/>
  <c r="AG7" i="25"/>
  <c r="AH7" i="25"/>
  <c r="AI7" i="25"/>
  <c r="AJ7" i="25"/>
  <c r="AK7" i="25"/>
  <c r="AL7" i="25"/>
  <c r="AM7" i="25"/>
  <c r="AN7" i="25"/>
  <c r="AO7" i="25"/>
  <c r="AP7" i="25"/>
  <c r="B8" i="25"/>
  <c r="C8" i="25"/>
  <c r="E8" i="25"/>
  <c r="F8" i="25"/>
  <c r="G8" i="25"/>
  <c r="H8" i="25"/>
  <c r="I8" i="25"/>
  <c r="L8" i="25"/>
  <c r="M8" i="25"/>
  <c r="N8" i="25"/>
  <c r="O8" i="25"/>
  <c r="P8" i="25"/>
  <c r="R8" i="25"/>
  <c r="S8" i="25"/>
  <c r="T8" i="25"/>
  <c r="U8" i="25"/>
  <c r="V8" i="25"/>
  <c r="W8" i="25"/>
  <c r="X8" i="25"/>
  <c r="Y8" i="25"/>
  <c r="Z8" i="25"/>
  <c r="AA8" i="25"/>
  <c r="AB8" i="25"/>
  <c r="AC8" i="25"/>
  <c r="AD8" i="25"/>
  <c r="AE8" i="25"/>
  <c r="AF8" i="25"/>
  <c r="AG8" i="25"/>
  <c r="AH8" i="25"/>
  <c r="AI8" i="25"/>
  <c r="AJ8" i="25"/>
  <c r="AK8" i="25"/>
  <c r="AL8" i="25"/>
  <c r="AM8" i="25"/>
  <c r="AN8" i="25"/>
  <c r="AO8" i="25"/>
  <c r="AP8" i="25"/>
  <c r="B9" i="25"/>
  <c r="C9" i="25"/>
  <c r="E9" i="25"/>
  <c r="F9" i="25"/>
  <c r="G9" i="25"/>
  <c r="H9" i="25"/>
  <c r="I9" i="25"/>
  <c r="L9" i="25"/>
  <c r="M9" i="25"/>
  <c r="N9" i="25"/>
  <c r="O9" i="25"/>
  <c r="P9" i="25"/>
  <c r="R9" i="25"/>
  <c r="S9" i="25"/>
  <c r="T9" i="25"/>
  <c r="U9" i="25"/>
  <c r="V9" i="25"/>
  <c r="W9" i="25"/>
  <c r="X9" i="25"/>
  <c r="Y9" i="25"/>
  <c r="Z9" i="25"/>
  <c r="AA9" i="25"/>
  <c r="AB9" i="25"/>
  <c r="AC9" i="25"/>
  <c r="AD9" i="25"/>
  <c r="AE9" i="25"/>
  <c r="AF9" i="25"/>
  <c r="AG9" i="25"/>
  <c r="AH9" i="25"/>
  <c r="AI9" i="25"/>
  <c r="AJ9" i="25"/>
  <c r="AK9" i="25"/>
  <c r="AL9" i="25"/>
  <c r="AM9" i="25"/>
  <c r="AN9" i="25"/>
  <c r="AO9" i="25"/>
  <c r="AP9" i="25"/>
  <c r="B10" i="25"/>
  <c r="C10" i="25"/>
  <c r="E10" i="25"/>
  <c r="F10" i="25"/>
  <c r="G10" i="25"/>
  <c r="H10" i="25"/>
  <c r="I10" i="25"/>
  <c r="L10" i="25"/>
  <c r="M10" i="25"/>
  <c r="N10" i="25"/>
  <c r="O10" i="25"/>
  <c r="P10" i="25"/>
  <c r="R10" i="25"/>
  <c r="S10" i="25"/>
  <c r="T10" i="25"/>
  <c r="U10" i="25"/>
  <c r="V10" i="25"/>
  <c r="W10" i="25"/>
  <c r="X10" i="25"/>
  <c r="Y10" i="25"/>
  <c r="Z10" i="25"/>
  <c r="AA10" i="25"/>
  <c r="AB10" i="25"/>
  <c r="AC10" i="25"/>
  <c r="AD10" i="25"/>
  <c r="AE10" i="25"/>
  <c r="AF10" i="25"/>
  <c r="AG10" i="25"/>
  <c r="AH10" i="25"/>
  <c r="AI10" i="25"/>
  <c r="AJ10" i="25"/>
  <c r="AK10" i="25"/>
  <c r="AL10" i="25"/>
  <c r="AM10" i="25"/>
  <c r="AN10" i="25"/>
  <c r="AO10" i="25"/>
  <c r="AP10" i="25"/>
  <c r="B11" i="25"/>
  <c r="C11" i="25"/>
  <c r="E11" i="25"/>
  <c r="F11" i="25"/>
  <c r="G11" i="25"/>
  <c r="H11" i="25"/>
  <c r="I11" i="25"/>
  <c r="L11" i="25"/>
  <c r="M11" i="25"/>
  <c r="N11" i="25"/>
  <c r="O11" i="25"/>
  <c r="P11" i="25"/>
  <c r="R11" i="25"/>
  <c r="S11" i="25"/>
  <c r="T11" i="25"/>
  <c r="U11" i="25"/>
  <c r="V11" i="25"/>
  <c r="W11" i="25"/>
  <c r="X11" i="25"/>
  <c r="Y11" i="25"/>
  <c r="Z11" i="25"/>
  <c r="AA11" i="25"/>
  <c r="AB11" i="25"/>
  <c r="AC11" i="25"/>
  <c r="AD11" i="25"/>
  <c r="AE11" i="25"/>
  <c r="AF11" i="25"/>
  <c r="AG11" i="25"/>
  <c r="AH11" i="25"/>
  <c r="AI11" i="25"/>
  <c r="AJ11" i="25"/>
  <c r="AK11" i="25"/>
  <c r="AL11" i="25"/>
  <c r="AM11" i="25"/>
  <c r="AN11" i="25"/>
  <c r="AO11" i="25"/>
  <c r="AP11" i="25"/>
  <c r="B12" i="25"/>
  <c r="C12" i="25"/>
  <c r="E12" i="25"/>
  <c r="F12" i="25"/>
  <c r="G12" i="25"/>
  <c r="H12" i="25"/>
  <c r="I12" i="25"/>
  <c r="L12" i="25"/>
  <c r="M12" i="25"/>
  <c r="N12" i="25"/>
  <c r="O12" i="25"/>
  <c r="P12" i="25"/>
  <c r="R12" i="25"/>
  <c r="S12" i="25"/>
  <c r="T12" i="25"/>
  <c r="U12" i="25"/>
  <c r="V12" i="25"/>
  <c r="W12" i="25"/>
  <c r="X12" i="25"/>
  <c r="Y12" i="25"/>
  <c r="Z12" i="25"/>
  <c r="AA12" i="25"/>
  <c r="AB12" i="25"/>
  <c r="AC12" i="25"/>
  <c r="AD12" i="25"/>
  <c r="AE12" i="25"/>
  <c r="AF12" i="25"/>
  <c r="AG12" i="25"/>
  <c r="AH12" i="25"/>
  <c r="AI12" i="25"/>
  <c r="AJ12" i="25"/>
  <c r="AK12" i="25"/>
  <c r="AL12" i="25"/>
  <c r="AM12" i="25"/>
  <c r="AN12" i="25"/>
  <c r="AO12" i="25"/>
  <c r="AP12" i="25"/>
  <c r="B13" i="25"/>
  <c r="C13" i="25"/>
  <c r="E13" i="25"/>
  <c r="F13" i="25"/>
  <c r="G13" i="25"/>
  <c r="H13" i="25"/>
  <c r="I13" i="25"/>
  <c r="L13" i="25"/>
  <c r="M13" i="25"/>
  <c r="N13" i="25"/>
  <c r="O13" i="25"/>
  <c r="P13" i="25"/>
  <c r="R13" i="25"/>
  <c r="S13" i="25"/>
  <c r="T13" i="25"/>
  <c r="U13" i="25"/>
  <c r="V13" i="25"/>
  <c r="W13" i="25"/>
  <c r="X13" i="25"/>
  <c r="Y13" i="25"/>
  <c r="Z13" i="25"/>
  <c r="AA13" i="25"/>
  <c r="AB13" i="25"/>
  <c r="AC13" i="25"/>
  <c r="AD13" i="25"/>
  <c r="AE13" i="25"/>
  <c r="AF13" i="25"/>
  <c r="AG13" i="25"/>
  <c r="AH13" i="25"/>
  <c r="AI13" i="25"/>
  <c r="AJ13" i="25"/>
  <c r="AK13" i="25"/>
  <c r="AL13" i="25"/>
  <c r="AM13" i="25"/>
  <c r="AN13" i="25"/>
  <c r="AO13" i="25"/>
  <c r="AP13" i="25"/>
  <c r="B14" i="25"/>
  <c r="C14" i="25"/>
  <c r="E14" i="25"/>
  <c r="F14" i="25"/>
  <c r="G14" i="25"/>
  <c r="H14" i="25"/>
  <c r="I14" i="25"/>
  <c r="L14" i="25"/>
  <c r="M14" i="25"/>
  <c r="N14" i="25"/>
  <c r="O14" i="25"/>
  <c r="P14" i="25"/>
  <c r="R14" i="25"/>
  <c r="S14" i="25"/>
  <c r="T14" i="25"/>
  <c r="U14" i="25"/>
  <c r="V14" i="25"/>
  <c r="W14" i="25"/>
  <c r="X14" i="25"/>
  <c r="Y14" i="25"/>
  <c r="Z14" i="25"/>
  <c r="AA14" i="25"/>
  <c r="AB14" i="25"/>
  <c r="AC14" i="25"/>
  <c r="AD14" i="25"/>
  <c r="AE14" i="25"/>
  <c r="AF14" i="25"/>
  <c r="AG14" i="25"/>
  <c r="AH14" i="25"/>
  <c r="AI14" i="25"/>
  <c r="AJ14" i="25"/>
  <c r="AK14" i="25"/>
  <c r="AL14" i="25"/>
  <c r="AM14" i="25"/>
  <c r="AN14" i="25"/>
  <c r="AO14" i="25"/>
  <c r="AP14" i="25"/>
  <c r="B15" i="25"/>
  <c r="C15" i="25"/>
  <c r="E15" i="25"/>
  <c r="F15" i="25"/>
  <c r="G15" i="25"/>
  <c r="H15" i="25"/>
  <c r="I15" i="25"/>
  <c r="L15" i="25"/>
  <c r="M15" i="25"/>
  <c r="N15" i="25"/>
  <c r="O15" i="25"/>
  <c r="P15" i="25"/>
  <c r="R15" i="25"/>
  <c r="S15" i="25"/>
  <c r="T15" i="25"/>
  <c r="U15" i="25"/>
  <c r="V15" i="25"/>
  <c r="W15" i="25"/>
  <c r="X15" i="25"/>
  <c r="Y15" i="25"/>
  <c r="Z15" i="25"/>
  <c r="AA15" i="25"/>
  <c r="AB15" i="25"/>
  <c r="AC15" i="25"/>
  <c r="AD15" i="25"/>
  <c r="AE15" i="25"/>
  <c r="AF15" i="25"/>
  <c r="AG15" i="25"/>
  <c r="AH15" i="25"/>
  <c r="AI15" i="25"/>
  <c r="AJ15" i="25"/>
  <c r="AK15" i="25"/>
  <c r="AL15" i="25"/>
  <c r="AM15" i="25"/>
  <c r="AN15" i="25"/>
  <c r="AO15" i="25"/>
  <c r="AP15" i="25"/>
  <c r="B16" i="25"/>
  <c r="C16" i="25"/>
  <c r="E16" i="25"/>
  <c r="F16" i="25"/>
  <c r="G16" i="25"/>
  <c r="H16" i="25"/>
  <c r="I16" i="25"/>
  <c r="L16" i="25"/>
  <c r="M16" i="25"/>
  <c r="N16" i="25"/>
  <c r="O16" i="25"/>
  <c r="P16" i="25"/>
  <c r="R16" i="25"/>
  <c r="S16" i="25"/>
  <c r="T16" i="25"/>
  <c r="U16" i="25"/>
  <c r="V16" i="25"/>
  <c r="W16" i="25"/>
  <c r="X16" i="25"/>
  <c r="Y16" i="25"/>
  <c r="Z16" i="25"/>
  <c r="AA16" i="25"/>
  <c r="AB16" i="25"/>
  <c r="AC16" i="25"/>
  <c r="AD16" i="25"/>
  <c r="AE16" i="25"/>
  <c r="AF16" i="25"/>
  <c r="AG16" i="25"/>
  <c r="AH16" i="25"/>
  <c r="AI16" i="25"/>
  <c r="AJ16" i="25"/>
  <c r="AK16" i="25"/>
  <c r="AL16" i="25"/>
  <c r="AM16" i="25"/>
  <c r="AN16" i="25"/>
  <c r="AO16" i="25"/>
  <c r="AP16" i="25"/>
  <c r="B17" i="25"/>
  <c r="C17" i="25"/>
  <c r="E17" i="25"/>
  <c r="F17" i="25"/>
  <c r="G17" i="25"/>
  <c r="H17" i="25"/>
  <c r="I17" i="25"/>
  <c r="L17" i="25"/>
  <c r="M17" i="25"/>
  <c r="N17" i="25"/>
  <c r="O17" i="25"/>
  <c r="P17" i="25"/>
  <c r="R17" i="25"/>
  <c r="S17" i="25"/>
  <c r="T17" i="25"/>
  <c r="U17" i="25"/>
  <c r="V17" i="25"/>
  <c r="W17" i="25"/>
  <c r="X17" i="25"/>
  <c r="Y17" i="25"/>
  <c r="Z17" i="25"/>
  <c r="AA17" i="25"/>
  <c r="AB17" i="25"/>
  <c r="AC17" i="25"/>
  <c r="AD17" i="25"/>
  <c r="AE17" i="25"/>
  <c r="AF17" i="25"/>
  <c r="AG17" i="25"/>
  <c r="AH17" i="25"/>
  <c r="AI17" i="25"/>
  <c r="AJ17" i="25"/>
  <c r="AK17" i="25"/>
  <c r="AL17" i="25"/>
  <c r="AM17" i="25"/>
  <c r="AN17" i="25"/>
  <c r="AO17" i="25"/>
  <c r="AP17" i="25"/>
  <c r="B18" i="25"/>
  <c r="C18" i="25"/>
  <c r="E18" i="25"/>
  <c r="F18" i="25"/>
  <c r="G18" i="25"/>
  <c r="H18" i="25"/>
  <c r="I18" i="25"/>
  <c r="L18" i="25"/>
  <c r="M18" i="25"/>
  <c r="N18" i="25"/>
  <c r="O18" i="25"/>
  <c r="P18" i="25"/>
  <c r="R18" i="25"/>
  <c r="S18" i="25"/>
  <c r="T18" i="25"/>
  <c r="U18" i="25"/>
  <c r="V18" i="25"/>
  <c r="W18" i="25"/>
  <c r="X18" i="25"/>
  <c r="Y18" i="25"/>
  <c r="Z18" i="25"/>
  <c r="AA18" i="25"/>
  <c r="AB18" i="25"/>
  <c r="AC18" i="25"/>
  <c r="AD18" i="25"/>
  <c r="AE18" i="25"/>
  <c r="AF18" i="25"/>
  <c r="AG18" i="25"/>
  <c r="AH18" i="25"/>
  <c r="AI18" i="25"/>
  <c r="AJ18" i="25"/>
  <c r="AK18" i="25"/>
  <c r="AL18" i="25"/>
  <c r="AM18" i="25"/>
  <c r="AN18" i="25"/>
  <c r="AO18" i="25"/>
  <c r="AP18" i="25"/>
  <c r="B19" i="25"/>
  <c r="C19" i="25"/>
  <c r="E19" i="25"/>
  <c r="F19" i="25"/>
  <c r="G19" i="25"/>
  <c r="H19" i="25"/>
  <c r="I19" i="25"/>
  <c r="L19" i="25"/>
  <c r="M19" i="25"/>
  <c r="N19" i="25"/>
  <c r="O19" i="25"/>
  <c r="P19" i="25"/>
  <c r="R19" i="25"/>
  <c r="S19" i="25"/>
  <c r="T19" i="25"/>
  <c r="U19" i="25"/>
  <c r="V19" i="25"/>
  <c r="W19" i="25"/>
  <c r="X19" i="25"/>
  <c r="Y19" i="25"/>
  <c r="Z19" i="25"/>
  <c r="AA19" i="25"/>
  <c r="AB19" i="25"/>
  <c r="AC19" i="25"/>
  <c r="AD19" i="25"/>
  <c r="AE19" i="25"/>
  <c r="AF19" i="25"/>
  <c r="AG19" i="25"/>
  <c r="AH19" i="25"/>
  <c r="AI19" i="25"/>
  <c r="AJ19" i="25"/>
  <c r="AK19" i="25"/>
  <c r="AL19" i="25"/>
  <c r="AM19" i="25"/>
  <c r="AN19" i="25"/>
  <c r="AO19" i="25"/>
  <c r="AP19" i="25"/>
  <c r="B20" i="25"/>
  <c r="C20" i="25"/>
  <c r="E20" i="25"/>
  <c r="F20" i="25"/>
  <c r="G20" i="25"/>
  <c r="H20" i="25"/>
  <c r="I20" i="25"/>
  <c r="L20" i="25"/>
  <c r="M20" i="25"/>
  <c r="N20" i="25"/>
  <c r="O20" i="25"/>
  <c r="P20" i="25"/>
  <c r="R20" i="25"/>
  <c r="S20" i="25"/>
  <c r="T20" i="25"/>
  <c r="U20" i="25"/>
  <c r="V20" i="25"/>
  <c r="W20" i="25"/>
  <c r="X20" i="25"/>
  <c r="Y20" i="25"/>
  <c r="Z20" i="25"/>
  <c r="AA20" i="25"/>
  <c r="AB20" i="25"/>
  <c r="AC20" i="25"/>
  <c r="AD20" i="25"/>
  <c r="AE20" i="25"/>
  <c r="AF20" i="25"/>
  <c r="AG20" i="25"/>
  <c r="AH20" i="25"/>
  <c r="AI20" i="25"/>
  <c r="AJ20" i="25"/>
  <c r="AK20" i="25"/>
  <c r="AL20" i="25"/>
  <c r="AM20" i="25"/>
  <c r="AN20" i="25"/>
  <c r="AO20" i="25"/>
  <c r="AP20" i="25"/>
  <c r="B21" i="25"/>
  <c r="C21" i="25"/>
  <c r="E21" i="25"/>
  <c r="F21" i="25"/>
  <c r="G21" i="25"/>
  <c r="H21" i="25"/>
  <c r="I21" i="25"/>
  <c r="L21" i="25"/>
  <c r="M21" i="25"/>
  <c r="N21" i="25"/>
  <c r="O21" i="25"/>
  <c r="P21" i="25"/>
  <c r="R21" i="25"/>
  <c r="S21" i="25"/>
  <c r="T21" i="25"/>
  <c r="U21" i="25"/>
  <c r="V21" i="25"/>
  <c r="W21" i="25"/>
  <c r="X21" i="25"/>
  <c r="Y21" i="25"/>
  <c r="Z21" i="25"/>
  <c r="AA21" i="25"/>
  <c r="AB21" i="25"/>
  <c r="AC21" i="25"/>
  <c r="AD21" i="25"/>
  <c r="AE21" i="25"/>
  <c r="AF21" i="25"/>
  <c r="AG21" i="25"/>
  <c r="AH21" i="25"/>
  <c r="AI21" i="25"/>
  <c r="AJ21" i="25"/>
  <c r="AK21" i="25"/>
  <c r="AL21" i="25"/>
  <c r="AM21" i="25"/>
  <c r="AN21" i="25"/>
  <c r="AO21" i="25"/>
  <c r="AP21" i="25"/>
  <c r="B22" i="25"/>
  <c r="C22" i="25"/>
  <c r="E22" i="25"/>
  <c r="F22" i="25"/>
  <c r="G22" i="25"/>
  <c r="H22" i="25"/>
  <c r="I22" i="25"/>
  <c r="L22" i="25"/>
  <c r="M22" i="25"/>
  <c r="N22" i="25"/>
  <c r="O22" i="25"/>
  <c r="P22" i="25"/>
  <c r="R22" i="25"/>
  <c r="S22" i="25"/>
  <c r="T22" i="25"/>
  <c r="U22" i="25"/>
  <c r="V22" i="25"/>
  <c r="W22" i="25"/>
  <c r="X22" i="25"/>
  <c r="Y22" i="25"/>
  <c r="Z22" i="25"/>
  <c r="AA22" i="25"/>
  <c r="AB22" i="25"/>
  <c r="AC22" i="25"/>
  <c r="AD22" i="25"/>
  <c r="AE22" i="25"/>
  <c r="AF22" i="25"/>
  <c r="AG22" i="25"/>
  <c r="AH22" i="25"/>
  <c r="AI22" i="25"/>
  <c r="AJ22" i="25"/>
  <c r="AK22" i="25"/>
  <c r="AL22" i="25"/>
  <c r="AM22" i="25"/>
  <c r="AN22" i="25"/>
  <c r="AO22" i="25"/>
  <c r="AP22" i="25"/>
  <c r="B23" i="25"/>
  <c r="C23" i="25"/>
  <c r="E23" i="25"/>
  <c r="F23" i="25"/>
  <c r="G23" i="25"/>
  <c r="H23" i="25"/>
  <c r="I23" i="25"/>
  <c r="L23" i="25"/>
  <c r="M23" i="25"/>
  <c r="N23" i="25"/>
  <c r="O23" i="25"/>
  <c r="P23" i="25"/>
  <c r="R23" i="25"/>
  <c r="S23" i="25"/>
  <c r="T23" i="25"/>
  <c r="U23" i="25"/>
  <c r="V23" i="25"/>
  <c r="W23" i="25"/>
  <c r="X23" i="25"/>
  <c r="Y23" i="25"/>
  <c r="Z23" i="25"/>
  <c r="AA23" i="25"/>
  <c r="AB23" i="25"/>
  <c r="AC23" i="25"/>
  <c r="AD23" i="25"/>
  <c r="AE23" i="25"/>
  <c r="AF23" i="25"/>
  <c r="AG23" i="25"/>
  <c r="AH23" i="25"/>
  <c r="AI23" i="25"/>
  <c r="AJ23" i="25"/>
  <c r="AK23" i="25"/>
  <c r="AL23" i="25"/>
  <c r="AM23" i="25"/>
  <c r="AN23" i="25"/>
  <c r="AO23" i="25"/>
  <c r="AP23" i="25"/>
  <c r="B24" i="25"/>
  <c r="C24" i="25"/>
  <c r="E24" i="25"/>
  <c r="F24" i="25"/>
  <c r="G24" i="25"/>
  <c r="H24" i="25"/>
  <c r="I24" i="25"/>
  <c r="L24" i="25"/>
  <c r="M24" i="25"/>
  <c r="N24" i="25"/>
  <c r="O24" i="25"/>
  <c r="P24" i="25"/>
  <c r="R24" i="25"/>
  <c r="S24" i="25"/>
  <c r="T24" i="25"/>
  <c r="U24" i="25"/>
  <c r="V24" i="25"/>
  <c r="W24" i="25"/>
  <c r="X24" i="25"/>
  <c r="Y24" i="25"/>
  <c r="Z24" i="25"/>
  <c r="AA24" i="25"/>
  <c r="AB24" i="25"/>
  <c r="AC24" i="25"/>
  <c r="AD24" i="25"/>
  <c r="AE24" i="25"/>
  <c r="AF24" i="25"/>
  <c r="AG24" i="25"/>
  <c r="AH24" i="25"/>
  <c r="AI24" i="25"/>
  <c r="AJ24" i="25"/>
  <c r="AK24" i="25"/>
  <c r="AL24" i="25"/>
  <c r="AM24" i="25"/>
  <c r="AN24" i="25"/>
  <c r="AO24" i="25"/>
  <c r="AP24" i="25"/>
  <c r="B25" i="25"/>
  <c r="C25" i="25"/>
  <c r="E25" i="25"/>
  <c r="F25" i="25"/>
  <c r="G25" i="25"/>
  <c r="H25" i="25"/>
  <c r="I25" i="25"/>
  <c r="L25" i="25"/>
  <c r="M25" i="25"/>
  <c r="N25" i="25"/>
  <c r="O25" i="25"/>
  <c r="P25" i="25"/>
  <c r="R25" i="25"/>
  <c r="S25" i="25"/>
  <c r="T25" i="25"/>
  <c r="U25" i="25"/>
  <c r="V25" i="25"/>
  <c r="W25" i="25"/>
  <c r="X25" i="25"/>
  <c r="Y25" i="25"/>
  <c r="Z25" i="25"/>
  <c r="AA25" i="25"/>
  <c r="AB25" i="25"/>
  <c r="AC25" i="25"/>
  <c r="AD25" i="25"/>
  <c r="AE25" i="25"/>
  <c r="AF25" i="25"/>
  <c r="AG25" i="25"/>
  <c r="AH25" i="25"/>
  <c r="AI25" i="25"/>
  <c r="AJ25" i="25"/>
  <c r="AK25" i="25"/>
  <c r="AL25" i="25"/>
  <c r="AM25" i="25"/>
  <c r="AN25" i="25"/>
  <c r="AO25" i="25"/>
  <c r="AP25" i="25"/>
  <c r="B26" i="25"/>
  <c r="C26" i="25"/>
  <c r="E26" i="25"/>
  <c r="F26" i="25"/>
  <c r="G26" i="25"/>
  <c r="H26" i="25"/>
  <c r="I26" i="25"/>
  <c r="L26" i="25"/>
  <c r="M26" i="25"/>
  <c r="N26" i="25"/>
  <c r="O26" i="25"/>
  <c r="P26" i="25"/>
  <c r="R26" i="25"/>
  <c r="S26" i="25"/>
  <c r="T26" i="25"/>
  <c r="U26" i="25"/>
  <c r="V26" i="25"/>
  <c r="W26" i="25"/>
  <c r="X26" i="25"/>
  <c r="Y26" i="25"/>
  <c r="Z26" i="25"/>
  <c r="AA26" i="25"/>
  <c r="AB26" i="25"/>
  <c r="AC26" i="25"/>
  <c r="AD26" i="25"/>
  <c r="AE26" i="25"/>
  <c r="AF26" i="25"/>
  <c r="AG26" i="25"/>
  <c r="AH26" i="25"/>
  <c r="AI26" i="25"/>
  <c r="AJ26" i="25"/>
  <c r="AK26" i="25"/>
  <c r="AL26" i="25"/>
  <c r="AM26" i="25"/>
  <c r="AN26" i="25"/>
  <c r="AO26" i="25"/>
  <c r="AP26" i="25"/>
  <c r="B27" i="25"/>
  <c r="C27" i="25"/>
  <c r="E27" i="25"/>
  <c r="F27" i="25"/>
  <c r="G27" i="25"/>
  <c r="H27" i="25"/>
  <c r="I27" i="25"/>
  <c r="L27" i="25"/>
  <c r="M27" i="25"/>
  <c r="N27" i="25"/>
  <c r="O27" i="25"/>
  <c r="P27" i="25"/>
  <c r="R27" i="25"/>
  <c r="S27" i="25"/>
  <c r="T27" i="25"/>
  <c r="U27" i="25"/>
  <c r="V27" i="25"/>
  <c r="W27" i="25"/>
  <c r="X27" i="25"/>
  <c r="Y27" i="25"/>
  <c r="Z27" i="25"/>
  <c r="AA27" i="25"/>
  <c r="AB27" i="25"/>
  <c r="AC27" i="25"/>
  <c r="AD27" i="25"/>
  <c r="AE27" i="25"/>
  <c r="AF27" i="25"/>
  <c r="AG27" i="25"/>
  <c r="AH27" i="25"/>
  <c r="AI27" i="25"/>
  <c r="AJ27" i="25"/>
  <c r="AK27" i="25"/>
  <c r="AL27" i="25"/>
  <c r="AM27" i="25"/>
  <c r="AN27" i="25"/>
  <c r="AO27" i="25"/>
  <c r="AP27" i="25"/>
  <c r="B28" i="25"/>
  <c r="C28" i="25"/>
  <c r="E28" i="25"/>
  <c r="F28" i="25"/>
  <c r="G28" i="25"/>
  <c r="H28" i="25"/>
  <c r="I28" i="25"/>
  <c r="L28" i="25"/>
  <c r="M28" i="25"/>
  <c r="N28" i="25"/>
  <c r="O28" i="25"/>
  <c r="P28" i="25"/>
  <c r="R28" i="25"/>
  <c r="S28" i="25"/>
  <c r="T28" i="25"/>
  <c r="U28" i="25"/>
  <c r="V28" i="25"/>
  <c r="W28" i="25"/>
  <c r="X28" i="25"/>
  <c r="Y28" i="25"/>
  <c r="Z28" i="25"/>
  <c r="AA28" i="25"/>
  <c r="AB28" i="25"/>
  <c r="AC28" i="25"/>
  <c r="AD28" i="25"/>
  <c r="AE28" i="25"/>
  <c r="AF28" i="25"/>
  <c r="AG28" i="25"/>
  <c r="AH28" i="25"/>
  <c r="AI28" i="25"/>
  <c r="AJ28" i="25"/>
  <c r="AK28" i="25"/>
  <c r="AL28" i="25"/>
  <c r="AM28" i="25"/>
  <c r="AN28" i="25"/>
  <c r="AO28" i="25"/>
  <c r="AP28" i="25"/>
  <c r="B29" i="25"/>
  <c r="C29" i="25"/>
  <c r="E29" i="25"/>
  <c r="F29" i="25"/>
  <c r="G29" i="25"/>
  <c r="H29" i="25"/>
  <c r="I29" i="25"/>
  <c r="L29" i="25"/>
  <c r="M29" i="25"/>
  <c r="N29" i="25"/>
  <c r="O29" i="25"/>
  <c r="P29" i="25"/>
  <c r="R29" i="25"/>
  <c r="S29" i="25"/>
  <c r="T29" i="25"/>
  <c r="U29" i="25"/>
  <c r="V29" i="25"/>
  <c r="W29" i="25"/>
  <c r="X29" i="25"/>
  <c r="Y29" i="25"/>
  <c r="Z29" i="25"/>
  <c r="AA29" i="25"/>
  <c r="AB29" i="25"/>
  <c r="AC29" i="25"/>
  <c r="AD29" i="25"/>
  <c r="AE29" i="25"/>
  <c r="AF29" i="25"/>
  <c r="AG29" i="25"/>
  <c r="AH29" i="25"/>
  <c r="AI29" i="25"/>
  <c r="AJ29" i="25"/>
  <c r="AK29" i="25"/>
  <c r="AL29" i="25"/>
  <c r="AM29" i="25"/>
  <c r="AN29" i="25"/>
  <c r="AO29" i="25"/>
  <c r="AP29" i="25"/>
  <c r="B30" i="25"/>
  <c r="C30" i="25"/>
  <c r="E30" i="25"/>
  <c r="F30" i="25"/>
  <c r="G30" i="25"/>
  <c r="H30" i="25"/>
  <c r="I30" i="25"/>
  <c r="L30" i="25"/>
  <c r="M30" i="25"/>
  <c r="N30" i="25"/>
  <c r="O30" i="25"/>
  <c r="P30" i="25"/>
  <c r="R30" i="25"/>
  <c r="S30" i="25"/>
  <c r="T30" i="25"/>
  <c r="U30" i="25"/>
  <c r="V30" i="25"/>
  <c r="W30" i="25"/>
  <c r="X30" i="25"/>
  <c r="Y30" i="25"/>
  <c r="Z30" i="25"/>
  <c r="AA30" i="25"/>
  <c r="AB30" i="25"/>
  <c r="AC30" i="25"/>
  <c r="AD30" i="25"/>
  <c r="AE30" i="25"/>
  <c r="AF30" i="25"/>
  <c r="AG30" i="25"/>
  <c r="AH30" i="25"/>
  <c r="AI30" i="25"/>
  <c r="AJ30" i="25"/>
  <c r="AK30" i="25"/>
  <c r="AL30" i="25"/>
  <c r="AM30" i="25"/>
  <c r="AN30" i="25"/>
  <c r="AO30" i="25"/>
  <c r="AP30" i="25"/>
  <c r="B31" i="25"/>
  <c r="C31" i="25"/>
  <c r="E31" i="25"/>
  <c r="F31" i="25"/>
  <c r="G31" i="25"/>
  <c r="H31" i="25"/>
  <c r="I31" i="25"/>
  <c r="L31" i="25"/>
  <c r="M31" i="25"/>
  <c r="N31" i="25"/>
  <c r="O31" i="25"/>
  <c r="P31" i="25"/>
  <c r="R31" i="25"/>
  <c r="S31" i="25"/>
  <c r="T31" i="25"/>
  <c r="U31" i="25"/>
  <c r="V31" i="25"/>
  <c r="W31" i="25"/>
  <c r="X31" i="25"/>
  <c r="Y31" i="25"/>
  <c r="Z31" i="25"/>
  <c r="AA31" i="25"/>
  <c r="AB31" i="25"/>
  <c r="AC31" i="25"/>
  <c r="AD31" i="25"/>
  <c r="AE31" i="25"/>
  <c r="AF31" i="25"/>
  <c r="AG31" i="25"/>
  <c r="AH31" i="25"/>
  <c r="AI31" i="25"/>
  <c r="AJ31" i="25"/>
  <c r="AK31" i="25"/>
  <c r="AL31" i="25"/>
  <c r="AM31" i="25"/>
  <c r="AN31" i="25"/>
  <c r="AO31" i="25"/>
  <c r="AP31" i="25"/>
  <c r="B32" i="25"/>
  <c r="C32" i="25"/>
  <c r="E32" i="25"/>
  <c r="F32" i="25"/>
  <c r="G32" i="25"/>
  <c r="H32" i="25"/>
  <c r="I32" i="25"/>
  <c r="L32" i="25"/>
  <c r="M32" i="25"/>
  <c r="N32" i="25"/>
  <c r="O32" i="25"/>
  <c r="P32" i="25"/>
  <c r="R32" i="25"/>
  <c r="S32" i="25"/>
  <c r="T32" i="25"/>
  <c r="U32" i="25"/>
  <c r="V32" i="25"/>
  <c r="W32" i="25"/>
  <c r="X32" i="25"/>
  <c r="Y32" i="25"/>
  <c r="Z32" i="25"/>
  <c r="AA32" i="25"/>
  <c r="AB32" i="25"/>
  <c r="AC32" i="25"/>
  <c r="AD32" i="25"/>
  <c r="AE32" i="25"/>
  <c r="AF32" i="25"/>
  <c r="AG32" i="25"/>
  <c r="AH32" i="25"/>
  <c r="AI32" i="25"/>
  <c r="AJ32" i="25"/>
  <c r="AK32" i="25"/>
  <c r="AL32" i="25"/>
  <c r="AM32" i="25"/>
  <c r="AN32" i="25"/>
  <c r="AO32" i="25"/>
  <c r="AP32" i="25"/>
  <c r="B33" i="25"/>
  <c r="C33" i="25"/>
  <c r="E33" i="25"/>
  <c r="F33" i="25"/>
  <c r="G33" i="25"/>
  <c r="H33" i="25"/>
  <c r="I33" i="25"/>
  <c r="L33" i="25"/>
  <c r="M33" i="25"/>
  <c r="N33" i="25"/>
  <c r="O33" i="25"/>
  <c r="P33" i="25"/>
  <c r="R33" i="25"/>
  <c r="S33" i="25"/>
  <c r="T33" i="25"/>
  <c r="U33" i="25"/>
  <c r="V33" i="25"/>
  <c r="W33" i="25"/>
  <c r="X33" i="25"/>
  <c r="Y33" i="25"/>
  <c r="Z33" i="25"/>
  <c r="AA33" i="25"/>
  <c r="AB33" i="25"/>
  <c r="AC33" i="25"/>
  <c r="AD33" i="25"/>
  <c r="AE33" i="25"/>
  <c r="AF33" i="25"/>
  <c r="AG33" i="25"/>
  <c r="AH33" i="25"/>
  <c r="AI33" i="25"/>
  <c r="AJ33" i="25"/>
  <c r="AK33" i="25"/>
  <c r="AL33" i="25"/>
  <c r="AM33" i="25"/>
  <c r="AN33" i="25"/>
  <c r="AO33" i="25"/>
  <c r="AP33" i="25"/>
  <c r="B34" i="25"/>
  <c r="C34" i="25"/>
  <c r="E34" i="25"/>
  <c r="F34" i="25"/>
  <c r="G34" i="25"/>
  <c r="H34" i="25"/>
  <c r="I34" i="25"/>
  <c r="L34" i="25"/>
  <c r="M34" i="25"/>
  <c r="N34" i="25"/>
  <c r="O34" i="25"/>
  <c r="P34" i="25"/>
  <c r="R34" i="25"/>
  <c r="S34" i="25"/>
  <c r="T34" i="25"/>
  <c r="U34" i="25"/>
  <c r="V34" i="25"/>
  <c r="W34" i="25"/>
  <c r="X34" i="25"/>
  <c r="Y34" i="25"/>
  <c r="Z34" i="25"/>
  <c r="AA34" i="25"/>
  <c r="AB34" i="25"/>
  <c r="AC34" i="25"/>
  <c r="AD34" i="25"/>
  <c r="AE34" i="25"/>
  <c r="AF34" i="25"/>
  <c r="AG34" i="25"/>
  <c r="AH34" i="25"/>
  <c r="AI34" i="25"/>
  <c r="AJ34" i="25"/>
  <c r="AK34" i="25"/>
  <c r="AL34" i="25"/>
  <c r="AM34" i="25"/>
  <c r="AN34" i="25"/>
  <c r="AO34" i="25"/>
  <c r="AP34" i="25"/>
  <c r="B35" i="25"/>
  <c r="C35" i="25"/>
  <c r="E35" i="25"/>
  <c r="F35" i="25"/>
  <c r="G35" i="25"/>
  <c r="H35" i="25"/>
  <c r="I35" i="25"/>
  <c r="L35" i="25"/>
  <c r="M35" i="25"/>
  <c r="N35" i="25"/>
  <c r="O35" i="25"/>
  <c r="P35" i="25"/>
  <c r="R35" i="25"/>
  <c r="S35" i="25"/>
  <c r="T35" i="25"/>
  <c r="U35" i="25"/>
  <c r="V35" i="25"/>
  <c r="W35" i="25"/>
  <c r="X35" i="25"/>
  <c r="Y35" i="25"/>
  <c r="Z35" i="25"/>
  <c r="AA35" i="25"/>
  <c r="AB35" i="25"/>
  <c r="AC35" i="25"/>
  <c r="AD35" i="25"/>
  <c r="AE35" i="25"/>
  <c r="AF35" i="25"/>
  <c r="AG35" i="25"/>
  <c r="AH35" i="25"/>
  <c r="AI35" i="25"/>
  <c r="AJ35" i="25"/>
  <c r="AK35" i="25"/>
  <c r="AL35" i="25"/>
  <c r="AM35" i="25"/>
  <c r="AN35" i="25"/>
  <c r="AO35" i="25"/>
  <c r="AP35" i="25"/>
  <c r="B36" i="25"/>
  <c r="C36" i="25"/>
  <c r="E36" i="25"/>
  <c r="F36" i="25"/>
  <c r="G36" i="25"/>
  <c r="H36" i="25"/>
  <c r="I36" i="25"/>
  <c r="L36" i="25"/>
  <c r="M36" i="25"/>
  <c r="N36" i="25"/>
  <c r="O36" i="25"/>
  <c r="P36" i="25"/>
  <c r="R36" i="25"/>
  <c r="S36" i="25"/>
  <c r="T36" i="25"/>
  <c r="U36" i="25"/>
  <c r="V36" i="25"/>
  <c r="W36" i="25"/>
  <c r="X36" i="25"/>
  <c r="Y36" i="25"/>
  <c r="Z36" i="25"/>
  <c r="AA36" i="25"/>
  <c r="AB36" i="25"/>
  <c r="AC36" i="25"/>
  <c r="AD36" i="25"/>
  <c r="AE36" i="25"/>
  <c r="AF36" i="25"/>
  <c r="AG36" i="25"/>
  <c r="AH36" i="25"/>
  <c r="AI36" i="25"/>
  <c r="AJ36" i="25"/>
  <c r="AK36" i="25"/>
  <c r="AL36" i="25"/>
  <c r="AM36" i="25"/>
  <c r="AN36" i="25"/>
  <c r="AO36" i="25"/>
  <c r="AP36" i="25"/>
  <c r="B37" i="25"/>
  <c r="C37" i="25"/>
  <c r="E37" i="25"/>
  <c r="F37" i="25"/>
  <c r="G37" i="25"/>
  <c r="H37" i="25"/>
  <c r="I37" i="25"/>
  <c r="L37" i="25"/>
  <c r="M37" i="25"/>
  <c r="N37" i="25"/>
  <c r="O37" i="25"/>
  <c r="P37" i="25"/>
  <c r="R37" i="25"/>
  <c r="S37" i="25"/>
  <c r="T37" i="25"/>
  <c r="U37" i="25"/>
  <c r="V37" i="25"/>
  <c r="W37" i="25"/>
  <c r="X37" i="25"/>
  <c r="Y37" i="25"/>
  <c r="Z37" i="25"/>
  <c r="AA37" i="25"/>
  <c r="AB37" i="25"/>
  <c r="AC37" i="25"/>
  <c r="AD37" i="25"/>
  <c r="AE37" i="25"/>
  <c r="AF37" i="25"/>
  <c r="AG37" i="25"/>
  <c r="AH37" i="25"/>
  <c r="AI37" i="25"/>
  <c r="AJ37" i="25"/>
  <c r="AK37" i="25"/>
  <c r="AL37" i="25"/>
  <c r="AM37" i="25"/>
  <c r="AN37" i="25"/>
  <c r="AO37" i="25"/>
  <c r="AP37" i="25"/>
  <c r="B38" i="25"/>
  <c r="C38" i="25"/>
  <c r="E38" i="25"/>
  <c r="F38" i="25"/>
  <c r="G38" i="25"/>
  <c r="H38" i="25"/>
  <c r="I38" i="25"/>
  <c r="L38" i="25"/>
  <c r="M38" i="25"/>
  <c r="N38" i="25"/>
  <c r="O38" i="25"/>
  <c r="P38" i="25"/>
  <c r="R38" i="25"/>
  <c r="S38" i="25"/>
  <c r="T38" i="25"/>
  <c r="U38" i="25"/>
  <c r="V38" i="25"/>
  <c r="W38" i="25"/>
  <c r="X38" i="25"/>
  <c r="Y38" i="25"/>
  <c r="Z38" i="25"/>
  <c r="AA38" i="25"/>
  <c r="AB38" i="25"/>
  <c r="AC38" i="25"/>
  <c r="AD38" i="25"/>
  <c r="AE38" i="25"/>
  <c r="AF38" i="25"/>
  <c r="AG38" i="25"/>
  <c r="AH38" i="25"/>
  <c r="AI38" i="25"/>
  <c r="AJ38" i="25"/>
  <c r="AK38" i="25"/>
  <c r="AL38" i="25"/>
  <c r="AM38" i="25"/>
  <c r="AN38" i="25"/>
  <c r="AO38" i="25"/>
  <c r="AP38" i="25"/>
  <c r="B39" i="25"/>
  <c r="C39" i="25"/>
  <c r="E39" i="25"/>
  <c r="F39" i="25"/>
  <c r="G39" i="25"/>
  <c r="H39" i="25"/>
  <c r="I39" i="25"/>
  <c r="L39" i="25"/>
  <c r="M39" i="25"/>
  <c r="N39" i="25"/>
  <c r="O39" i="25"/>
  <c r="P39" i="25"/>
  <c r="R39" i="25"/>
  <c r="S39" i="25"/>
  <c r="T39" i="25"/>
  <c r="U39" i="25"/>
  <c r="V39" i="25"/>
  <c r="W39" i="25"/>
  <c r="X39" i="25"/>
  <c r="Y39" i="25"/>
  <c r="Z39" i="25"/>
  <c r="AA39" i="25"/>
  <c r="AB39" i="25"/>
  <c r="AC39" i="25"/>
  <c r="AD39" i="25"/>
  <c r="AE39" i="25"/>
  <c r="AF39" i="25"/>
  <c r="AG39" i="25"/>
  <c r="AH39" i="25"/>
  <c r="AI39" i="25"/>
  <c r="AJ39" i="25"/>
  <c r="AK39" i="25"/>
  <c r="AL39" i="25"/>
  <c r="AM39" i="25"/>
  <c r="AN39" i="25"/>
  <c r="AO39" i="25"/>
  <c r="AP39" i="25"/>
  <c r="B40" i="25"/>
  <c r="C40" i="25"/>
  <c r="E40" i="25"/>
  <c r="F40" i="25"/>
  <c r="G40" i="25"/>
  <c r="H40" i="25"/>
  <c r="I40" i="25"/>
  <c r="L40" i="25"/>
  <c r="M40" i="25"/>
  <c r="N40" i="25"/>
  <c r="O40" i="25"/>
  <c r="P40" i="25"/>
  <c r="R40" i="25"/>
  <c r="S40" i="25"/>
  <c r="T40" i="25"/>
  <c r="U40" i="25"/>
  <c r="V40" i="25"/>
  <c r="W40" i="25"/>
  <c r="X40" i="25"/>
  <c r="Y40" i="25"/>
  <c r="Z40" i="25"/>
  <c r="AA40" i="25"/>
  <c r="AB40" i="25"/>
  <c r="AC40" i="25"/>
  <c r="AD40" i="25"/>
  <c r="AE40" i="25"/>
  <c r="AF40" i="25"/>
  <c r="AG40" i="25"/>
  <c r="AH40" i="25"/>
  <c r="AI40" i="25"/>
  <c r="AJ40" i="25"/>
  <c r="AK40" i="25"/>
  <c r="AL40" i="25"/>
  <c r="AM40" i="25"/>
  <c r="AN40" i="25"/>
  <c r="AO40" i="25"/>
  <c r="AP40" i="25"/>
  <c r="B41" i="25"/>
  <c r="C41" i="25"/>
  <c r="E41" i="25"/>
  <c r="F41" i="25"/>
  <c r="G41" i="25"/>
  <c r="H41" i="25"/>
  <c r="I41" i="25"/>
  <c r="L41" i="25"/>
  <c r="M41" i="25"/>
  <c r="N41" i="25"/>
  <c r="O41" i="25"/>
  <c r="P41" i="25"/>
  <c r="R41" i="25"/>
  <c r="S41" i="25"/>
  <c r="T41" i="25"/>
  <c r="U41" i="25"/>
  <c r="V41" i="25"/>
  <c r="W41" i="25"/>
  <c r="X41" i="25"/>
  <c r="Y41" i="25"/>
  <c r="Z41" i="25"/>
  <c r="AA41" i="25"/>
  <c r="AB41" i="25"/>
  <c r="AC41" i="25"/>
  <c r="AD41" i="25"/>
  <c r="AE41" i="25"/>
  <c r="AF41" i="25"/>
  <c r="AG41" i="25"/>
  <c r="AH41" i="25"/>
  <c r="AI41" i="25"/>
  <c r="AJ41" i="25"/>
  <c r="AK41" i="25"/>
  <c r="AL41" i="25"/>
  <c r="AM41" i="25"/>
  <c r="AN41" i="25"/>
  <c r="AO41" i="25"/>
  <c r="AP41" i="25"/>
  <c r="B42" i="25"/>
  <c r="C42" i="25"/>
  <c r="E42" i="25"/>
  <c r="F42" i="25"/>
  <c r="G42" i="25"/>
  <c r="H42" i="25"/>
  <c r="I42" i="25"/>
  <c r="L42" i="25"/>
  <c r="M42" i="25"/>
  <c r="N42" i="25"/>
  <c r="O42" i="25"/>
  <c r="P42" i="25"/>
  <c r="R42" i="25"/>
  <c r="S42" i="25"/>
  <c r="T42" i="25"/>
  <c r="U42" i="25"/>
  <c r="V42" i="25"/>
  <c r="W42" i="25"/>
  <c r="X42" i="25"/>
  <c r="Y42" i="25"/>
  <c r="Z42" i="25"/>
  <c r="AA42" i="25"/>
  <c r="AB42" i="25"/>
  <c r="AC42" i="25"/>
  <c r="AD42" i="25"/>
  <c r="AE42" i="25"/>
  <c r="AF42" i="25"/>
  <c r="AG42" i="25"/>
  <c r="AH42" i="25"/>
  <c r="AI42" i="25"/>
  <c r="AJ42" i="25"/>
  <c r="AK42" i="25"/>
  <c r="AL42" i="25"/>
  <c r="AM42" i="25"/>
  <c r="AN42" i="25"/>
  <c r="AO42" i="25"/>
  <c r="AP42" i="25"/>
  <c r="B43" i="25"/>
  <c r="C43" i="25"/>
  <c r="E43" i="25"/>
  <c r="F43" i="25"/>
  <c r="G43" i="25"/>
  <c r="H43" i="25"/>
  <c r="I43" i="25"/>
  <c r="L43" i="25"/>
  <c r="M43" i="25"/>
  <c r="N43" i="25"/>
  <c r="O43" i="25"/>
  <c r="P43" i="25"/>
  <c r="R43" i="25"/>
  <c r="S43" i="25"/>
  <c r="T43" i="25"/>
  <c r="U43" i="25"/>
  <c r="V43" i="25"/>
  <c r="W43" i="25"/>
  <c r="X43" i="25"/>
  <c r="Y43" i="25"/>
  <c r="Z43" i="25"/>
  <c r="AA43" i="25"/>
  <c r="AB43" i="25"/>
  <c r="AC43" i="25"/>
  <c r="AD43" i="25"/>
  <c r="AE43" i="25"/>
  <c r="AF43" i="25"/>
  <c r="AG43" i="25"/>
  <c r="AH43" i="25"/>
  <c r="AI43" i="25"/>
  <c r="AJ43" i="25"/>
  <c r="AK43" i="25"/>
  <c r="AL43" i="25"/>
  <c r="AM43" i="25"/>
  <c r="AN43" i="25"/>
  <c r="AO43" i="25"/>
  <c r="AP43" i="25"/>
  <c r="B44" i="25"/>
  <c r="C44" i="25"/>
  <c r="E44" i="25"/>
  <c r="F44" i="25"/>
  <c r="G44" i="25"/>
  <c r="H44" i="25"/>
  <c r="I44" i="25"/>
  <c r="L44" i="25"/>
  <c r="M44" i="25"/>
  <c r="N44" i="25"/>
  <c r="O44" i="25"/>
  <c r="P44" i="25"/>
  <c r="R44" i="25"/>
  <c r="S44" i="25"/>
  <c r="T44" i="25"/>
  <c r="U44" i="25"/>
  <c r="V44" i="25"/>
  <c r="W44" i="25"/>
  <c r="X44" i="25"/>
  <c r="Y44" i="25"/>
  <c r="Z44" i="25"/>
  <c r="AA44" i="25"/>
  <c r="AB44" i="25"/>
  <c r="AC44" i="25"/>
  <c r="AD44" i="25"/>
  <c r="AE44" i="25"/>
  <c r="AF44" i="25"/>
  <c r="AG44" i="25"/>
  <c r="AH44" i="25"/>
  <c r="AI44" i="25"/>
  <c r="AJ44" i="25"/>
  <c r="AK44" i="25"/>
  <c r="AL44" i="25"/>
  <c r="AM44" i="25"/>
  <c r="AN44" i="25"/>
  <c r="AO44" i="25"/>
  <c r="AP44" i="25"/>
  <c r="B45" i="25"/>
  <c r="C45" i="25"/>
  <c r="E45" i="25"/>
  <c r="F45" i="25"/>
  <c r="G45" i="25"/>
  <c r="H45" i="25"/>
  <c r="I45" i="25"/>
  <c r="L45" i="25"/>
  <c r="M45" i="25"/>
  <c r="N45" i="25"/>
  <c r="O45" i="25"/>
  <c r="P45" i="25"/>
  <c r="R45" i="25"/>
  <c r="S45" i="25"/>
  <c r="T45" i="25"/>
  <c r="U45" i="25"/>
  <c r="V45" i="25"/>
  <c r="W45" i="25"/>
  <c r="X45" i="25"/>
  <c r="Y45" i="25"/>
  <c r="Z45" i="25"/>
  <c r="AA45" i="25"/>
  <c r="AB45" i="25"/>
  <c r="AC45" i="25"/>
  <c r="AD45" i="25"/>
  <c r="AE45" i="25"/>
  <c r="AF45" i="25"/>
  <c r="AG45" i="25"/>
  <c r="AH45" i="25"/>
  <c r="AI45" i="25"/>
  <c r="AJ45" i="25"/>
  <c r="AK45" i="25"/>
  <c r="AL45" i="25"/>
  <c r="AM45" i="25"/>
  <c r="AN45" i="25"/>
  <c r="AO45" i="25"/>
  <c r="AP45" i="25"/>
  <c r="B46" i="25"/>
  <c r="C46" i="25"/>
  <c r="E46" i="25"/>
  <c r="F46" i="25"/>
  <c r="G46" i="25"/>
  <c r="H46" i="25"/>
  <c r="I46" i="25"/>
  <c r="L46" i="25"/>
  <c r="M46" i="25"/>
  <c r="N46" i="25"/>
  <c r="O46" i="25"/>
  <c r="P46" i="25"/>
  <c r="R46" i="25"/>
  <c r="S46" i="25"/>
  <c r="T46" i="25"/>
  <c r="U46" i="25"/>
  <c r="V46" i="25"/>
  <c r="W46" i="25"/>
  <c r="X46" i="25"/>
  <c r="Y46" i="25"/>
  <c r="Z46" i="25"/>
  <c r="AA46" i="25"/>
  <c r="AB46" i="25"/>
  <c r="AC46" i="25"/>
  <c r="AD46" i="25"/>
  <c r="AE46" i="25"/>
  <c r="AF46" i="25"/>
  <c r="AG46" i="25"/>
  <c r="AH46" i="25"/>
  <c r="AI46" i="25"/>
  <c r="AJ46" i="25"/>
  <c r="AK46" i="25"/>
  <c r="AL46" i="25"/>
  <c r="AM46" i="25"/>
  <c r="AN46" i="25"/>
  <c r="AO46" i="25"/>
  <c r="AP46" i="25"/>
  <c r="B47" i="25"/>
  <c r="C47" i="25"/>
  <c r="E47" i="25"/>
  <c r="F47" i="25"/>
  <c r="G47" i="25"/>
  <c r="H47" i="25"/>
  <c r="I47" i="25"/>
  <c r="L47" i="25"/>
  <c r="M47" i="25"/>
  <c r="N47" i="25"/>
  <c r="O47" i="25"/>
  <c r="P47" i="25"/>
  <c r="R47" i="25"/>
  <c r="S47" i="25"/>
  <c r="T47" i="25"/>
  <c r="U47" i="25"/>
  <c r="V47" i="25"/>
  <c r="W47" i="25"/>
  <c r="X47" i="25"/>
  <c r="Y47" i="25"/>
  <c r="Z47" i="25"/>
  <c r="AA47" i="25"/>
  <c r="AB47" i="25"/>
  <c r="AC47" i="25"/>
  <c r="AD47" i="25"/>
  <c r="AE47" i="25"/>
  <c r="AF47" i="25"/>
  <c r="AG47" i="25"/>
  <c r="AH47" i="25"/>
  <c r="AI47" i="25"/>
  <c r="AJ47" i="25"/>
  <c r="AK47" i="25"/>
  <c r="AL47" i="25"/>
  <c r="AM47" i="25"/>
  <c r="AN47" i="25"/>
  <c r="AO47" i="25"/>
  <c r="AP47" i="25"/>
  <c r="B48" i="25"/>
  <c r="C48" i="25"/>
  <c r="E48" i="25"/>
  <c r="F48" i="25"/>
  <c r="G48" i="25"/>
  <c r="H48" i="25"/>
  <c r="I48" i="25"/>
  <c r="L48" i="25"/>
  <c r="M48" i="25"/>
  <c r="N48" i="25"/>
  <c r="O48" i="25"/>
  <c r="P48" i="25"/>
  <c r="R48" i="25"/>
  <c r="S48" i="25"/>
  <c r="T48" i="25"/>
  <c r="U48" i="25"/>
  <c r="V48" i="25"/>
  <c r="W48" i="25"/>
  <c r="X48" i="25"/>
  <c r="Y48" i="25"/>
  <c r="Z48" i="25"/>
  <c r="AA48" i="25"/>
  <c r="AB48" i="25"/>
  <c r="AC48" i="25"/>
  <c r="AD48" i="25"/>
  <c r="AE48" i="25"/>
  <c r="AF48" i="25"/>
  <c r="AG48" i="25"/>
  <c r="AH48" i="25"/>
  <c r="AI48" i="25"/>
  <c r="AJ48" i="25"/>
  <c r="AK48" i="25"/>
  <c r="AL48" i="25"/>
  <c r="AM48" i="25"/>
  <c r="AN48" i="25"/>
  <c r="AO48" i="25"/>
  <c r="AP48" i="25"/>
  <c r="B49" i="25"/>
  <c r="C49" i="25"/>
  <c r="E49" i="25"/>
  <c r="F49" i="25"/>
  <c r="G49" i="25"/>
  <c r="H49" i="25"/>
  <c r="I49" i="25"/>
  <c r="L49" i="25"/>
  <c r="M49" i="25"/>
  <c r="N49" i="25"/>
  <c r="O49" i="25"/>
  <c r="P49" i="25"/>
  <c r="R49" i="25"/>
  <c r="S49" i="25"/>
  <c r="T49" i="25"/>
  <c r="U49" i="25"/>
  <c r="V49" i="25"/>
  <c r="W49" i="25"/>
  <c r="X49" i="25"/>
  <c r="Y49" i="25"/>
  <c r="Z49" i="25"/>
  <c r="AA49" i="25"/>
  <c r="AB49" i="25"/>
  <c r="AC49" i="25"/>
  <c r="AD49" i="25"/>
  <c r="AE49" i="25"/>
  <c r="AF49" i="25"/>
  <c r="AG49" i="25"/>
  <c r="AH49" i="25"/>
  <c r="AI49" i="25"/>
  <c r="AJ49" i="25"/>
  <c r="AK49" i="25"/>
  <c r="AL49" i="25"/>
  <c r="AM49" i="25"/>
  <c r="AN49" i="25"/>
  <c r="AO49" i="25"/>
  <c r="AP49" i="25"/>
  <c r="B50" i="25"/>
  <c r="C50" i="25"/>
  <c r="E50" i="25"/>
  <c r="F50" i="25"/>
  <c r="G50" i="25"/>
  <c r="H50" i="25"/>
  <c r="I50" i="25"/>
  <c r="L50" i="25"/>
  <c r="M50" i="25"/>
  <c r="N50" i="25"/>
  <c r="O50" i="25"/>
  <c r="P50" i="25"/>
  <c r="R50" i="25"/>
  <c r="S50" i="25"/>
  <c r="T50" i="25"/>
  <c r="U50" i="25"/>
  <c r="V50" i="25"/>
  <c r="W50" i="25"/>
  <c r="X50" i="25"/>
  <c r="Y50" i="25"/>
  <c r="Z50" i="25"/>
  <c r="AA50" i="25"/>
  <c r="AB50" i="25"/>
  <c r="AC50" i="25"/>
  <c r="AD50" i="25"/>
  <c r="AE50" i="25"/>
  <c r="AF50" i="25"/>
  <c r="AG50" i="25"/>
  <c r="AH50" i="25"/>
  <c r="AI50" i="25"/>
  <c r="AJ50" i="25"/>
  <c r="AK50" i="25"/>
  <c r="AL50" i="25"/>
  <c r="AM50" i="25"/>
  <c r="AN50" i="25"/>
  <c r="AO50" i="25"/>
  <c r="AP50" i="25"/>
  <c r="B51" i="25"/>
  <c r="C51" i="25"/>
  <c r="E51" i="25"/>
  <c r="F51" i="25"/>
  <c r="G51" i="25"/>
  <c r="H51" i="25"/>
  <c r="I51" i="25"/>
  <c r="L51" i="25"/>
  <c r="M51" i="25"/>
  <c r="N51" i="25"/>
  <c r="O51" i="25"/>
  <c r="P51" i="25"/>
  <c r="R51" i="25"/>
  <c r="S51" i="25"/>
  <c r="T51" i="25"/>
  <c r="U51" i="25"/>
  <c r="V51" i="25"/>
  <c r="W51" i="25"/>
  <c r="X51" i="25"/>
  <c r="Y51" i="25"/>
  <c r="Z51" i="25"/>
  <c r="AA51" i="25"/>
  <c r="AB51" i="25"/>
  <c r="AC51" i="25"/>
  <c r="AD51" i="25"/>
  <c r="AE51" i="25"/>
  <c r="AF51" i="25"/>
  <c r="AG51" i="25"/>
  <c r="AH51" i="25"/>
  <c r="AI51" i="25"/>
  <c r="AJ51" i="25"/>
  <c r="AK51" i="25"/>
  <c r="AL51" i="25"/>
  <c r="AM51" i="25"/>
  <c r="AN51" i="25"/>
  <c r="AO51" i="25"/>
  <c r="AP51" i="25"/>
  <c r="B52" i="25"/>
  <c r="C52" i="25"/>
  <c r="E52" i="25"/>
  <c r="F52" i="25"/>
  <c r="G52" i="25"/>
  <c r="H52" i="25"/>
  <c r="I52" i="25"/>
  <c r="L52" i="25"/>
  <c r="M52" i="25"/>
  <c r="N52" i="25"/>
  <c r="O52" i="25"/>
  <c r="P52" i="25"/>
  <c r="R52" i="25"/>
  <c r="S52" i="25"/>
  <c r="T52" i="25"/>
  <c r="U52" i="25"/>
  <c r="V52" i="25"/>
  <c r="W52" i="25"/>
  <c r="X52" i="25"/>
  <c r="Y52" i="25"/>
  <c r="Z52" i="25"/>
  <c r="AA52" i="25"/>
  <c r="AB52" i="25"/>
  <c r="AC52" i="25"/>
  <c r="AD52" i="25"/>
  <c r="AE52" i="25"/>
  <c r="AF52" i="25"/>
  <c r="AG52" i="25"/>
  <c r="AH52" i="25"/>
  <c r="AI52" i="25"/>
  <c r="AJ52" i="25"/>
  <c r="AK52" i="25"/>
  <c r="AL52" i="25"/>
  <c r="AM52" i="25"/>
  <c r="AN52" i="25"/>
  <c r="AO52" i="25"/>
  <c r="AP52" i="25"/>
  <c r="B53" i="25"/>
  <c r="C53" i="25"/>
  <c r="E53" i="25"/>
  <c r="F53" i="25"/>
  <c r="G53" i="25"/>
  <c r="H53" i="25"/>
  <c r="I53" i="25"/>
  <c r="L53" i="25"/>
  <c r="M53" i="25"/>
  <c r="N53" i="25"/>
  <c r="O53" i="25"/>
  <c r="P53" i="25"/>
  <c r="R53" i="25"/>
  <c r="S53" i="25"/>
  <c r="T53" i="25"/>
  <c r="U53" i="25"/>
  <c r="V53" i="25"/>
  <c r="W53" i="25"/>
  <c r="X53" i="25"/>
  <c r="Y53" i="25"/>
  <c r="Z53" i="25"/>
  <c r="AA53" i="25"/>
  <c r="AB53" i="25"/>
  <c r="AC53" i="25"/>
  <c r="AD53" i="25"/>
  <c r="AE53" i="25"/>
  <c r="AF53" i="25"/>
  <c r="AG53" i="25"/>
  <c r="AH53" i="25"/>
  <c r="AI53" i="25"/>
  <c r="AJ53" i="25"/>
  <c r="AK53" i="25"/>
  <c r="AL53" i="25"/>
  <c r="AM53" i="25"/>
  <c r="AN53" i="25"/>
  <c r="AO53" i="25"/>
  <c r="AP53" i="25"/>
  <c r="B54" i="25"/>
  <c r="C54" i="25"/>
  <c r="E54" i="25"/>
  <c r="F54" i="25"/>
  <c r="G54" i="25"/>
  <c r="H54" i="25"/>
  <c r="I54" i="25"/>
  <c r="L54" i="25"/>
  <c r="M54" i="25"/>
  <c r="N54" i="25"/>
  <c r="O54" i="25"/>
  <c r="P54" i="25"/>
  <c r="R54" i="25"/>
  <c r="S54" i="25"/>
  <c r="T54" i="25"/>
  <c r="U54" i="25"/>
  <c r="V54" i="25"/>
  <c r="W54" i="25"/>
  <c r="X54" i="25"/>
  <c r="Y54" i="25"/>
  <c r="Z54" i="25"/>
  <c r="AA54" i="25"/>
  <c r="AB54" i="25"/>
  <c r="AC54" i="25"/>
  <c r="AD54" i="25"/>
  <c r="AE54" i="25"/>
  <c r="AF54" i="25"/>
  <c r="AG54" i="25"/>
  <c r="AH54" i="25"/>
  <c r="AI54" i="25"/>
  <c r="AJ54" i="25"/>
  <c r="AK54" i="25"/>
  <c r="AL54" i="25"/>
  <c r="AM54" i="25"/>
  <c r="AN54" i="25"/>
  <c r="AO54" i="25"/>
  <c r="AP54" i="25"/>
  <c r="B55" i="25"/>
  <c r="C55" i="25"/>
  <c r="E55" i="25"/>
  <c r="F55" i="25"/>
  <c r="G55" i="25"/>
  <c r="H55" i="25"/>
  <c r="I55" i="25"/>
  <c r="L55" i="25"/>
  <c r="M55" i="25"/>
  <c r="N55" i="25"/>
  <c r="O55" i="25"/>
  <c r="P55" i="25"/>
  <c r="R55" i="25"/>
  <c r="S55" i="25"/>
  <c r="T55" i="25"/>
  <c r="U55" i="25"/>
  <c r="V55" i="25"/>
  <c r="W55" i="25"/>
  <c r="X55" i="25"/>
  <c r="Y55" i="25"/>
  <c r="Z55" i="25"/>
  <c r="AA55" i="25"/>
  <c r="AB55" i="25"/>
  <c r="AC55" i="25"/>
  <c r="AD55" i="25"/>
  <c r="AE55" i="25"/>
  <c r="AF55" i="25"/>
  <c r="AG55" i="25"/>
  <c r="AH55" i="25"/>
  <c r="AI55" i="25"/>
  <c r="AJ55" i="25"/>
  <c r="AK55" i="25"/>
  <c r="AL55" i="25"/>
  <c r="AM55" i="25"/>
  <c r="AN55" i="25"/>
  <c r="AO55" i="25"/>
  <c r="AP55" i="25"/>
  <c r="B56" i="25"/>
  <c r="C56" i="25"/>
  <c r="E56" i="25"/>
  <c r="F56" i="25"/>
  <c r="G56" i="25"/>
  <c r="H56" i="25"/>
  <c r="I56" i="25"/>
  <c r="L56" i="25"/>
  <c r="M56" i="25"/>
  <c r="N56" i="25"/>
  <c r="O56" i="25"/>
  <c r="P56" i="25"/>
  <c r="R56" i="25"/>
  <c r="S56" i="25"/>
  <c r="T56" i="25"/>
  <c r="U56" i="25"/>
  <c r="V56" i="25"/>
  <c r="W56" i="25"/>
  <c r="X56" i="25"/>
  <c r="Y56" i="25"/>
  <c r="Z56" i="25"/>
  <c r="AA56" i="25"/>
  <c r="AB56" i="25"/>
  <c r="AC56" i="25"/>
  <c r="AD56" i="25"/>
  <c r="AE56" i="25"/>
  <c r="AF56" i="25"/>
  <c r="AG56" i="25"/>
  <c r="AH56" i="25"/>
  <c r="AI56" i="25"/>
  <c r="AJ56" i="25"/>
  <c r="AK56" i="25"/>
  <c r="AL56" i="25"/>
  <c r="AM56" i="25"/>
  <c r="AN56" i="25"/>
  <c r="AO56" i="25"/>
  <c r="AP56" i="25"/>
  <c r="B57" i="25"/>
  <c r="C57" i="25"/>
  <c r="E57" i="25"/>
  <c r="F57" i="25"/>
  <c r="G57" i="25"/>
  <c r="H57" i="25"/>
  <c r="I57" i="25"/>
  <c r="L57" i="25"/>
  <c r="M57" i="25"/>
  <c r="N57" i="25"/>
  <c r="O57" i="25"/>
  <c r="P57" i="25"/>
  <c r="R57" i="25"/>
  <c r="S57" i="25"/>
  <c r="T57" i="25"/>
  <c r="U57" i="25"/>
  <c r="V57" i="25"/>
  <c r="W57" i="25"/>
  <c r="X57" i="25"/>
  <c r="Y57" i="25"/>
  <c r="Z57" i="25"/>
  <c r="AA57" i="25"/>
  <c r="AB57" i="25"/>
  <c r="AC57" i="25"/>
  <c r="AD57" i="25"/>
  <c r="AE57" i="25"/>
  <c r="AF57" i="25"/>
  <c r="AG57" i="25"/>
  <c r="AH57" i="25"/>
  <c r="AI57" i="25"/>
  <c r="AJ57" i="25"/>
  <c r="AK57" i="25"/>
  <c r="AL57" i="25"/>
  <c r="AM57" i="25"/>
  <c r="AN57" i="25"/>
  <c r="AO57" i="25"/>
  <c r="AP57" i="25"/>
  <c r="B58" i="25"/>
  <c r="C58" i="25"/>
  <c r="E58" i="25"/>
  <c r="F58" i="25"/>
  <c r="G58" i="25"/>
  <c r="H58" i="25"/>
  <c r="I58" i="25"/>
  <c r="L58" i="25"/>
  <c r="M58" i="25"/>
  <c r="N58" i="25"/>
  <c r="O58" i="25"/>
  <c r="P58" i="25"/>
  <c r="R58" i="25"/>
  <c r="S58" i="25"/>
  <c r="T58" i="25"/>
  <c r="U58" i="25"/>
  <c r="V58" i="25"/>
  <c r="W58" i="25"/>
  <c r="X58" i="25"/>
  <c r="Y58" i="25"/>
  <c r="Z58" i="25"/>
  <c r="AA58" i="25"/>
  <c r="AB58" i="25"/>
  <c r="AC58" i="25"/>
  <c r="AD58" i="25"/>
  <c r="AE58" i="25"/>
  <c r="AF58" i="25"/>
  <c r="AG58" i="25"/>
  <c r="AH58" i="25"/>
  <c r="AI58" i="25"/>
  <c r="AJ58" i="25"/>
  <c r="AK58" i="25"/>
  <c r="AL58" i="25"/>
  <c r="AM58" i="25"/>
  <c r="AN58" i="25"/>
  <c r="AO58" i="25"/>
  <c r="AP58" i="25"/>
  <c r="B59" i="25"/>
  <c r="C59" i="25"/>
  <c r="E59" i="25"/>
  <c r="F59" i="25"/>
  <c r="G59" i="25"/>
  <c r="H59" i="25"/>
  <c r="I59" i="25"/>
  <c r="L59" i="25"/>
  <c r="M59" i="25"/>
  <c r="N59" i="25"/>
  <c r="O59" i="25"/>
  <c r="P59" i="25"/>
  <c r="R59" i="25"/>
  <c r="S59" i="25"/>
  <c r="T59" i="25"/>
  <c r="U59" i="25"/>
  <c r="V59" i="25"/>
  <c r="W59" i="25"/>
  <c r="X59" i="25"/>
  <c r="Y59" i="25"/>
  <c r="Z59" i="25"/>
  <c r="AA59" i="25"/>
  <c r="AB59" i="25"/>
  <c r="AC59" i="25"/>
  <c r="AD59" i="25"/>
  <c r="AE59" i="25"/>
  <c r="AF59" i="25"/>
  <c r="AG59" i="25"/>
  <c r="AH59" i="25"/>
  <c r="AI59" i="25"/>
  <c r="AJ59" i="25"/>
  <c r="AK59" i="25"/>
  <c r="AL59" i="25"/>
  <c r="AM59" i="25"/>
  <c r="AN59" i="25"/>
  <c r="AO59" i="25"/>
  <c r="AP59" i="25"/>
  <c r="B60" i="25"/>
  <c r="C60" i="25"/>
  <c r="E60" i="25"/>
  <c r="F60" i="25"/>
  <c r="G60" i="25"/>
  <c r="H60" i="25"/>
  <c r="I60" i="25"/>
  <c r="L60" i="25"/>
  <c r="M60" i="25"/>
  <c r="N60" i="25"/>
  <c r="O60" i="25"/>
  <c r="P60" i="25"/>
  <c r="R60" i="25"/>
  <c r="S60" i="25"/>
  <c r="T60" i="25"/>
  <c r="U60" i="25"/>
  <c r="V60" i="25"/>
  <c r="W60" i="25"/>
  <c r="X60" i="25"/>
  <c r="Y60" i="25"/>
  <c r="Z60" i="25"/>
  <c r="AA60" i="25"/>
  <c r="AB60" i="25"/>
  <c r="AC60" i="25"/>
  <c r="AD60" i="25"/>
  <c r="AE60" i="25"/>
  <c r="AF60" i="25"/>
  <c r="AG60" i="25"/>
  <c r="AH60" i="25"/>
  <c r="AI60" i="25"/>
  <c r="AJ60" i="25"/>
  <c r="AK60" i="25"/>
  <c r="AL60" i="25"/>
  <c r="AM60" i="25"/>
  <c r="AN60" i="25"/>
  <c r="AO60" i="25"/>
  <c r="AP60" i="25"/>
  <c r="B61" i="25"/>
  <c r="C61" i="25"/>
  <c r="E61" i="25"/>
  <c r="F61" i="25"/>
  <c r="G61" i="25"/>
  <c r="H61" i="25"/>
  <c r="I61" i="25"/>
  <c r="L61" i="25"/>
  <c r="M61" i="25"/>
  <c r="N61" i="25"/>
  <c r="O61" i="25"/>
  <c r="P61" i="25"/>
  <c r="R61" i="25"/>
  <c r="S61" i="25"/>
  <c r="T61" i="25"/>
  <c r="U61" i="25"/>
  <c r="V61" i="25"/>
  <c r="W61" i="25"/>
  <c r="X61" i="25"/>
  <c r="Y61" i="25"/>
  <c r="Z61" i="25"/>
  <c r="AA61" i="25"/>
  <c r="AB61" i="25"/>
  <c r="AC61" i="25"/>
  <c r="AD61" i="25"/>
  <c r="AE61" i="25"/>
  <c r="AF61" i="25"/>
  <c r="AG61" i="25"/>
  <c r="AH61" i="25"/>
  <c r="AI61" i="25"/>
  <c r="AJ61" i="25"/>
  <c r="AK61" i="25"/>
  <c r="AL61" i="25"/>
  <c r="AM61" i="25"/>
  <c r="AN61" i="25"/>
  <c r="AO61" i="25"/>
  <c r="AP61" i="25"/>
  <c r="B62" i="25"/>
  <c r="C62" i="25"/>
  <c r="E62" i="25"/>
  <c r="F62" i="25"/>
  <c r="G62" i="25"/>
  <c r="H62" i="25"/>
  <c r="I62" i="25"/>
  <c r="L62" i="25"/>
  <c r="M62" i="25"/>
  <c r="N62" i="25"/>
  <c r="O62" i="25"/>
  <c r="P62" i="25"/>
  <c r="R62" i="25"/>
  <c r="S62" i="25"/>
  <c r="T62" i="25"/>
  <c r="U62" i="25"/>
  <c r="V62" i="25"/>
  <c r="W62" i="25"/>
  <c r="X62" i="25"/>
  <c r="Y62" i="25"/>
  <c r="Z62" i="25"/>
  <c r="AA62" i="25"/>
  <c r="AB62" i="25"/>
  <c r="AC62" i="25"/>
  <c r="AD62" i="25"/>
  <c r="AE62" i="25"/>
  <c r="AF62" i="25"/>
  <c r="AG62" i="25"/>
  <c r="AH62" i="25"/>
  <c r="AI62" i="25"/>
  <c r="AJ62" i="25"/>
  <c r="AK62" i="25"/>
  <c r="AL62" i="25"/>
  <c r="AM62" i="25"/>
  <c r="AN62" i="25"/>
  <c r="AO62" i="25"/>
  <c r="AP62" i="25"/>
  <c r="B63" i="25"/>
  <c r="E63" i="25"/>
  <c r="F63" i="25"/>
  <c r="G63" i="25"/>
  <c r="H63" i="25"/>
  <c r="I63" i="25"/>
  <c r="L63" i="25"/>
  <c r="M63" i="25"/>
  <c r="N63" i="25"/>
  <c r="O63" i="25"/>
  <c r="P63" i="25"/>
  <c r="R63" i="25"/>
  <c r="S63" i="25"/>
  <c r="T63" i="25"/>
  <c r="U63" i="25"/>
  <c r="V63" i="25"/>
  <c r="W63" i="25"/>
  <c r="X63" i="25"/>
  <c r="Y63" i="25"/>
  <c r="Z63" i="25"/>
  <c r="AA63" i="25"/>
  <c r="AB63" i="25"/>
  <c r="AC63" i="25"/>
  <c r="AD63" i="25"/>
  <c r="AE63" i="25"/>
  <c r="AF63" i="25"/>
  <c r="AG63" i="25"/>
  <c r="AH63" i="25"/>
  <c r="AI63" i="25"/>
  <c r="AJ63" i="25"/>
  <c r="AK63" i="25"/>
  <c r="AL63" i="25"/>
  <c r="AM63" i="25"/>
  <c r="AN63" i="25"/>
  <c r="AO63" i="25"/>
  <c r="AP63" i="25"/>
  <c r="B64" i="25"/>
  <c r="C64" i="25"/>
  <c r="E64" i="25"/>
  <c r="F64" i="25"/>
  <c r="G64" i="25"/>
  <c r="H64" i="25"/>
  <c r="I64" i="25"/>
  <c r="L64" i="25"/>
  <c r="M64" i="25"/>
  <c r="N64" i="25"/>
  <c r="O64" i="25"/>
  <c r="P64" i="25"/>
  <c r="R64" i="25"/>
  <c r="S64" i="25"/>
  <c r="T64" i="25"/>
  <c r="U64" i="25"/>
  <c r="V64" i="25"/>
  <c r="W64" i="25"/>
  <c r="X64" i="25"/>
  <c r="Y64" i="25"/>
  <c r="Z64" i="25"/>
  <c r="AA64" i="25"/>
  <c r="AB64" i="25"/>
  <c r="AC64" i="25"/>
  <c r="AD64" i="25"/>
  <c r="AE64" i="25"/>
  <c r="AF64" i="25"/>
  <c r="AG64" i="25"/>
  <c r="AH64" i="25"/>
  <c r="AI64" i="25"/>
  <c r="AJ64" i="25"/>
  <c r="AK64" i="25"/>
  <c r="AL64" i="25"/>
  <c r="AM64" i="25"/>
  <c r="AN64" i="25"/>
  <c r="AO64" i="25"/>
  <c r="AP64" i="25"/>
  <c r="B65" i="25"/>
  <c r="C65" i="25"/>
  <c r="F65" i="25"/>
  <c r="G65" i="25"/>
  <c r="H65" i="25"/>
  <c r="I65" i="25"/>
  <c r="L65" i="25"/>
  <c r="M65" i="25"/>
  <c r="N65" i="25"/>
  <c r="O65" i="25"/>
  <c r="P65" i="25"/>
  <c r="R65" i="25"/>
  <c r="S65" i="25"/>
  <c r="T65" i="25"/>
  <c r="U65" i="25"/>
  <c r="V65" i="25"/>
  <c r="W65" i="25"/>
  <c r="X65" i="25"/>
  <c r="Y65" i="25"/>
  <c r="Z65" i="25"/>
  <c r="AA65" i="25"/>
  <c r="AB65" i="25"/>
  <c r="AC65" i="25"/>
  <c r="AD65" i="25"/>
  <c r="AE65" i="25"/>
  <c r="AF65" i="25"/>
  <c r="AG65" i="25"/>
  <c r="AH65" i="25"/>
  <c r="AI65" i="25"/>
  <c r="AJ65" i="25"/>
  <c r="AK65" i="25"/>
  <c r="AL65" i="25"/>
  <c r="AM65" i="25"/>
  <c r="AN65" i="25"/>
  <c r="AO65" i="25"/>
  <c r="AP65" i="25"/>
  <c r="B66" i="25"/>
  <c r="C66" i="25"/>
  <c r="F66" i="25"/>
  <c r="G66" i="25"/>
  <c r="H66" i="25"/>
  <c r="I66" i="25"/>
  <c r="L66" i="25"/>
  <c r="M66" i="25"/>
  <c r="N66" i="25"/>
  <c r="O66" i="25"/>
  <c r="P66" i="25"/>
  <c r="R66" i="25"/>
  <c r="S66" i="25"/>
  <c r="T66" i="25"/>
  <c r="U66" i="25"/>
  <c r="V66" i="25"/>
  <c r="W66" i="25"/>
  <c r="X66" i="25"/>
  <c r="Y66" i="25"/>
  <c r="Z66" i="25"/>
  <c r="AA66" i="25"/>
  <c r="AB66" i="25"/>
  <c r="AC66" i="25"/>
  <c r="AD66" i="25"/>
  <c r="AE66" i="25"/>
  <c r="AF66" i="25"/>
  <c r="AG66" i="25"/>
  <c r="AH66" i="25"/>
  <c r="AI66" i="25"/>
  <c r="AJ66" i="25"/>
  <c r="AK66" i="25"/>
  <c r="AL66" i="25"/>
  <c r="AM66" i="25"/>
  <c r="AN66" i="25"/>
  <c r="AO66" i="25"/>
  <c r="AP66" i="25"/>
  <c r="B67" i="25"/>
  <c r="C67" i="25"/>
  <c r="F67" i="25"/>
  <c r="G67" i="25"/>
  <c r="H67" i="25"/>
  <c r="I67" i="25"/>
  <c r="L67" i="25"/>
  <c r="M67" i="25"/>
  <c r="N67" i="25"/>
  <c r="O67" i="25"/>
  <c r="P67" i="25"/>
  <c r="R67" i="25"/>
  <c r="S67" i="25"/>
  <c r="T67" i="25"/>
  <c r="U67" i="25"/>
  <c r="V67" i="25"/>
  <c r="W67" i="25"/>
  <c r="X67" i="25"/>
  <c r="Y67" i="25"/>
  <c r="Z67" i="25"/>
  <c r="AA67" i="25"/>
  <c r="AB67" i="25"/>
  <c r="AC67" i="25"/>
  <c r="AD67" i="25"/>
  <c r="AE67" i="25"/>
  <c r="AF67" i="25"/>
  <c r="AG67" i="25"/>
  <c r="AH67" i="25"/>
  <c r="AI67" i="25"/>
  <c r="AJ67" i="25"/>
  <c r="AK67" i="25"/>
  <c r="AL67" i="25"/>
  <c r="AM67" i="25"/>
  <c r="AN67" i="25"/>
  <c r="AO67" i="25"/>
  <c r="AP67" i="25"/>
  <c r="B68" i="25"/>
  <c r="C68" i="25"/>
  <c r="F68" i="25"/>
  <c r="G68" i="25"/>
  <c r="H68" i="25"/>
  <c r="I68" i="25"/>
  <c r="L68" i="25"/>
  <c r="M68" i="25"/>
  <c r="N68" i="25"/>
  <c r="O68" i="25"/>
  <c r="P68" i="25"/>
  <c r="R68" i="25"/>
  <c r="S68" i="25"/>
  <c r="T68" i="25"/>
  <c r="U68" i="25"/>
  <c r="V68" i="25"/>
  <c r="W68" i="25"/>
  <c r="X68" i="25"/>
  <c r="Y68" i="25"/>
  <c r="Z68" i="25"/>
  <c r="AA68" i="25"/>
  <c r="AB68" i="25"/>
  <c r="AC68" i="25"/>
  <c r="AD68" i="25"/>
  <c r="AE68" i="25"/>
  <c r="AF68" i="25"/>
  <c r="AG68" i="25"/>
  <c r="AH68" i="25"/>
  <c r="AI68" i="25"/>
  <c r="AJ68" i="25"/>
  <c r="AK68" i="25"/>
  <c r="AL68" i="25"/>
  <c r="AM68" i="25"/>
  <c r="AN68" i="25"/>
  <c r="AO68" i="25"/>
  <c r="AP68" i="25"/>
  <c r="B69" i="25"/>
  <c r="C69" i="25"/>
  <c r="E69" i="25"/>
  <c r="F69" i="25"/>
  <c r="G69" i="25"/>
  <c r="H69" i="25"/>
  <c r="I69" i="25"/>
  <c r="L69" i="25"/>
  <c r="M69" i="25"/>
  <c r="N69" i="25"/>
  <c r="O69" i="25"/>
  <c r="P69" i="25"/>
  <c r="R69" i="25"/>
  <c r="S69" i="25"/>
  <c r="T69" i="25"/>
  <c r="U69" i="25"/>
  <c r="V69" i="25"/>
  <c r="W69" i="25"/>
  <c r="X69" i="25"/>
  <c r="Y69" i="25"/>
  <c r="Z69" i="25"/>
  <c r="AA69" i="25"/>
  <c r="AB69" i="25"/>
  <c r="AC69" i="25"/>
  <c r="AD69" i="25"/>
  <c r="AE69" i="25"/>
  <c r="AF69" i="25"/>
  <c r="AG69" i="25"/>
  <c r="AH69" i="25"/>
  <c r="AI69" i="25"/>
  <c r="AJ69" i="25"/>
  <c r="AK69" i="25"/>
  <c r="AL69" i="25"/>
  <c r="AM69" i="25"/>
  <c r="AN69" i="25"/>
  <c r="AO69" i="25"/>
  <c r="AP69" i="25"/>
  <c r="B70" i="25"/>
  <c r="C70" i="25"/>
  <c r="E70" i="25"/>
  <c r="F70" i="25"/>
  <c r="G70" i="25"/>
  <c r="H70" i="25"/>
  <c r="I70" i="25"/>
  <c r="L70" i="25"/>
  <c r="M70" i="25"/>
  <c r="N70" i="25"/>
  <c r="O70" i="25"/>
  <c r="P70" i="25"/>
  <c r="R70" i="25"/>
  <c r="S70" i="25"/>
  <c r="T70" i="25"/>
  <c r="U70" i="25"/>
  <c r="V70" i="25"/>
  <c r="W70" i="25"/>
  <c r="X70" i="25"/>
  <c r="Y70" i="25"/>
  <c r="Z70" i="25"/>
  <c r="AA70" i="25"/>
  <c r="AB70" i="25"/>
  <c r="AC70" i="25"/>
  <c r="AD70" i="25"/>
  <c r="AE70" i="25"/>
  <c r="AF70" i="25"/>
  <c r="AG70" i="25"/>
  <c r="AH70" i="25"/>
  <c r="AI70" i="25"/>
  <c r="AJ70" i="25"/>
  <c r="AK70" i="25"/>
  <c r="AL70" i="25"/>
  <c r="AM70" i="25"/>
  <c r="AN70" i="25"/>
  <c r="AO70" i="25"/>
  <c r="AP70" i="25"/>
  <c r="B71" i="25"/>
  <c r="E71" i="25"/>
  <c r="F71" i="25"/>
  <c r="G71" i="25"/>
  <c r="H71" i="25"/>
  <c r="I71" i="25"/>
  <c r="L71" i="25"/>
  <c r="M71" i="25"/>
  <c r="N71" i="25"/>
  <c r="O71" i="25"/>
  <c r="P71" i="25"/>
  <c r="R71" i="25"/>
  <c r="S71" i="25"/>
  <c r="T71" i="25"/>
  <c r="U71" i="25"/>
  <c r="V71" i="25"/>
  <c r="W71" i="25"/>
  <c r="X71" i="25"/>
  <c r="Y71" i="25"/>
  <c r="Z71" i="25"/>
  <c r="AA71" i="25"/>
  <c r="AB71" i="25"/>
  <c r="AC71" i="25"/>
  <c r="AD71" i="25"/>
  <c r="AE71" i="25"/>
  <c r="AF71" i="25"/>
  <c r="AG71" i="25"/>
  <c r="AH71" i="25"/>
  <c r="AI71" i="25"/>
  <c r="AJ71" i="25"/>
  <c r="AK71" i="25"/>
  <c r="AL71" i="25"/>
  <c r="AM71" i="25"/>
  <c r="AN71" i="25"/>
  <c r="AO71" i="25"/>
  <c r="AP71" i="25"/>
  <c r="B72" i="25"/>
  <c r="C72" i="25"/>
  <c r="E72" i="25"/>
  <c r="F72" i="25"/>
  <c r="G72" i="25"/>
  <c r="H72" i="25"/>
  <c r="I72" i="25"/>
  <c r="L72" i="25"/>
  <c r="M72" i="25"/>
  <c r="N72" i="25"/>
  <c r="O72" i="25"/>
  <c r="P72" i="25"/>
  <c r="R72" i="25"/>
  <c r="S72" i="25"/>
  <c r="T72" i="25"/>
  <c r="U72" i="25"/>
  <c r="V72" i="25"/>
  <c r="W72" i="25"/>
  <c r="X72" i="25"/>
  <c r="Y72" i="25"/>
  <c r="Z72" i="25"/>
  <c r="AA72" i="25"/>
  <c r="AB72" i="25"/>
  <c r="AC72" i="25"/>
  <c r="AD72" i="25"/>
  <c r="AE72" i="25"/>
  <c r="AF72" i="25"/>
  <c r="AG72" i="25"/>
  <c r="AH72" i="25"/>
  <c r="AI72" i="25"/>
  <c r="AJ72" i="25"/>
  <c r="AK72" i="25"/>
  <c r="AL72" i="25"/>
  <c r="AM72" i="25"/>
  <c r="AN72" i="25"/>
  <c r="AO72" i="25"/>
  <c r="AP72" i="25"/>
  <c r="B73" i="25"/>
  <c r="C73" i="25"/>
  <c r="E73" i="25"/>
  <c r="F73" i="25"/>
  <c r="G73" i="25"/>
  <c r="H73" i="25"/>
  <c r="I73" i="25"/>
  <c r="L73" i="25"/>
  <c r="M73" i="25"/>
  <c r="N73" i="25"/>
  <c r="O73" i="25"/>
  <c r="P73" i="25"/>
  <c r="R73" i="25"/>
  <c r="S73" i="25"/>
  <c r="T73" i="25"/>
  <c r="U73" i="25"/>
  <c r="V73" i="25"/>
  <c r="W73" i="25"/>
  <c r="X73" i="25"/>
  <c r="Y73" i="25"/>
  <c r="Z73" i="25"/>
  <c r="AA73" i="25"/>
  <c r="AB73" i="25"/>
  <c r="AC73" i="25"/>
  <c r="AD73" i="25"/>
  <c r="AE73" i="25"/>
  <c r="AF73" i="25"/>
  <c r="AG73" i="25"/>
  <c r="AH73" i="25"/>
  <c r="AI73" i="25"/>
  <c r="AJ73" i="25"/>
  <c r="AK73" i="25"/>
  <c r="AL73" i="25"/>
  <c r="AM73" i="25"/>
  <c r="AN73" i="25"/>
  <c r="AO73" i="25"/>
  <c r="AP73" i="25"/>
  <c r="B74" i="25"/>
  <c r="C74" i="25"/>
  <c r="E74" i="25"/>
  <c r="F74" i="25"/>
  <c r="G74" i="25"/>
  <c r="H74" i="25"/>
  <c r="I74" i="25"/>
  <c r="L74" i="25"/>
  <c r="M74" i="25"/>
  <c r="N74" i="25"/>
  <c r="O74" i="25"/>
  <c r="P74" i="25"/>
  <c r="R74" i="25"/>
  <c r="S74" i="25"/>
  <c r="T74" i="25"/>
  <c r="U74" i="25"/>
  <c r="V74" i="25"/>
  <c r="W74" i="25"/>
  <c r="X74" i="25"/>
  <c r="Y74" i="25"/>
  <c r="Z74" i="25"/>
  <c r="AA74" i="25"/>
  <c r="AB74" i="25"/>
  <c r="AC74" i="25"/>
  <c r="AD74" i="25"/>
  <c r="AE74" i="25"/>
  <c r="AF74" i="25"/>
  <c r="AG74" i="25"/>
  <c r="AH74" i="25"/>
  <c r="AI74" i="25"/>
  <c r="AJ74" i="25"/>
  <c r="AK74" i="25"/>
  <c r="AL74" i="25"/>
  <c r="AM74" i="25"/>
  <c r="AN74" i="25"/>
  <c r="AO74" i="25"/>
  <c r="AP74" i="25"/>
  <c r="B75" i="25"/>
  <c r="C75" i="25"/>
  <c r="E75" i="25"/>
  <c r="F75" i="25"/>
  <c r="G75" i="25"/>
  <c r="H75" i="25"/>
  <c r="I75" i="25"/>
  <c r="L75" i="25"/>
  <c r="M75" i="25"/>
  <c r="N75" i="25"/>
  <c r="O75" i="25"/>
  <c r="P75" i="25"/>
  <c r="R75" i="25"/>
  <c r="S75" i="25"/>
  <c r="T75" i="25"/>
  <c r="U75" i="25"/>
  <c r="V75" i="25"/>
  <c r="W75" i="25"/>
  <c r="X75" i="25"/>
  <c r="Y75" i="25"/>
  <c r="Z75" i="25"/>
  <c r="AA75" i="25"/>
  <c r="AB75" i="25"/>
  <c r="AC75" i="25"/>
  <c r="AD75" i="25"/>
  <c r="AE75" i="25"/>
  <c r="AF75" i="25"/>
  <c r="AG75" i="25"/>
  <c r="AH75" i="25"/>
  <c r="AI75" i="25"/>
  <c r="AJ75" i="25"/>
  <c r="AK75" i="25"/>
  <c r="AL75" i="25"/>
  <c r="AM75" i="25"/>
  <c r="AN75" i="25"/>
  <c r="AO75" i="25"/>
  <c r="AP75" i="25"/>
  <c r="B76" i="25"/>
  <c r="C76" i="25"/>
  <c r="E76" i="25"/>
  <c r="F76" i="25"/>
  <c r="G76" i="25"/>
  <c r="H76" i="25"/>
  <c r="I76" i="25"/>
  <c r="L76" i="25"/>
  <c r="M76" i="25"/>
  <c r="N76" i="25"/>
  <c r="O76" i="25"/>
  <c r="P76" i="25"/>
  <c r="R76" i="25"/>
  <c r="S76" i="25"/>
  <c r="T76" i="25"/>
  <c r="U76" i="25"/>
  <c r="V76" i="25"/>
  <c r="W76" i="25"/>
  <c r="X76" i="25"/>
  <c r="Y76" i="25"/>
  <c r="Z76" i="25"/>
  <c r="AA76" i="25"/>
  <c r="AB76" i="25"/>
  <c r="AC76" i="25"/>
  <c r="AD76" i="25"/>
  <c r="AE76" i="25"/>
  <c r="AF76" i="25"/>
  <c r="AG76" i="25"/>
  <c r="AH76" i="25"/>
  <c r="AI76" i="25"/>
  <c r="AJ76" i="25"/>
  <c r="AK76" i="25"/>
  <c r="AL76" i="25"/>
  <c r="AM76" i="25"/>
  <c r="AN76" i="25"/>
  <c r="AO76" i="25"/>
  <c r="AP76" i="25"/>
  <c r="B77" i="25"/>
  <c r="C77" i="25"/>
  <c r="E77" i="25"/>
  <c r="F77" i="25"/>
  <c r="G77" i="25"/>
  <c r="H77" i="25"/>
  <c r="I77" i="25"/>
  <c r="L77" i="25"/>
  <c r="M77" i="25"/>
  <c r="N77" i="25"/>
  <c r="O77" i="25"/>
  <c r="P77" i="25"/>
  <c r="R77" i="25"/>
  <c r="S77" i="25"/>
  <c r="T77" i="25"/>
  <c r="U77" i="25"/>
  <c r="V77" i="25"/>
  <c r="W77" i="25"/>
  <c r="X77" i="25"/>
  <c r="Y77" i="25"/>
  <c r="Z77" i="25"/>
  <c r="AA77" i="25"/>
  <c r="AB77" i="25"/>
  <c r="AC77" i="25"/>
  <c r="AD77" i="25"/>
  <c r="AE77" i="25"/>
  <c r="AF77" i="25"/>
  <c r="AG77" i="25"/>
  <c r="AH77" i="25"/>
  <c r="AI77" i="25"/>
  <c r="AJ77" i="25"/>
  <c r="AK77" i="25"/>
  <c r="AL77" i="25"/>
  <c r="AM77" i="25"/>
  <c r="AN77" i="25"/>
  <c r="AO77" i="25"/>
  <c r="AP77" i="25"/>
  <c r="B78" i="25"/>
  <c r="C78" i="25"/>
  <c r="E78" i="25"/>
  <c r="F78" i="25"/>
  <c r="G78" i="25"/>
  <c r="H78" i="25"/>
  <c r="I78" i="25"/>
  <c r="L78" i="25"/>
  <c r="M78" i="25"/>
  <c r="N78" i="25"/>
  <c r="O78" i="25"/>
  <c r="P78" i="25"/>
  <c r="R78" i="25"/>
  <c r="S78" i="25"/>
  <c r="T78" i="25"/>
  <c r="U78" i="25"/>
  <c r="V78" i="25"/>
  <c r="W78" i="25"/>
  <c r="X78" i="25"/>
  <c r="Y78" i="25"/>
  <c r="Z78" i="25"/>
  <c r="AA78" i="25"/>
  <c r="AB78" i="25"/>
  <c r="AC78" i="25"/>
  <c r="AD78" i="25"/>
  <c r="AE78" i="25"/>
  <c r="AF78" i="25"/>
  <c r="AG78" i="25"/>
  <c r="AH78" i="25"/>
  <c r="AI78" i="25"/>
  <c r="AJ78" i="25"/>
  <c r="AK78" i="25"/>
  <c r="AL78" i="25"/>
  <c r="AM78" i="25"/>
  <c r="AN78" i="25"/>
  <c r="AO78" i="25"/>
  <c r="AP78" i="25"/>
  <c r="B79" i="25"/>
  <c r="C79" i="25"/>
  <c r="E79" i="25"/>
  <c r="F79" i="25"/>
  <c r="G79" i="25"/>
  <c r="H79" i="25"/>
  <c r="I79" i="25"/>
  <c r="L79" i="25"/>
  <c r="M79" i="25"/>
  <c r="N79" i="25"/>
  <c r="O79" i="25"/>
  <c r="P79" i="25"/>
  <c r="R79" i="25"/>
  <c r="S79" i="25"/>
  <c r="T79" i="25"/>
  <c r="U79" i="25"/>
  <c r="V79" i="25"/>
  <c r="W79" i="25"/>
  <c r="X79" i="25"/>
  <c r="Y79" i="25"/>
  <c r="Z79" i="25"/>
  <c r="AA79" i="25"/>
  <c r="AB79" i="25"/>
  <c r="AC79" i="25"/>
  <c r="AD79" i="25"/>
  <c r="AE79" i="25"/>
  <c r="AF79" i="25"/>
  <c r="AG79" i="25"/>
  <c r="AH79" i="25"/>
  <c r="AI79" i="25"/>
  <c r="AJ79" i="25"/>
  <c r="AK79" i="25"/>
  <c r="AL79" i="25"/>
  <c r="AM79" i="25"/>
  <c r="AN79" i="25"/>
  <c r="AO79" i="25"/>
  <c r="AP79" i="25"/>
  <c r="B80" i="25"/>
  <c r="C80" i="25"/>
  <c r="E80" i="25"/>
  <c r="F80" i="25"/>
  <c r="G80" i="25"/>
  <c r="H80" i="25"/>
  <c r="I80" i="25"/>
  <c r="L80" i="25"/>
  <c r="M80" i="25"/>
  <c r="N80" i="25"/>
  <c r="O80" i="25"/>
  <c r="P80" i="25"/>
  <c r="R80" i="25"/>
  <c r="S80" i="25"/>
  <c r="T80" i="25"/>
  <c r="U80" i="25"/>
  <c r="V80" i="25"/>
  <c r="W80" i="25"/>
  <c r="X80" i="25"/>
  <c r="Y80" i="25"/>
  <c r="Z80" i="25"/>
  <c r="AA80" i="25"/>
  <c r="AB80" i="25"/>
  <c r="AC80" i="25"/>
  <c r="AD80" i="25"/>
  <c r="AE80" i="25"/>
  <c r="AF80" i="25"/>
  <c r="AG80" i="25"/>
  <c r="AH80" i="25"/>
  <c r="AI80" i="25"/>
  <c r="AJ80" i="25"/>
  <c r="AK80" i="25"/>
  <c r="AL80" i="25"/>
  <c r="AM80" i="25"/>
  <c r="AN80" i="25"/>
  <c r="AO80" i="25"/>
  <c r="AP80" i="25"/>
  <c r="B81" i="25"/>
  <c r="C81" i="25"/>
  <c r="E81" i="25"/>
  <c r="F81" i="25"/>
  <c r="G81" i="25"/>
  <c r="H81" i="25"/>
  <c r="I81" i="25"/>
  <c r="L81" i="25"/>
  <c r="M81" i="25"/>
  <c r="N81" i="25"/>
  <c r="O81" i="25"/>
  <c r="P81" i="25"/>
  <c r="R81" i="25"/>
  <c r="S81" i="25"/>
  <c r="T81" i="25"/>
  <c r="U81" i="25"/>
  <c r="V81" i="25"/>
  <c r="W81" i="25"/>
  <c r="X81" i="25"/>
  <c r="Y81" i="25"/>
  <c r="Z81" i="25"/>
  <c r="AA81" i="25"/>
  <c r="AB81" i="25"/>
  <c r="AC81" i="25"/>
  <c r="AD81" i="25"/>
  <c r="AE81" i="25"/>
  <c r="AF81" i="25"/>
  <c r="AG81" i="25"/>
  <c r="AH81" i="25"/>
  <c r="AI81" i="25"/>
  <c r="AJ81" i="25"/>
  <c r="AK81" i="25"/>
  <c r="AL81" i="25"/>
  <c r="AM81" i="25"/>
  <c r="AN81" i="25"/>
  <c r="AO81" i="25"/>
  <c r="AP81" i="25"/>
  <c r="B82" i="25"/>
  <c r="C82" i="25"/>
  <c r="E82" i="25"/>
  <c r="F82" i="25"/>
  <c r="G82" i="25"/>
  <c r="H82" i="25"/>
  <c r="I82" i="25"/>
  <c r="L82" i="25"/>
  <c r="M82" i="25"/>
  <c r="N82" i="25"/>
  <c r="O82" i="25"/>
  <c r="P82" i="25"/>
  <c r="R82" i="25"/>
  <c r="S82" i="25"/>
  <c r="T82" i="25"/>
  <c r="U82" i="25"/>
  <c r="V82" i="25"/>
  <c r="W82" i="25"/>
  <c r="X82" i="25"/>
  <c r="Y82" i="25"/>
  <c r="Z82" i="25"/>
  <c r="AA82" i="25"/>
  <c r="AB82" i="25"/>
  <c r="AC82" i="25"/>
  <c r="AD82" i="25"/>
  <c r="AE82" i="25"/>
  <c r="AF82" i="25"/>
  <c r="AG82" i="25"/>
  <c r="AH82" i="25"/>
  <c r="AI82" i="25"/>
  <c r="AJ82" i="25"/>
  <c r="AK82" i="25"/>
  <c r="AL82" i="25"/>
  <c r="AM82" i="25"/>
  <c r="AN82" i="25"/>
  <c r="AO82" i="25"/>
  <c r="AP82" i="25"/>
  <c r="B83" i="25"/>
  <c r="C83" i="25"/>
  <c r="E83" i="25"/>
  <c r="F83" i="25"/>
  <c r="G83" i="25"/>
  <c r="H83" i="25"/>
  <c r="I83" i="25"/>
  <c r="L83" i="25"/>
  <c r="M83" i="25"/>
  <c r="N83" i="25"/>
  <c r="O83" i="25"/>
  <c r="P83" i="25"/>
  <c r="R83" i="25"/>
  <c r="S83" i="25"/>
  <c r="T83" i="25"/>
  <c r="U83" i="25"/>
  <c r="V83" i="25"/>
  <c r="W83" i="25"/>
  <c r="X83" i="25"/>
  <c r="Y83" i="25"/>
  <c r="Z83" i="25"/>
  <c r="AA83" i="25"/>
  <c r="AB83" i="25"/>
  <c r="AC83" i="25"/>
  <c r="AD83" i="25"/>
  <c r="AE83" i="25"/>
  <c r="AF83" i="25"/>
  <c r="AG83" i="25"/>
  <c r="AH83" i="25"/>
  <c r="AI83" i="25"/>
  <c r="AJ83" i="25"/>
  <c r="AK83" i="25"/>
  <c r="AL83" i="25"/>
  <c r="AM83" i="25"/>
  <c r="AN83" i="25"/>
  <c r="AO83" i="25"/>
  <c r="AP83" i="25"/>
  <c r="B84" i="25"/>
  <c r="C84" i="25"/>
  <c r="E84" i="25"/>
  <c r="F84" i="25"/>
  <c r="G84" i="25"/>
  <c r="H84" i="25"/>
  <c r="I84" i="25"/>
  <c r="L84" i="25"/>
  <c r="M84" i="25"/>
  <c r="N84" i="25"/>
  <c r="O84" i="25"/>
  <c r="P84" i="25"/>
  <c r="R84" i="25"/>
  <c r="S84" i="25"/>
  <c r="T84" i="25"/>
  <c r="U84" i="25"/>
  <c r="V84" i="25"/>
  <c r="W84" i="25"/>
  <c r="X84" i="25"/>
  <c r="Y84" i="25"/>
  <c r="Z84" i="25"/>
  <c r="AA84" i="25"/>
  <c r="AB84" i="25"/>
  <c r="AC84" i="25"/>
  <c r="AD84" i="25"/>
  <c r="AE84" i="25"/>
  <c r="AF84" i="25"/>
  <c r="AG84" i="25"/>
  <c r="AH84" i="25"/>
  <c r="AI84" i="25"/>
  <c r="AJ84" i="25"/>
  <c r="AK84" i="25"/>
  <c r="AL84" i="25"/>
  <c r="AM84" i="25"/>
  <c r="AN84" i="25"/>
  <c r="AO84" i="25"/>
  <c r="AP84" i="25"/>
  <c r="B85" i="25"/>
  <c r="C85" i="25"/>
  <c r="E85" i="25"/>
  <c r="F85" i="25"/>
  <c r="G85" i="25"/>
  <c r="H85" i="25"/>
  <c r="I85" i="25"/>
  <c r="L85" i="25"/>
  <c r="M85" i="25"/>
  <c r="N85" i="25"/>
  <c r="O85" i="25"/>
  <c r="P85" i="25"/>
  <c r="R85" i="25"/>
  <c r="S85" i="25"/>
  <c r="T85" i="25"/>
  <c r="U85" i="25"/>
  <c r="V85" i="25"/>
  <c r="W85" i="25"/>
  <c r="X85" i="25"/>
  <c r="Y85" i="25"/>
  <c r="Z85" i="25"/>
  <c r="AA85" i="25"/>
  <c r="AB85" i="25"/>
  <c r="AC85" i="25"/>
  <c r="AD85" i="25"/>
  <c r="AE85" i="25"/>
  <c r="AF85" i="25"/>
  <c r="AG85" i="25"/>
  <c r="AH85" i="25"/>
  <c r="AI85" i="25"/>
  <c r="AJ85" i="25"/>
  <c r="AK85" i="25"/>
  <c r="AL85" i="25"/>
  <c r="AM85" i="25"/>
  <c r="AN85" i="25"/>
  <c r="AO85" i="25"/>
  <c r="AP85" i="25"/>
  <c r="B86" i="25"/>
  <c r="C86" i="25"/>
  <c r="E86" i="25"/>
  <c r="F86" i="25"/>
  <c r="G86" i="25"/>
  <c r="H86" i="25"/>
  <c r="I86" i="25"/>
  <c r="L86" i="25"/>
  <c r="M86" i="25"/>
  <c r="N86" i="25"/>
  <c r="O86" i="25"/>
  <c r="P86" i="25"/>
  <c r="R86" i="25"/>
  <c r="S86" i="25"/>
  <c r="T86" i="25"/>
  <c r="U86" i="25"/>
  <c r="V86" i="25"/>
  <c r="W86" i="25"/>
  <c r="X86" i="25"/>
  <c r="Y86" i="25"/>
  <c r="Z86" i="25"/>
  <c r="AA86" i="25"/>
  <c r="AB86" i="25"/>
  <c r="AC86" i="25"/>
  <c r="AD86" i="25"/>
  <c r="AE86" i="25"/>
  <c r="AF86" i="25"/>
  <c r="AG86" i="25"/>
  <c r="AH86" i="25"/>
  <c r="AI86" i="25"/>
  <c r="AJ86" i="25"/>
  <c r="AK86" i="25"/>
  <c r="AL86" i="25"/>
  <c r="AM86" i="25"/>
  <c r="AN86" i="25"/>
  <c r="AO86" i="25"/>
  <c r="AP86" i="25"/>
  <c r="B87" i="25"/>
  <c r="C87" i="25"/>
  <c r="E87" i="25"/>
  <c r="F87" i="25"/>
  <c r="G87" i="25"/>
  <c r="H87" i="25"/>
  <c r="I87" i="25"/>
  <c r="L87" i="25"/>
  <c r="M87" i="25"/>
  <c r="N87" i="25"/>
  <c r="O87" i="25"/>
  <c r="P87" i="25"/>
  <c r="R87" i="25"/>
  <c r="S87" i="25"/>
  <c r="T87" i="25"/>
  <c r="U87" i="25"/>
  <c r="V87" i="25"/>
  <c r="W87" i="25"/>
  <c r="X87" i="25"/>
  <c r="Y87" i="25"/>
  <c r="Z87" i="25"/>
  <c r="AA87" i="25"/>
  <c r="AB87" i="25"/>
  <c r="AC87" i="25"/>
  <c r="AD87" i="25"/>
  <c r="AE87" i="25"/>
  <c r="AF87" i="25"/>
  <c r="AG87" i="25"/>
  <c r="AH87" i="25"/>
  <c r="AI87" i="25"/>
  <c r="AJ87" i="25"/>
  <c r="AK87" i="25"/>
  <c r="AL87" i="25"/>
  <c r="AM87" i="25"/>
  <c r="AN87" i="25"/>
  <c r="AO87" i="25"/>
  <c r="AP87" i="25"/>
  <c r="B88" i="25"/>
  <c r="C88" i="25"/>
  <c r="E88" i="25"/>
  <c r="F88" i="25"/>
  <c r="G88" i="25"/>
  <c r="H88" i="25"/>
  <c r="I88" i="25"/>
  <c r="L88" i="25"/>
  <c r="M88" i="25"/>
  <c r="N88" i="25"/>
  <c r="O88" i="25"/>
  <c r="P88" i="25"/>
  <c r="R88" i="25"/>
  <c r="S88" i="25"/>
  <c r="T88" i="25"/>
  <c r="U88" i="25"/>
  <c r="V88" i="25"/>
  <c r="W88" i="25"/>
  <c r="X88" i="25"/>
  <c r="Y88" i="25"/>
  <c r="Z88" i="25"/>
  <c r="AA88" i="25"/>
  <c r="AB88" i="25"/>
  <c r="AC88" i="25"/>
  <c r="AD88" i="25"/>
  <c r="AE88" i="25"/>
  <c r="AF88" i="25"/>
  <c r="AG88" i="25"/>
  <c r="AH88" i="25"/>
  <c r="AI88" i="25"/>
  <c r="AJ88" i="25"/>
  <c r="AK88" i="25"/>
  <c r="AL88" i="25"/>
  <c r="AM88" i="25"/>
  <c r="AN88" i="25"/>
  <c r="AO88" i="25"/>
  <c r="AP88" i="25"/>
  <c r="B89" i="25"/>
  <c r="C89" i="25"/>
  <c r="E89" i="25"/>
  <c r="F89" i="25"/>
  <c r="G89" i="25"/>
  <c r="H89" i="25"/>
  <c r="I89" i="25"/>
  <c r="L89" i="25"/>
  <c r="M89" i="25"/>
  <c r="N89" i="25"/>
  <c r="O89" i="25"/>
  <c r="P89" i="25"/>
  <c r="R89" i="25"/>
  <c r="S89" i="25"/>
  <c r="T89" i="25"/>
  <c r="U89" i="25"/>
  <c r="V89" i="25"/>
  <c r="W89" i="25"/>
  <c r="X89" i="25"/>
  <c r="Y89" i="25"/>
  <c r="Z89" i="25"/>
  <c r="AA89" i="25"/>
  <c r="AB89" i="25"/>
  <c r="AC89" i="25"/>
  <c r="AD89" i="25"/>
  <c r="AE89" i="25"/>
  <c r="AF89" i="25"/>
  <c r="AG89" i="25"/>
  <c r="AH89" i="25"/>
  <c r="AI89" i="25"/>
  <c r="AJ89" i="25"/>
  <c r="AK89" i="25"/>
  <c r="AL89" i="25"/>
  <c r="AM89" i="25"/>
  <c r="AN89" i="25"/>
  <c r="AO89" i="25"/>
  <c r="AP89" i="25"/>
  <c r="B90" i="25"/>
  <c r="C90" i="25"/>
  <c r="E90" i="25"/>
  <c r="F90" i="25"/>
  <c r="G90" i="25"/>
  <c r="H90" i="25"/>
  <c r="I90" i="25"/>
  <c r="L90" i="25"/>
  <c r="M90" i="25"/>
  <c r="N90" i="25"/>
  <c r="O90" i="25"/>
  <c r="P90" i="25"/>
  <c r="R90" i="25"/>
  <c r="S90" i="25"/>
  <c r="T90" i="25"/>
  <c r="U90" i="25"/>
  <c r="V90" i="25"/>
  <c r="W90" i="25"/>
  <c r="X90" i="25"/>
  <c r="Y90" i="25"/>
  <c r="Z90" i="25"/>
  <c r="AA90" i="25"/>
  <c r="AB90" i="25"/>
  <c r="AC90" i="25"/>
  <c r="AD90" i="25"/>
  <c r="AE90" i="25"/>
  <c r="AF90" i="25"/>
  <c r="AG90" i="25"/>
  <c r="AH90" i="25"/>
  <c r="AI90" i="25"/>
  <c r="AJ90" i="25"/>
  <c r="AK90" i="25"/>
  <c r="AL90" i="25"/>
  <c r="AM90" i="25"/>
  <c r="AN90" i="25"/>
  <c r="AO90" i="25"/>
  <c r="AP90" i="25"/>
  <c r="B91" i="25"/>
  <c r="C91" i="25"/>
  <c r="E91" i="25"/>
  <c r="F91" i="25"/>
  <c r="G91" i="25"/>
  <c r="H91" i="25"/>
  <c r="I91" i="25"/>
  <c r="L91" i="25"/>
  <c r="M91" i="25"/>
  <c r="N91" i="25"/>
  <c r="O91" i="25"/>
  <c r="P91" i="25"/>
  <c r="R91" i="25"/>
  <c r="S91" i="25"/>
  <c r="T91" i="25"/>
  <c r="U91" i="25"/>
  <c r="V91" i="25"/>
  <c r="W91" i="25"/>
  <c r="X91" i="25"/>
  <c r="Y91" i="25"/>
  <c r="Z91" i="25"/>
  <c r="AA91" i="25"/>
  <c r="AB91" i="25"/>
  <c r="AC91" i="25"/>
  <c r="AD91" i="25"/>
  <c r="AE91" i="25"/>
  <c r="AF91" i="25"/>
  <c r="AG91" i="25"/>
  <c r="AH91" i="25"/>
  <c r="AI91" i="25"/>
  <c r="AJ91" i="25"/>
  <c r="AK91" i="25"/>
  <c r="AL91" i="25"/>
  <c r="AM91" i="25"/>
  <c r="AN91" i="25"/>
  <c r="AO91" i="25"/>
  <c r="AP91" i="25"/>
  <c r="B92" i="25"/>
  <c r="C92" i="25"/>
  <c r="E92" i="25"/>
  <c r="F92" i="25"/>
  <c r="G92" i="25"/>
  <c r="H92" i="25"/>
  <c r="I92" i="25"/>
  <c r="L92" i="25"/>
  <c r="M92" i="25"/>
  <c r="N92" i="25"/>
  <c r="O92" i="25"/>
  <c r="P92" i="25"/>
  <c r="R92" i="25"/>
  <c r="S92" i="25"/>
  <c r="T92" i="25"/>
  <c r="U92" i="25"/>
  <c r="V92" i="25"/>
  <c r="W92" i="25"/>
  <c r="X92" i="25"/>
  <c r="Y92" i="25"/>
  <c r="Z92" i="25"/>
  <c r="AA92" i="25"/>
  <c r="AB92" i="25"/>
  <c r="AC92" i="25"/>
  <c r="AD92" i="25"/>
  <c r="AE92" i="25"/>
  <c r="AF92" i="25"/>
  <c r="AG92" i="25"/>
  <c r="AH92" i="25"/>
  <c r="AI92" i="25"/>
  <c r="AJ92" i="25"/>
  <c r="AK92" i="25"/>
  <c r="AL92" i="25"/>
  <c r="AM92" i="25"/>
  <c r="AN92" i="25"/>
  <c r="AO92" i="25"/>
  <c r="AP92" i="25"/>
  <c r="B93" i="25"/>
  <c r="C93" i="25"/>
  <c r="E93" i="25"/>
  <c r="F93" i="25"/>
  <c r="G93" i="25"/>
  <c r="H93" i="25"/>
  <c r="I93" i="25"/>
  <c r="L93" i="25"/>
  <c r="M93" i="25"/>
  <c r="N93" i="25"/>
  <c r="O93" i="25"/>
  <c r="P93" i="25"/>
  <c r="R93" i="25"/>
  <c r="S93" i="25"/>
  <c r="T93" i="25"/>
  <c r="U93" i="25"/>
  <c r="V93" i="25"/>
  <c r="W93" i="25"/>
  <c r="X93" i="25"/>
  <c r="Y93" i="25"/>
  <c r="Z93" i="25"/>
  <c r="AA93" i="25"/>
  <c r="AB93" i="25"/>
  <c r="AC93" i="25"/>
  <c r="AD93" i="25"/>
  <c r="AE93" i="25"/>
  <c r="AF93" i="25"/>
  <c r="AG93" i="25"/>
  <c r="AH93" i="25"/>
  <c r="AI93" i="25"/>
  <c r="AJ93" i="25"/>
  <c r="AK93" i="25"/>
  <c r="AL93" i="25"/>
  <c r="AM93" i="25"/>
  <c r="AN93" i="25"/>
  <c r="AO93" i="25"/>
  <c r="AP93" i="25"/>
  <c r="B94" i="25"/>
  <c r="C94" i="25"/>
  <c r="E94" i="25"/>
  <c r="F94" i="25"/>
  <c r="G94" i="25"/>
  <c r="H94" i="25"/>
  <c r="I94" i="25"/>
  <c r="L94" i="25"/>
  <c r="M94" i="25"/>
  <c r="N94" i="25"/>
  <c r="O94" i="25"/>
  <c r="P94" i="25"/>
  <c r="R94" i="25"/>
  <c r="S94" i="25"/>
  <c r="T94" i="25"/>
  <c r="U94" i="25"/>
  <c r="V94" i="25"/>
  <c r="W94" i="25"/>
  <c r="X94" i="25"/>
  <c r="Y94" i="25"/>
  <c r="Z94" i="25"/>
  <c r="AA94" i="25"/>
  <c r="AB94" i="25"/>
  <c r="AC94" i="25"/>
  <c r="AD94" i="25"/>
  <c r="AE94" i="25"/>
  <c r="AF94" i="25"/>
  <c r="AG94" i="25"/>
  <c r="AH94" i="25"/>
  <c r="AI94" i="25"/>
  <c r="AJ94" i="25"/>
  <c r="AK94" i="25"/>
  <c r="AL94" i="25"/>
  <c r="AM94" i="25"/>
  <c r="AN94" i="25"/>
  <c r="AO94" i="25"/>
  <c r="AP94" i="25"/>
  <c r="B95" i="25"/>
  <c r="C95" i="25"/>
  <c r="E95" i="25"/>
  <c r="F95" i="25"/>
  <c r="G95" i="25"/>
  <c r="H95" i="25"/>
  <c r="I95" i="25"/>
  <c r="L95" i="25"/>
  <c r="M95" i="25"/>
  <c r="N95" i="25"/>
  <c r="O95" i="25"/>
  <c r="P95" i="25"/>
  <c r="R95" i="25"/>
  <c r="S95" i="25"/>
  <c r="T95" i="25"/>
  <c r="U95" i="25"/>
  <c r="V95" i="25"/>
  <c r="W95" i="25"/>
  <c r="X95" i="25"/>
  <c r="Y95" i="25"/>
  <c r="Z95" i="25"/>
  <c r="AA95" i="25"/>
  <c r="AB95" i="25"/>
  <c r="AC95" i="25"/>
  <c r="AD95" i="25"/>
  <c r="AE95" i="25"/>
  <c r="AF95" i="25"/>
  <c r="AG95" i="25"/>
  <c r="AH95" i="25"/>
  <c r="AI95" i="25"/>
  <c r="AJ95" i="25"/>
  <c r="AK95" i="25"/>
  <c r="AL95" i="25"/>
  <c r="AM95" i="25"/>
  <c r="AN95" i="25"/>
  <c r="AO95" i="25"/>
  <c r="AP95" i="25"/>
  <c r="B96" i="25"/>
  <c r="C96" i="25"/>
  <c r="E96" i="25"/>
  <c r="F96" i="25"/>
  <c r="G96" i="25"/>
  <c r="H96" i="25"/>
  <c r="I96" i="25"/>
  <c r="L96" i="25"/>
  <c r="M96" i="25"/>
  <c r="N96" i="25"/>
  <c r="O96" i="25"/>
  <c r="P96" i="25"/>
  <c r="R96" i="25"/>
  <c r="S96" i="25"/>
  <c r="T96" i="25"/>
  <c r="U96" i="25"/>
  <c r="V96" i="25"/>
  <c r="W96" i="25"/>
  <c r="X96" i="25"/>
  <c r="Y96" i="25"/>
  <c r="Z96" i="25"/>
  <c r="AA96" i="25"/>
  <c r="AB96" i="25"/>
  <c r="AC96" i="25"/>
  <c r="AD96" i="25"/>
  <c r="AE96" i="25"/>
  <c r="AF96" i="25"/>
  <c r="AG96" i="25"/>
  <c r="AH96" i="25"/>
  <c r="AI96" i="25"/>
  <c r="AJ96" i="25"/>
  <c r="AK96" i="25"/>
  <c r="AL96" i="25"/>
  <c r="AM96" i="25"/>
  <c r="AN96" i="25"/>
  <c r="AO96" i="25"/>
  <c r="AP96" i="25"/>
  <c r="B97" i="25"/>
  <c r="C97" i="25"/>
  <c r="E97" i="25"/>
  <c r="F97" i="25"/>
  <c r="G97" i="25"/>
  <c r="H97" i="25"/>
  <c r="I97" i="25"/>
  <c r="L97" i="25"/>
  <c r="M97" i="25"/>
  <c r="N97" i="25"/>
  <c r="O97" i="25"/>
  <c r="P97" i="25"/>
  <c r="R97" i="25"/>
  <c r="S97" i="25"/>
  <c r="T97" i="25"/>
  <c r="U97" i="25"/>
  <c r="V97" i="25"/>
  <c r="W97" i="25"/>
  <c r="X97" i="25"/>
  <c r="Y97" i="25"/>
  <c r="Z97" i="25"/>
  <c r="AA97" i="25"/>
  <c r="AB97" i="25"/>
  <c r="AC97" i="25"/>
  <c r="AD97" i="25"/>
  <c r="AE97" i="25"/>
  <c r="AF97" i="25"/>
  <c r="AG97" i="25"/>
  <c r="AH97" i="25"/>
  <c r="AI97" i="25"/>
  <c r="AJ97" i="25"/>
  <c r="AK97" i="25"/>
  <c r="AL97" i="25"/>
  <c r="AM97" i="25"/>
  <c r="AN97" i="25"/>
  <c r="AO97" i="25"/>
  <c r="AP97" i="25"/>
  <c r="B98" i="25"/>
  <c r="C98" i="25"/>
  <c r="E98" i="25"/>
  <c r="F98" i="25"/>
  <c r="G98" i="25"/>
  <c r="H98" i="25"/>
  <c r="I98" i="25"/>
  <c r="L98" i="25"/>
  <c r="M98" i="25"/>
  <c r="N98" i="25"/>
  <c r="O98" i="25"/>
  <c r="P98" i="25"/>
  <c r="R98" i="25"/>
  <c r="S98" i="25"/>
  <c r="T98" i="25"/>
  <c r="U98" i="25"/>
  <c r="V98" i="25"/>
  <c r="W98" i="25"/>
  <c r="X98" i="25"/>
  <c r="Y98" i="25"/>
  <c r="Z98" i="25"/>
  <c r="AA98" i="25"/>
  <c r="AB98" i="25"/>
  <c r="AC98" i="25"/>
  <c r="AD98" i="25"/>
  <c r="AE98" i="25"/>
  <c r="AF98" i="25"/>
  <c r="AG98" i="25"/>
  <c r="AH98" i="25"/>
  <c r="AI98" i="25"/>
  <c r="AJ98" i="25"/>
  <c r="AK98" i="25"/>
  <c r="AL98" i="25"/>
  <c r="AM98" i="25"/>
  <c r="AN98" i="25"/>
  <c r="AO98" i="25"/>
  <c r="AP98" i="25"/>
  <c r="B99" i="25"/>
  <c r="C99" i="25"/>
  <c r="E99" i="25"/>
  <c r="F99" i="25"/>
  <c r="G99" i="25"/>
  <c r="H99" i="25"/>
  <c r="I99" i="25"/>
  <c r="L99" i="25"/>
  <c r="M99" i="25"/>
  <c r="N99" i="25"/>
  <c r="O99" i="25"/>
  <c r="P99" i="25"/>
  <c r="R99" i="25"/>
  <c r="S99" i="25"/>
  <c r="T99" i="25"/>
  <c r="U99" i="25"/>
  <c r="V99" i="25"/>
  <c r="W99" i="25"/>
  <c r="X99" i="25"/>
  <c r="Y99" i="25"/>
  <c r="Z99" i="25"/>
  <c r="AA99" i="25"/>
  <c r="AB99" i="25"/>
  <c r="AC99" i="25"/>
  <c r="AD99" i="25"/>
  <c r="AE99" i="25"/>
  <c r="AF99" i="25"/>
  <c r="AG99" i="25"/>
  <c r="AH99" i="25"/>
  <c r="AI99" i="25"/>
  <c r="AJ99" i="25"/>
  <c r="AK99" i="25"/>
  <c r="AL99" i="25"/>
  <c r="AM99" i="25"/>
  <c r="AN99" i="25"/>
  <c r="AO99" i="25"/>
  <c r="AP99" i="25"/>
  <c r="B100" i="25"/>
  <c r="C100" i="25"/>
  <c r="E100" i="25"/>
  <c r="F100" i="25"/>
  <c r="G100" i="25"/>
  <c r="H100" i="25"/>
  <c r="I100" i="25"/>
  <c r="L100" i="25"/>
  <c r="M100" i="25"/>
  <c r="N100" i="25"/>
  <c r="O100" i="25"/>
  <c r="P100" i="25"/>
  <c r="R100" i="25"/>
  <c r="S100" i="25"/>
  <c r="T100" i="25"/>
  <c r="U100" i="25"/>
  <c r="V100" i="25"/>
  <c r="W100" i="25"/>
  <c r="X100" i="25"/>
  <c r="Y100" i="25"/>
  <c r="Z100" i="25"/>
  <c r="AA100" i="25"/>
  <c r="AB100" i="25"/>
  <c r="AC100" i="25"/>
  <c r="AD100" i="25"/>
  <c r="AE100" i="25"/>
  <c r="AF100" i="25"/>
  <c r="AG100" i="25"/>
  <c r="AH100" i="25"/>
  <c r="AI100" i="25"/>
  <c r="AJ100" i="25"/>
  <c r="AK100" i="25"/>
  <c r="AL100" i="25"/>
  <c r="AM100" i="25"/>
  <c r="AN100" i="25"/>
  <c r="AO100" i="25"/>
  <c r="AP100" i="25"/>
  <c r="B101" i="25"/>
  <c r="C101" i="25"/>
  <c r="E101" i="25"/>
  <c r="F101" i="25"/>
  <c r="G101" i="25"/>
  <c r="H101" i="25"/>
  <c r="I101" i="25"/>
  <c r="L101" i="25"/>
  <c r="M101" i="25"/>
  <c r="N101" i="25"/>
  <c r="O101" i="25"/>
  <c r="P101" i="25"/>
  <c r="R101" i="25"/>
  <c r="S101" i="25"/>
  <c r="T101" i="25"/>
  <c r="U101" i="25"/>
  <c r="V101" i="25"/>
  <c r="W101" i="25"/>
  <c r="X101" i="25"/>
  <c r="Y101" i="25"/>
  <c r="Z101" i="25"/>
  <c r="AA101" i="25"/>
  <c r="AB101" i="25"/>
  <c r="AC101" i="25"/>
  <c r="AD101" i="25"/>
  <c r="AE101" i="25"/>
  <c r="AF101" i="25"/>
  <c r="AG101" i="25"/>
  <c r="AH101" i="25"/>
  <c r="AI101" i="25"/>
  <c r="AJ101" i="25"/>
  <c r="AK101" i="25"/>
  <c r="AL101" i="25"/>
  <c r="AM101" i="25"/>
  <c r="AN101" i="25"/>
  <c r="AO101" i="25"/>
  <c r="AP101" i="25"/>
  <c r="B102" i="25"/>
  <c r="C102" i="25"/>
  <c r="E102" i="25"/>
  <c r="F102" i="25"/>
  <c r="G102" i="25"/>
  <c r="H102" i="25"/>
  <c r="I102" i="25"/>
  <c r="L102" i="25"/>
  <c r="M102" i="25"/>
  <c r="N102" i="25"/>
  <c r="O102" i="25"/>
  <c r="P102" i="25"/>
  <c r="R102" i="25"/>
  <c r="S102" i="25"/>
  <c r="T102" i="25"/>
  <c r="U102" i="25"/>
  <c r="V102" i="25"/>
  <c r="W102" i="25"/>
  <c r="X102" i="25"/>
  <c r="Y102" i="25"/>
  <c r="Z102" i="25"/>
  <c r="AA102" i="25"/>
  <c r="AB102" i="25"/>
  <c r="AC102" i="25"/>
  <c r="AD102" i="25"/>
  <c r="AE102" i="25"/>
  <c r="AF102" i="25"/>
  <c r="AG102" i="25"/>
  <c r="AH102" i="25"/>
  <c r="AI102" i="25"/>
  <c r="AJ102" i="25"/>
  <c r="AK102" i="25"/>
  <c r="AL102" i="25"/>
  <c r="AM102" i="25"/>
  <c r="AN102" i="25"/>
  <c r="AO102" i="25"/>
  <c r="AP102" i="25"/>
  <c r="B103" i="25"/>
  <c r="C103" i="25"/>
  <c r="E103" i="25"/>
  <c r="F103" i="25"/>
  <c r="G103" i="25"/>
  <c r="H103" i="25"/>
  <c r="I103" i="25"/>
  <c r="L103" i="25"/>
  <c r="M103" i="25"/>
  <c r="N103" i="25"/>
  <c r="O103" i="25"/>
  <c r="P103" i="25"/>
  <c r="R103" i="25"/>
  <c r="S103" i="25"/>
  <c r="T103" i="25"/>
  <c r="U103" i="25"/>
  <c r="V103" i="25"/>
  <c r="W103" i="25"/>
  <c r="X103" i="25"/>
  <c r="Y103" i="25"/>
  <c r="Z103" i="25"/>
  <c r="AA103" i="25"/>
  <c r="AB103" i="25"/>
  <c r="AC103" i="25"/>
  <c r="AD103" i="25"/>
  <c r="AE103" i="25"/>
  <c r="AF103" i="25"/>
  <c r="AG103" i="25"/>
  <c r="AH103" i="25"/>
  <c r="AI103" i="25"/>
  <c r="AJ103" i="25"/>
  <c r="AK103" i="25"/>
  <c r="AL103" i="25"/>
  <c r="AM103" i="25"/>
  <c r="AN103" i="25"/>
  <c r="AO103" i="25"/>
  <c r="AP103" i="25"/>
  <c r="B104" i="25"/>
  <c r="C104" i="25"/>
  <c r="E104" i="25"/>
  <c r="F104" i="25"/>
  <c r="G104" i="25"/>
  <c r="H104" i="25"/>
  <c r="I104" i="25"/>
  <c r="L104" i="25"/>
  <c r="M104" i="25"/>
  <c r="N104" i="25"/>
  <c r="O104" i="25"/>
  <c r="P104" i="25"/>
  <c r="R104" i="25"/>
  <c r="S104" i="25"/>
  <c r="T104" i="25"/>
  <c r="U104" i="25"/>
  <c r="V104" i="25"/>
  <c r="W104" i="25"/>
  <c r="X104" i="25"/>
  <c r="Y104" i="25"/>
  <c r="Z104" i="25"/>
  <c r="AA104" i="25"/>
  <c r="AB104" i="25"/>
  <c r="AC104" i="25"/>
  <c r="AD104" i="25"/>
  <c r="AE104" i="25"/>
  <c r="AF104" i="25"/>
  <c r="AG104" i="25"/>
  <c r="AH104" i="25"/>
  <c r="AI104" i="25"/>
  <c r="AJ104" i="25"/>
  <c r="AK104" i="25"/>
  <c r="AL104" i="25"/>
  <c r="AM104" i="25"/>
  <c r="AN104" i="25"/>
  <c r="AO104" i="25"/>
  <c r="AP104" i="25"/>
  <c r="B105" i="25"/>
  <c r="C105" i="25"/>
  <c r="E105" i="25"/>
  <c r="F105" i="25"/>
  <c r="G105" i="25"/>
  <c r="H105" i="25"/>
  <c r="I105" i="25"/>
  <c r="L105" i="25"/>
  <c r="M105" i="25"/>
  <c r="N105" i="25"/>
  <c r="O105" i="25"/>
  <c r="P105" i="25"/>
  <c r="R105" i="25"/>
  <c r="S105" i="25"/>
  <c r="T105" i="25"/>
  <c r="U105" i="25"/>
  <c r="V105" i="25"/>
  <c r="W105" i="25"/>
  <c r="X105" i="25"/>
  <c r="Y105" i="25"/>
  <c r="Z105" i="25"/>
  <c r="AA105" i="25"/>
  <c r="AB105" i="25"/>
  <c r="AC105" i="25"/>
  <c r="AD105" i="25"/>
  <c r="AE105" i="25"/>
  <c r="AF105" i="25"/>
  <c r="AG105" i="25"/>
  <c r="AH105" i="25"/>
  <c r="AI105" i="25"/>
  <c r="AJ105" i="25"/>
  <c r="AK105" i="25"/>
  <c r="AL105" i="25"/>
  <c r="AM105" i="25"/>
  <c r="AN105" i="25"/>
  <c r="AO105" i="25"/>
  <c r="AP105" i="25"/>
  <c r="B106" i="25"/>
  <c r="C106" i="25"/>
  <c r="E106" i="25"/>
  <c r="F106" i="25"/>
  <c r="G106" i="25"/>
  <c r="H106" i="25"/>
  <c r="I106" i="25"/>
  <c r="L106" i="25"/>
  <c r="M106" i="25"/>
  <c r="N106" i="25"/>
  <c r="O106" i="25"/>
  <c r="P106" i="25"/>
  <c r="R106" i="25"/>
  <c r="S106" i="25"/>
  <c r="T106" i="25"/>
  <c r="U106" i="25"/>
  <c r="V106" i="25"/>
  <c r="W106" i="25"/>
  <c r="X106" i="25"/>
  <c r="Y106" i="25"/>
  <c r="Z106" i="25"/>
  <c r="AA106" i="25"/>
  <c r="AB106" i="25"/>
  <c r="AC106" i="25"/>
  <c r="AD106" i="25"/>
  <c r="AE106" i="25"/>
  <c r="AF106" i="25"/>
  <c r="AG106" i="25"/>
  <c r="AH106" i="25"/>
  <c r="AI106" i="25"/>
  <c r="AJ106" i="25"/>
  <c r="AK106" i="25"/>
  <c r="AL106" i="25"/>
  <c r="AM106" i="25"/>
  <c r="AN106" i="25"/>
  <c r="AO106" i="25"/>
  <c r="AP106" i="25"/>
  <c r="B107" i="25"/>
  <c r="C107" i="25"/>
  <c r="E107" i="25"/>
  <c r="F107" i="25"/>
  <c r="G107" i="25"/>
  <c r="H107" i="25"/>
  <c r="I107" i="25"/>
  <c r="L107" i="25"/>
  <c r="M107" i="25"/>
  <c r="N107" i="25"/>
  <c r="O107" i="25"/>
  <c r="P107" i="25"/>
  <c r="R107" i="25"/>
  <c r="S107" i="25"/>
  <c r="T107" i="25"/>
  <c r="U107" i="25"/>
  <c r="V107" i="25"/>
  <c r="W107" i="25"/>
  <c r="X107" i="25"/>
  <c r="Y107" i="25"/>
  <c r="Z107" i="25"/>
  <c r="AA107" i="25"/>
  <c r="AB107" i="25"/>
  <c r="AC107" i="25"/>
  <c r="AD107" i="25"/>
  <c r="AE107" i="25"/>
  <c r="AF107" i="25"/>
  <c r="AG107" i="25"/>
  <c r="AH107" i="25"/>
  <c r="AI107" i="25"/>
  <c r="AJ107" i="25"/>
  <c r="AK107" i="25"/>
  <c r="AL107" i="25"/>
  <c r="AM107" i="25"/>
  <c r="AN107" i="25"/>
  <c r="AO107" i="25"/>
  <c r="AP107" i="25"/>
  <c r="B108" i="25"/>
  <c r="C108" i="25"/>
  <c r="E108" i="25"/>
  <c r="F108" i="25"/>
  <c r="G108" i="25"/>
  <c r="H108" i="25"/>
  <c r="I108" i="25"/>
  <c r="L108" i="25"/>
  <c r="M108" i="25"/>
  <c r="N108" i="25"/>
  <c r="O108" i="25"/>
  <c r="P108" i="25"/>
  <c r="R108" i="25"/>
  <c r="S108" i="25"/>
  <c r="T108" i="25"/>
  <c r="U108" i="25"/>
  <c r="V108" i="25"/>
  <c r="W108" i="25"/>
  <c r="X108" i="25"/>
  <c r="Y108" i="25"/>
  <c r="Z108" i="25"/>
  <c r="AA108" i="25"/>
  <c r="AB108" i="25"/>
  <c r="AC108" i="25"/>
  <c r="AD108" i="25"/>
  <c r="AE108" i="25"/>
  <c r="AF108" i="25"/>
  <c r="AG108" i="25"/>
  <c r="AH108" i="25"/>
  <c r="AI108" i="25"/>
  <c r="AJ108" i="25"/>
  <c r="AK108" i="25"/>
  <c r="AL108" i="25"/>
  <c r="AM108" i="25"/>
  <c r="AN108" i="25"/>
  <c r="AO108" i="25"/>
  <c r="AP108" i="25"/>
  <c r="B109" i="25"/>
  <c r="C109" i="25"/>
  <c r="E109" i="25"/>
  <c r="F109" i="25"/>
  <c r="G109" i="25"/>
  <c r="H109" i="25"/>
  <c r="I109" i="25"/>
  <c r="L109" i="25"/>
  <c r="M109" i="25"/>
  <c r="N109" i="25"/>
  <c r="O109" i="25"/>
  <c r="P109" i="25"/>
  <c r="R109" i="25"/>
  <c r="S109" i="25"/>
  <c r="T109" i="25"/>
  <c r="U109" i="25"/>
  <c r="V109" i="25"/>
  <c r="W109" i="25"/>
  <c r="X109" i="25"/>
  <c r="Y109" i="25"/>
  <c r="Z109" i="25"/>
  <c r="AA109" i="25"/>
  <c r="AB109" i="25"/>
  <c r="AC109" i="25"/>
  <c r="AD109" i="25"/>
  <c r="AE109" i="25"/>
  <c r="AF109" i="25"/>
  <c r="AG109" i="25"/>
  <c r="AH109" i="25"/>
  <c r="AI109" i="25"/>
  <c r="AJ109" i="25"/>
  <c r="AK109" i="25"/>
  <c r="AL109" i="25"/>
  <c r="AM109" i="25"/>
  <c r="AN109" i="25"/>
  <c r="AO109" i="25"/>
  <c r="AP109" i="25"/>
  <c r="B110" i="25"/>
  <c r="C110" i="25"/>
  <c r="E110" i="25"/>
  <c r="F110" i="25"/>
  <c r="G110" i="25"/>
  <c r="H110" i="25"/>
  <c r="I110" i="25"/>
  <c r="L110" i="25"/>
  <c r="M110" i="25"/>
  <c r="N110" i="25"/>
  <c r="O110" i="25"/>
  <c r="P110" i="25"/>
  <c r="R110" i="25"/>
  <c r="S110" i="25"/>
  <c r="T110" i="25"/>
  <c r="U110" i="25"/>
  <c r="V110" i="25"/>
  <c r="W110" i="25"/>
  <c r="X110" i="25"/>
  <c r="Y110" i="25"/>
  <c r="Z110" i="25"/>
  <c r="AA110" i="25"/>
  <c r="AB110" i="25"/>
  <c r="AC110" i="25"/>
  <c r="AD110" i="25"/>
  <c r="AE110" i="25"/>
  <c r="AF110" i="25"/>
  <c r="AG110" i="25"/>
  <c r="AH110" i="25"/>
  <c r="AI110" i="25"/>
  <c r="AJ110" i="25"/>
  <c r="AK110" i="25"/>
  <c r="AL110" i="25"/>
  <c r="AM110" i="25"/>
  <c r="AN110" i="25"/>
  <c r="AO110" i="25"/>
  <c r="AP110" i="25"/>
  <c r="B111" i="25"/>
  <c r="C111" i="25"/>
  <c r="E111" i="25"/>
  <c r="F111" i="25"/>
  <c r="G111" i="25"/>
  <c r="H111" i="25"/>
  <c r="I111" i="25"/>
  <c r="L111" i="25"/>
  <c r="M111" i="25"/>
  <c r="N111" i="25"/>
  <c r="O111" i="25"/>
  <c r="P111" i="25"/>
  <c r="R111" i="25"/>
  <c r="S111" i="25"/>
  <c r="T111" i="25"/>
  <c r="U111" i="25"/>
  <c r="V111" i="25"/>
  <c r="W111" i="25"/>
  <c r="X111" i="25"/>
  <c r="Y111" i="25"/>
  <c r="Z111" i="25"/>
  <c r="AA111" i="25"/>
  <c r="AB111" i="25"/>
  <c r="AC111" i="25"/>
  <c r="AD111" i="25"/>
  <c r="AE111" i="25"/>
  <c r="AF111" i="25"/>
  <c r="AG111" i="25"/>
  <c r="AH111" i="25"/>
  <c r="AI111" i="25"/>
  <c r="AJ111" i="25"/>
  <c r="AK111" i="25"/>
  <c r="AL111" i="25"/>
  <c r="AM111" i="25"/>
  <c r="AN111" i="25"/>
  <c r="AO111" i="25"/>
  <c r="AP111" i="25"/>
  <c r="B112" i="25"/>
  <c r="C112" i="25"/>
  <c r="E112" i="25"/>
  <c r="F112" i="25"/>
  <c r="G112" i="25"/>
  <c r="H112" i="25"/>
  <c r="I112" i="25"/>
  <c r="L112" i="25"/>
  <c r="M112" i="25"/>
  <c r="N112" i="25"/>
  <c r="O112" i="25"/>
  <c r="P112" i="25"/>
  <c r="R112" i="25"/>
  <c r="S112" i="25"/>
  <c r="T112" i="25"/>
  <c r="U112" i="25"/>
  <c r="V112" i="25"/>
  <c r="W112" i="25"/>
  <c r="X112" i="25"/>
  <c r="Y112" i="25"/>
  <c r="Z112" i="25"/>
  <c r="AA112" i="25"/>
  <c r="AB112" i="25"/>
  <c r="AC112" i="25"/>
  <c r="AD112" i="25"/>
  <c r="AE112" i="25"/>
  <c r="AF112" i="25"/>
  <c r="AG112" i="25"/>
  <c r="AH112" i="25"/>
  <c r="AI112" i="25"/>
  <c r="AJ112" i="25"/>
  <c r="AK112" i="25"/>
  <c r="AL112" i="25"/>
  <c r="AM112" i="25"/>
  <c r="AN112" i="25"/>
  <c r="AO112" i="25"/>
  <c r="AP112" i="25"/>
  <c r="B113" i="25"/>
  <c r="C113" i="25"/>
  <c r="E113" i="25"/>
  <c r="F113" i="25"/>
  <c r="G113" i="25"/>
  <c r="H113" i="25"/>
  <c r="I113" i="25"/>
  <c r="L113" i="25"/>
  <c r="M113" i="25"/>
  <c r="N113" i="25"/>
  <c r="O113" i="25"/>
  <c r="P113" i="25"/>
  <c r="R113" i="25"/>
  <c r="S113" i="25"/>
  <c r="T113" i="25"/>
  <c r="U113" i="25"/>
  <c r="V113" i="25"/>
  <c r="W113" i="25"/>
  <c r="X113" i="25"/>
  <c r="Y113" i="25"/>
  <c r="Z113" i="25"/>
  <c r="AA113" i="25"/>
  <c r="AB113" i="25"/>
  <c r="AC113" i="25"/>
  <c r="AD113" i="25"/>
  <c r="AE113" i="25"/>
  <c r="AF113" i="25"/>
  <c r="AG113" i="25"/>
  <c r="AH113" i="25"/>
  <c r="AI113" i="25"/>
  <c r="AJ113" i="25"/>
  <c r="AK113" i="25"/>
  <c r="AL113" i="25"/>
  <c r="AM113" i="25"/>
  <c r="AN113" i="25"/>
  <c r="AO113" i="25"/>
  <c r="AP113" i="25"/>
  <c r="B114" i="25"/>
  <c r="C114" i="25"/>
  <c r="E114" i="25"/>
  <c r="F114" i="25"/>
  <c r="G114" i="25"/>
  <c r="H114" i="25"/>
  <c r="I114" i="25"/>
  <c r="L114" i="25"/>
  <c r="M114" i="25"/>
  <c r="N114" i="25"/>
  <c r="O114" i="25"/>
  <c r="P114" i="25"/>
  <c r="R114" i="25"/>
  <c r="S114" i="25"/>
  <c r="T114" i="25"/>
  <c r="U114" i="25"/>
  <c r="V114" i="25"/>
  <c r="W114" i="25"/>
  <c r="X114" i="25"/>
  <c r="Y114" i="25"/>
  <c r="Z114" i="25"/>
  <c r="AA114" i="25"/>
  <c r="AB114" i="25"/>
  <c r="AC114" i="25"/>
  <c r="AD114" i="25"/>
  <c r="AE114" i="25"/>
  <c r="AF114" i="25"/>
  <c r="AG114" i="25"/>
  <c r="AH114" i="25"/>
  <c r="AI114" i="25"/>
  <c r="AJ114" i="25"/>
  <c r="AK114" i="25"/>
  <c r="AL114" i="25"/>
  <c r="AM114" i="25"/>
  <c r="AN114" i="25"/>
  <c r="AO114" i="25"/>
  <c r="AP114" i="25"/>
  <c r="B115" i="25"/>
  <c r="C115" i="25"/>
  <c r="E115" i="25"/>
  <c r="F115" i="25"/>
  <c r="G115" i="25"/>
  <c r="H115" i="25"/>
  <c r="I115" i="25"/>
  <c r="L115" i="25"/>
  <c r="M115" i="25"/>
  <c r="N115" i="25"/>
  <c r="O115" i="25"/>
  <c r="P115" i="25"/>
  <c r="R115" i="25"/>
  <c r="S115" i="25"/>
  <c r="T115" i="25"/>
  <c r="U115" i="25"/>
  <c r="V115" i="25"/>
  <c r="W115" i="25"/>
  <c r="X115" i="25"/>
  <c r="Y115" i="25"/>
  <c r="Z115" i="25"/>
  <c r="AA115" i="25"/>
  <c r="AB115" i="25"/>
  <c r="AC115" i="25"/>
  <c r="AD115" i="25"/>
  <c r="AE115" i="25"/>
  <c r="AF115" i="25"/>
  <c r="AG115" i="25"/>
  <c r="AH115" i="25"/>
  <c r="AI115" i="25"/>
  <c r="AJ115" i="25"/>
  <c r="AK115" i="25"/>
  <c r="AL115" i="25"/>
  <c r="AM115" i="25"/>
  <c r="AN115" i="25"/>
  <c r="AO115" i="25"/>
  <c r="AP115" i="25"/>
  <c r="B116" i="25"/>
  <c r="C116" i="25"/>
  <c r="E116" i="25"/>
  <c r="F116" i="25"/>
  <c r="G116" i="25"/>
  <c r="H116" i="25"/>
  <c r="I116" i="25"/>
  <c r="L116" i="25"/>
  <c r="M116" i="25"/>
  <c r="N116" i="25"/>
  <c r="O116" i="25"/>
  <c r="P116" i="25"/>
  <c r="R116" i="25"/>
  <c r="S116" i="25"/>
  <c r="T116" i="25"/>
  <c r="U116" i="25"/>
  <c r="V116" i="25"/>
  <c r="W116" i="25"/>
  <c r="X116" i="25"/>
  <c r="Y116" i="25"/>
  <c r="Z116" i="25"/>
  <c r="AA116" i="25"/>
  <c r="AB116" i="25"/>
  <c r="AC116" i="25"/>
  <c r="AD116" i="25"/>
  <c r="AE116" i="25"/>
  <c r="AF116" i="25"/>
  <c r="AG116" i="25"/>
  <c r="AH116" i="25"/>
  <c r="AI116" i="25"/>
  <c r="AJ116" i="25"/>
  <c r="AK116" i="25"/>
  <c r="AL116" i="25"/>
  <c r="AM116" i="25"/>
  <c r="AN116" i="25"/>
  <c r="AO116" i="25"/>
  <c r="AP116" i="25"/>
  <c r="B117" i="25"/>
  <c r="C117" i="25"/>
  <c r="E117" i="25"/>
  <c r="F117" i="25"/>
  <c r="G117" i="25"/>
  <c r="H117" i="25"/>
  <c r="I117" i="25"/>
  <c r="L117" i="25"/>
  <c r="M117" i="25"/>
  <c r="N117" i="25"/>
  <c r="O117" i="25"/>
  <c r="P117" i="25"/>
  <c r="R117" i="25"/>
  <c r="S117" i="25"/>
  <c r="T117" i="25"/>
  <c r="U117" i="25"/>
  <c r="V117" i="25"/>
  <c r="W117" i="25"/>
  <c r="X117" i="25"/>
  <c r="Y117" i="25"/>
  <c r="Z117" i="25"/>
  <c r="AA117" i="25"/>
  <c r="AB117" i="25"/>
  <c r="AC117" i="25"/>
  <c r="AD117" i="25"/>
  <c r="AE117" i="25"/>
  <c r="AF117" i="25"/>
  <c r="AG117" i="25"/>
  <c r="AH117" i="25"/>
  <c r="AI117" i="25"/>
  <c r="AJ117" i="25"/>
  <c r="AK117" i="25"/>
  <c r="AL117" i="25"/>
  <c r="AM117" i="25"/>
  <c r="AN117" i="25"/>
  <c r="AO117" i="25"/>
  <c r="AP117" i="25"/>
  <c r="B118" i="25"/>
  <c r="C118" i="25"/>
  <c r="E118" i="25"/>
  <c r="F118" i="25"/>
  <c r="G118" i="25"/>
  <c r="H118" i="25"/>
  <c r="I118" i="25"/>
  <c r="L118" i="25"/>
  <c r="M118" i="25"/>
  <c r="N118" i="25"/>
  <c r="O118" i="25"/>
  <c r="P118" i="25"/>
  <c r="R118" i="25"/>
  <c r="S118" i="25"/>
  <c r="T118" i="25"/>
  <c r="U118" i="25"/>
  <c r="V118" i="25"/>
  <c r="W118" i="25"/>
  <c r="X118" i="25"/>
  <c r="Y118" i="25"/>
  <c r="Z118" i="25"/>
  <c r="AA118" i="25"/>
  <c r="AB118" i="25"/>
  <c r="AC118" i="25"/>
  <c r="AD118" i="25"/>
  <c r="AE118" i="25"/>
  <c r="AF118" i="25"/>
  <c r="AG118" i="25"/>
  <c r="AH118" i="25"/>
  <c r="AI118" i="25"/>
  <c r="AJ118" i="25"/>
  <c r="AK118" i="25"/>
  <c r="AL118" i="25"/>
  <c r="AM118" i="25"/>
  <c r="AN118" i="25"/>
  <c r="AO118" i="25"/>
  <c r="AP118" i="25"/>
  <c r="B119" i="25"/>
  <c r="C119" i="25"/>
  <c r="E119" i="25"/>
  <c r="F119" i="25"/>
  <c r="G119" i="25"/>
  <c r="H119" i="25"/>
  <c r="I119" i="25"/>
  <c r="L119" i="25"/>
  <c r="M119" i="25"/>
  <c r="N119" i="25"/>
  <c r="O119" i="25"/>
  <c r="P119" i="25"/>
  <c r="R119" i="25"/>
  <c r="S119" i="25"/>
  <c r="T119" i="25"/>
  <c r="U119" i="25"/>
  <c r="V119" i="25"/>
  <c r="W119" i="25"/>
  <c r="X119" i="25"/>
  <c r="Y119" i="25"/>
  <c r="Z119" i="25"/>
  <c r="AA119" i="25"/>
  <c r="AB119" i="25"/>
  <c r="AC119" i="25"/>
  <c r="AD119" i="25"/>
  <c r="AE119" i="25"/>
  <c r="AF119" i="25"/>
  <c r="AG119" i="25"/>
  <c r="AH119" i="25"/>
  <c r="AI119" i="25"/>
  <c r="AJ119" i="25"/>
  <c r="AK119" i="25"/>
  <c r="AL119" i="25"/>
  <c r="AM119" i="25"/>
  <c r="AN119" i="25"/>
  <c r="AO119" i="25"/>
  <c r="AP119" i="25"/>
  <c r="B120" i="25"/>
  <c r="C120" i="25"/>
  <c r="E120" i="25"/>
  <c r="F120" i="25"/>
  <c r="G120" i="25"/>
  <c r="H120" i="25"/>
  <c r="I120" i="25"/>
  <c r="L120" i="25"/>
  <c r="M120" i="25"/>
  <c r="N120" i="25"/>
  <c r="O120" i="25"/>
  <c r="P120" i="25"/>
  <c r="R120" i="25"/>
  <c r="S120" i="25"/>
  <c r="T120" i="25"/>
  <c r="U120" i="25"/>
  <c r="V120" i="25"/>
  <c r="W120" i="25"/>
  <c r="X120" i="25"/>
  <c r="Y120" i="25"/>
  <c r="Z120" i="25"/>
  <c r="AA120" i="25"/>
  <c r="AB120" i="25"/>
  <c r="AC120" i="25"/>
  <c r="AD120" i="25"/>
  <c r="AE120" i="25"/>
  <c r="AF120" i="25"/>
  <c r="AG120" i="25"/>
  <c r="AH120" i="25"/>
  <c r="AI120" i="25"/>
  <c r="AJ120" i="25"/>
  <c r="AK120" i="25"/>
  <c r="AL120" i="25"/>
  <c r="AM120" i="25"/>
  <c r="AN120" i="25"/>
  <c r="AO120" i="25"/>
  <c r="AP120" i="25"/>
  <c r="B121" i="25"/>
  <c r="C121" i="25"/>
  <c r="E121" i="25"/>
  <c r="F121" i="25"/>
  <c r="G121" i="25"/>
  <c r="H121" i="25"/>
  <c r="I121" i="25"/>
  <c r="L121" i="25"/>
  <c r="M121" i="25"/>
  <c r="N121" i="25"/>
  <c r="O121" i="25"/>
  <c r="P121" i="25"/>
  <c r="R121" i="25"/>
  <c r="S121" i="25"/>
  <c r="T121" i="25"/>
  <c r="U121" i="25"/>
  <c r="V121" i="25"/>
  <c r="W121" i="25"/>
  <c r="X121" i="25"/>
  <c r="Y121" i="25"/>
  <c r="Z121" i="25"/>
  <c r="AA121" i="25"/>
  <c r="AB121" i="25"/>
  <c r="AC121" i="25"/>
  <c r="AD121" i="25"/>
  <c r="AE121" i="25"/>
  <c r="AF121" i="25"/>
  <c r="AG121" i="25"/>
  <c r="AH121" i="25"/>
  <c r="AI121" i="25"/>
  <c r="AJ121" i="25"/>
  <c r="AK121" i="25"/>
  <c r="AL121" i="25"/>
  <c r="AM121" i="25"/>
  <c r="AN121" i="25"/>
  <c r="AO121" i="25"/>
  <c r="AP121" i="25"/>
  <c r="B122" i="25"/>
  <c r="C122" i="25"/>
  <c r="E122" i="25"/>
  <c r="F122" i="25"/>
  <c r="G122" i="25"/>
  <c r="H122" i="25"/>
  <c r="I122" i="25"/>
  <c r="L122" i="25"/>
  <c r="M122" i="25"/>
  <c r="N122" i="25"/>
  <c r="O122" i="25"/>
  <c r="P122" i="25"/>
  <c r="R122" i="25"/>
  <c r="S122" i="25"/>
  <c r="T122" i="25"/>
  <c r="U122" i="25"/>
  <c r="V122" i="25"/>
  <c r="W122" i="25"/>
  <c r="X122" i="25"/>
  <c r="Y122" i="25"/>
  <c r="Z122" i="25"/>
  <c r="AA122" i="25"/>
  <c r="AB122" i="25"/>
  <c r="AC122" i="25"/>
  <c r="AD122" i="25"/>
  <c r="AE122" i="25"/>
  <c r="AF122" i="25"/>
  <c r="AG122" i="25"/>
  <c r="AH122" i="25"/>
  <c r="AI122" i="25"/>
  <c r="AJ122" i="25"/>
  <c r="AK122" i="25"/>
  <c r="AL122" i="25"/>
  <c r="AM122" i="25"/>
  <c r="AN122" i="25"/>
  <c r="AO122" i="25"/>
  <c r="AP122" i="25"/>
  <c r="B123" i="25"/>
  <c r="C123" i="25"/>
  <c r="E123" i="25"/>
  <c r="F123" i="25"/>
  <c r="G123" i="25"/>
  <c r="H123" i="25"/>
  <c r="I123" i="25"/>
  <c r="L123" i="25"/>
  <c r="M123" i="25"/>
  <c r="N123" i="25"/>
  <c r="O123" i="25"/>
  <c r="P123" i="25"/>
  <c r="R123" i="25"/>
  <c r="S123" i="25"/>
  <c r="T123" i="25"/>
  <c r="U123" i="25"/>
  <c r="V123" i="25"/>
  <c r="W123" i="25"/>
  <c r="X123" i="25"/>
  <c r="Y123" i="25"/>
  <c r="Z123" i="25"/>
  <c r="AA123" i="25"/>
  <c r="AB123" i="25"/>
  <c r="AC123" i="25"/>
  <c r="AD123" i="25"/>
  <c r="AE123" i="25"/>
  <c r="AF123" i="25"/>
  <c r="AG123" i="25"/>
  <c r="AH123" i="25"/>
  <c r="AI123" i="25"/>
  <c r="AJ123" i="25"/>
  <c r="AK123" i="25"/>
  <c r="AL123" i="25"/>
  <c r="AM123" i="25"/>
  <c r="AN123" i="25"/>
  <c r="AO123" i="25"/>
  <c r="AP123" i="25"/>
  <c r="B124" i="25"/>
  <c r="C124" i="25"/>
  <c r="E124" i="25"/>
  <c r="F124" i="25"/>
  <c r="G124" i="25"/>
  <c r="H124" i="25"/>
  <c r="I124" i="25"/>
  <c r="L124" i="25"/>
  <c r="M124" i="25"/>
  <c r="N124" i="25"/>
  <c r="O124" i="25"/>
  <c r="P124" i="25"/>
  <c r="R124" i="25"/>
  <c r="S124" i="25"/>
  <c r="T124" i="25"/>
  <c r="U124" i="25"/>
  <c r="V124" i="25"/>
  <c r="W124" i="25"/>
  <c r="X124" i="25"/>
  <c r="Y124" i="25"/>
  <c r="Z124" i="25"/>
  <c r="AA124" i="25"/>
  <c r="AB124" i="25"/>
  <c r="AC124" i="25"/>
  <c r="AD124" i="25"/>
  <c r="AE124" i="25"/>
  <c r="AF124" i="25"/>
  <c r="AG124" i="25"/>
  <c r="AH124" i="25"/>
  <c r="AI124" i="25"/>
  <c r="AJ124" i="25"/>
  <c r="AK124" i="25"/>
  <c r="AL124" i="25"/>
  <c r="AM124" i="25"/>
  <c r="AN124" i="25"/>
  <c r="AO124" i="25"/>
  <c r="AP124" i="25"/>
  <c r="B125" i="25"/>
  <c r="C125" i="25"/>
  <c r="E125" i="25"/>
  <c r="F125" i="25"/>
  <c r="G125" i="25"/>
  <c r="H125" i="25"/>
  <c r="I125" i="25"/>
  <c r="L125" i="25"/>
  <c r="M125" i="25"/>
  <c r="N125" i="25"/>
  <c r="O125" i="25"/>
  <c r="P125" i="25"/>
  <c r="R125" i="25"/>
  <c r="S125" i="25"/>
  <c r="T125" i="25"/>
  <c r="U125" i="25"/>
  <c r="V125" i="25"/>
  <c r="W125" i="25"/>
  <c r="X125" i="25"/>
  <c r="Y125" i="25"/>
  <c r="Z125" i="25"/>
  <c r="AA125" i="25"/>
  <c r="AB125" i="25"/>
  <c r="AC125" i="25"/>
  <c r="AD125" i="25"/>
  <c r="AE125" i="25"/>
  <c r="AF125" i="25"/>
  <c r="AG125" i="25"/>
  <c r="AH125" i="25"/>
  <c r="AI125" i="25"/>
  <c r="AJ125" i="25"/>
  <c r="AK125" i="25"/>
  <c r="AL125" i="25"/>
  <c r="AM125" i="25"/>
  <c r="AN125" i="25"/>
  <c r="AO125" i="25"/>
  <c r="AP125" i="25"/>
  <c r="B126" i="25"/>
  <c r="C126" i="25"/>
  <c r="E126" i="25"/>
  <c r="F126" i="25"/>
  <c r="G126" i="25"/>
  <c r="H126" i="25"/>
  <c r="I126" i="25"/>
  <c r="L126" i="25"/>
  <c r="M126" i="25"/>
  <c r="N126" i="25"/>
  <c r="O126" i="25"/>
  <c r="P126" i="25"/>
  <c r="R126" i="25"/>
  <c r="S126" i="25"/>
  <c r="T126" i="25"/>
  <c r="U126" i="25"/>
  <c r="V126" i="25"/>
  <c r="W126" i="25"/>
  <c r="X126" i="25"/>
  <c r="Y126" i="25"/>
  <c r="Z126" i="25"/>
  <c r="AA126" i="25"/>
  <c r="AB126" i="25"/>
  <c r="AC126" i="25"/>
  <c r="AD126" i="25"/>
  <c r="AE126" i="25"/>
  <c r="AF126" i="25"/>
  <c r="AG126" i="25"/>
  <c r="AH126" i="25"/>
  <c r="AI126" i="25"/>
  <c r="AJ126" i="25"/>
  <c r="AK126" i="25"/>
  <c r="AL126" i="25"/>
  <c r="AM126" i="25"/>
  <c r="AN126" i="25"/>
  <c r="AO126" i="25"/>
  <c r="AP126" i="25"/>
  <c r="B127" i="25"/>
  <c r="C127" i="25"/>
  <c r="E127" i="25"/>
  <c r="F127" i="25"/>
  <c r="G127" i="25"/>
  <c r="H127" i="25"/>
  <c r="I127" i="25"/>
  <c r="L127" i="25"/>
  <c r="M127" i="25"/>
  <c r="N127" i="25"/>
  <c r="O127" i="25"/>
  <c r="P127" i="25"/>
  <c r="R127" i="25"/>
  <c r="S127" i="25"/>
  <c r="T127" i="25"/>
  <c r="U127" i="25"/>
  <c r="V127" i="25"/>
  <c r="W127" i="25"/>
  <c r="X127" i="25"/>
  <c r="Y127" i="25"/>
  <c r="Z127" i="25"/>
  <c r="AA127" i="25"/>
  <c r="AB127" i="25"/>
  <c r="AC127" i="25"/>
  <c r="AD127" i="25"/>
  <c r="AE127" i="25"/>
  <c r="AF127" i="25"/>
  <c r="AG127" i="25"/>
  <c r="AH127" i="25"/>
  <c r="AI127" i="25"/>
  <c r="AJ127" i="25"/>
  <c r="AK127" i="25"/>
  <c r="AL127" i="25"/>
  <c r="AM127" i="25"/>
  <c r="AN127" i="25"/>
  <c r="AO127" i="25"/>
  <c r="AP127" i="25"/>
  <c r="B128" i="25"/>
  <c r="C128" i="25"/>
  <c r="E128" i="25"/>
  <c r="F128" i="25"/>
  <c r="G128" i="25"/>
  <c r="H128" i="25"/>
  <c r="I128" i="25"/>
  <c r="L128" i="25"/>
  <c r="M128" i="25"/>
  <c r="N128" i="25"/>
  <c r="O128" i="25"/>
  <c r="P128" i="25"/>
  <c r="R128" i="25"/>
  <c r="S128" i="25"/>
  <c r="T128" i="25"/>
  <c r="U128" i="25"/>
  <c r="V128" i="25"/>
  <c r="W128" i="25"/>
  <c r="X128" i="25"/>
  <c r="Y128" i="25"/>
  <c r="Z128" i="25"/>
  <c r="AA128" i="25"/>
  <c r="AB128" i="25"/>
  <c r="AC128" i="25"/>
  <c r="AD128" i="25"/>
  <c r="AE128" i="25"/>
  <c r="AF128" i="25"/>
  <c r="AG128" i="25"/>
  <c r="AH128" i="25"/>
  <c r="AI128" i="25"/>
  <c r="AJ128" i="25"/>
  <c r="AK128" i="25"/>
  <c r="AL128" i="25"/>
  <c r="AM128" i="25"/>
  <c r="AN128" i="25"/>
  <c r="AO128" i="25"/>
  <c r="AP128" i="25"/>
  <c r="B129" i="25"/>
  <c r="C129" i="25"/>
  <c r="E129" i="25"/>
  <c r="F129" i="25"/>
  <c r="G129" i="25"/>
  <c r="H129" i="25"/>
  <c r="I129" i="25"/>
  <c r="L129" i="25"/>
  <c r="M129" i="25"/>
  <c r="N129" i="25"/>
  <c r="O129" i="25"/>
  <c r="P129" i="25"/>
  <c r="R129" i="25"/>
  <c r="S129" i="25"/>
  <c r="T129" i="25"/>
  <c r="U129" i="25"/>
  <c r="V129" i="25"/>
  <c r="W129" i="25"/>
  <c r="X129" i="25"/>
  <c r="Y129" i="25"/>
  <c r="Z129" i="25"/>
  <c r="AA129" i="25"/>
  <c r="AB129" i="25"/>
  <c r="AC129" i="25"/>
  <c r="AD129" i="25"/>
  <c r="AE129" i="25"/>
  <c r="AF129" i="25"/>
  <c r="AG129" i="25"/>
  <c r="AH129" i="25"/>
  <c r="AI129" i="25"/>
  <c r="AJ129" i="25"/>
  <c r="AK129" i="25"/>
  <c r="AL129" i="25"/>
  <c r="AM129" i="25"/>
  <c r="AN129" i="25"/>
  <c r="AO129" i="25"/>
  <c r="AP129" i="25"/>
  <c r="B130" i="25"/>
  <c r="C130" i="25"/>
  <c r="E130" i="25"/>
  <c r="F130" i="25"/>
  <c r="G130" i="25"/>
  <c r="H130" i="25"/>
  <c r="I130" i="25"/>
  <c r="L130" i="25"/>
  <c r="M130" i="25"/>
  <c r="N130" i="25"/>
  <c r="O130" i="25"/>
  <c r="P130" i="25"/>
  <c r="R130" i="25"/>
  <c r="S130" i="25"/>
  <c r="T130" i="25"/>
  <c r="U130" i="25"/>
  <c r="V130" i="25"/>
  <c r="W130" i="25"/>
  <c r="X130" i="25"/>
  <c r="Y130" i="25"/>
  <c r="Z130" i="25"/>
  <c r="AA130" i="25"/>
  <c r="AB130" i="25"/>
  <c r="AC130" i="25"/>
  <c r="AD130" i="25"/>
  <c r="AE130" i="25"/>
  <c r="AF130" i="25"/>
  <c r="AG130" i="25"/>
  <c r="AH130" i="25"/>
  <c r="AI130" i="25"/>
  <c r="AJ130" i="25"/>
  <c r="AK130" i="25"/>
  <c r="AL130" i="25"/>
  <c r="AM130" i="25"/>
  <c r="AN130" i="25"/>
  <c r="AO130" i="25"/>
  <c r="AP130" i="25"/>
  <c r="B131" i="25"/>
  <c r="C131" i="25"/>
  <c r="E131" i="25"/>
  <c r="F131" i="25"/>
  <c r="G131" i="25"/>
  <c r="H131" i="25"/>
  <c r="I131" i="25"/>
  <c r="L131" i="25"/>
  <c r="M131" i="25"/>
  <c r="N131" i="25"/>
  <c r="O131" i="25"/>
  <c r="P131" i="25"/>
  <c r="R131" i="25"/>
  <c r="S131" i="25"/>
  <c r="T131" i="25"/>
  <c r="U131" i="25"/>
  <c r="V131" i="25"/>
  <c r="W131" i="25"/>
  <c r="X131" i="25"/>
  <c r="Y131" i="25"/>
  <c r="Z131" i="25"/>
  <c r="AA131" i="25"/>
  <c r="AB131" i="25"/>
  <c r="AC131" i="25"/>
  <c r="AD131" i="25"/>
  <c r="AE131" i="25"/>
  <c r="AF131" i="25"/>
  <c r="AG131" i="25"/>
  <c r="AH131" i="25"/>
  <c r="AI131" i="25"/>
  <c r="AJ131" i="25"/>
  <c r="AK131" i="25"/>
  <c r="AL131" i="25"/>
  <c r="AM131" i="25"/>
  <c r="AN131" i="25"/>
  <c r="AO131" i="25"/>
  <c r="AP131" i="25"/>
  <c r="B132" i="25"/>
  <c r="C132" i="25"/>
  <c r="E132" i="25"/>
  <c r="F132" i="25"/>
  <c r="G132" i="25"/>
  <c r="H132" i="25"/>
  <c r="I132" i="25"/>
  <c r="L132" i="25"/>
  <c r="M132" i="25"/>
  <c r="N132" i="25"/>
  <c r="O132" i="25"/>
  <c r="P132" i="25"/>
  <c r="R132" i="25"/>
  <c r="S132" i="25"/>
  <c r="T132" i="25"/>
  <c r="U132" i="25"/>
  <c r="V132" i="25"/>
  <c r="W132" i="25"/>
  <c r="X132" i="25"/>
  <c r="Y132" i="25"/>
  <c r="Z132" i="25"/>
  <c r="AA132" i="25"/>
  <c r="AB132" i="25"/>
  <c r="AC132" i="25"/>
  <c r="AD132" i="25"/>
  <c r="AE132" i="25"/>
  <c r="AF132" i="25"/>
  <c r="AG132" i="25"/>
  <c r="AH132" i="25"/>
  <c r="AI132" i="25"/>
  <c r="AJ132" i="25"/>
  <c r="AK132" i="25"/>
  <c r="AL132" i="25"/>
  <c r="AM132" i="25"/>
  <c r="AN132" i="25"/>
  <c r="AO132" i="25"/>
  <c r="AP132" i="25"/>
  <c r="B133" i="25"/>
  <c r="C133" i="25"/>
  <c r="E133" i="25"/>
  <c r="F133" i="25"/>
  <c r="G133" i="25"/>
  <c r="H133" i="25"/>
  <c r="I133" i="25"/>
  <c r="L133" i="25"/>
  <c r="M133" i="25"/>
  <c r="N133" i="25"/>
  <c r="O133" i="25"/>
  <c r="P133" i="25"/>
  <c r="R133" i="25"/>
  <c r="S133" i="25"/>
  <c r="T133" i="25"/>
  <c r="U133" i="25"/>
  <c r="V133" i="25"/>
  <c r="W133" i="25"/>
  <c r="X133" i="25"/>
  <c r="Y133" i="25"/>
  <c r="Z133" i="25"/>
  <c r="AA133" i="25"/>
  <c r="AB133" i="25"/>
  <c r="AC133" i="25"/>
  <c r="AD133" i="25"/>
  <c r="AE133" i="25"/>
  <c r="AF133" i="25"/>
  <c r="AG133" i="25"/>
  <c r="AH133" i="25"/>
  <c r="AI133" i="25"/>
  <c r="AJ133" i="25"/>
  <c r="AK133" i="25"/>
  <c r="AL133" i="25"/>
  <c r="AM133" i="25"/>
  <c r="AN133" i="25"/>
  <c r="AO133" i="25"/>
  <c r="AP133" i="25"/>
  <c r="B134" i="25"/>
  <c r="C134" i="25"/>
  <c r="E134" i="25"/>
  <c r="F134" i="25"/>
  <c r="G134" i="25"/>
  <c r="H134" i="25"/>
  <c r="I134" i="25"/>
  <c r="L134" i="25"/>
  <c r="M134" i="25"/>
  <c r="N134" i="25"/>
  <c r="O134" i="25"/>
  <c r="P134" i="25"/>
  <c r="R134" i="25"/>
  <c r="S134" i="25"/>
  <c r="T134" i="25"/>
  <c r="U134" i="25"/>
  <c r="V134" i="25"/>
  <c r="W134" i="25"/>
  <c r="X134" i="25"/>
  <c r="Y134" i="25"/>
  <c r="Z134" i="25"/>
  <c r="AA134" i="25"/>
  <c r="AB134" i="25"/>
  <c r="AC134" i="25"/>
  <c r="AD134" i="25"/>
  <c r="AE134" i="25"/>
  <c r="AF134" i="25"/>
  <c r="AG134" i="25"/>
  <c r="AH134" i="25"/>
  <c r="AI134" i="25"/>
  <c r="AJ134" i="25"/>
  <c r="AK134" i="25"/>
  <c r="AL134" i="25"/>
  <c r="AM134" i="25"/>
  <c r="AN134" i="25"/>
  <c r="AO134" i="25"/>
  <c r="AP134" i="25"/>
  <c r="B135" i="25"/>
  <c r="C135" i="25"/>
  <c r="E135" i="25"/>
  <c r="F135" i="25"/>
  <c r="G135" i="25"/>
  <c r="H135" i="25"/>
  <c r="I135" i="25"/>
  <c r="L135" i="25"/>
  <c r="M135" i="25"/>
  <c r="N135" i="25"/>
  <c r="O135" i="25"/>
  <c r="P135" i="25"/>
  <c r="R135" i="25"/>
  <c r="S135" i="25"/>
  <c r="T135" i="25"/>
  <c r="U135" i="25"/>
  <c r="V135" i="25"/>
  <c r="W135" i="25"/>
  <c r="X135" i="25"/>
  <c r="Y135" i="25"/>
  <c r="Z135" i="25"/>
  <c r="AA135" i="25"/>
  <c r="AB135" i="25"/>
  <c r="AC135" i="25"/>
  <c r="AD135" i="25"/>
  <c r="AE135" i="25"/>
  <c r="AF135" i="25"/>
  <c r="AG135" i="25"/>
  <c r="AH135" i="25"/>
  <c r="AI135" i="25"/>
  <c r="AJ135" i="25"/>
  <c r="AK135" i="25"/>
  <c r="AL135" i="25"/>
  <c r="AM135" i="25"/>
  <c r="AN135" i="25"/>
  <c r="AO135" i="25"/>
  <c r="AP135" i="25"/>
  <c r="B136" i="25"/>
  <c r="C136" i="25"/>
  <c r="E136" i="25"/>
  <c r="F136" i="25"/>
  <c r="G136" i="25"/>
  <c r="H136" i="25"/>
  <c r="I136" i="25"/>
  <c r="L136" i="25"/>
  <c r="M136" i="25"/>
  <c r="N136" i="25"/>
  <c r="O136" i="25"/>
  <c r="P136" i="25"/>
  <c r="R136" i="25"/>
  <c r="S136" i="25"/>
  <c r="T136" i="25"/>
  <c r="U136" i="25"/>
  <c r="V136" i="25"/>
  <c r="W136" i="25"/>
  <c r="X136" i="25"/>
  <c r="Y136" i="25"/>
  <c r="Z136" i="25"/>
  <c r="AA136" i="25"/>
  <c r="AB136" i="25"/>
  <c r="AC136" i="25"/>
  <c r="AD136" i="25"/>
  <c r="AE136" i="25"/>
  <c r="AF136" i="25"/>
  <c r="AG136" i="25"/>
  <c r="AH136" i="25"/>
  <c r="AI136" i="25"/>
  <c r="AJ136" i="25"/>
  <c r="AK136" i="25"/>
  <c r="AL136" i="25"/>
  <c r="AM136" i="25"/>
  <c r="AN136" i="25"/>
  <c r="AO136" i="25"/>
  <c r="AP136" i="25"/>
  <c r="B137" i="25"/>
  <c r="C137" i="25"/>
  <c r="E137" i="25"/>
  <c r="F137" i="25"/>
  <c r="G137" i="25"/>
  <c r="H137" i="25"/>
  <c r="I137" i="25"/>
  <c r="L137" i="25"/>
  <c r="M137" i="25"/>
  <c r="N137" i="25"/>
  <c r="O137" i="25"/>
  <c r="P137" i="25"/>
  <c r="R137" i="25"/>
  <c r="S137" i="25"/>
  <c r="T137" i="25"/>
  <c r="U137" i="25"/>
  <c r="V137" i="25"/>
  <c r="W137" i="25"/>
  <c r="X137" i="25"/>
  <c r="Y137" i="25"/>
  <c r="Z137" i="25"/>
  <c r="AA137" i="25"/>
  <c r="AB137" i="25"/>
  <c r="AC137" i="25"/>
  <c r="AD137" i="25"/>
  <c r="AE137" i="25"/>
  <c r="AF137" i="25"/>
  <c r="AG137" i="25"/>
  <c r="AH137" i="25"/>
  <c r="AI137" i="25"/>
  <c r="AJ137" i="25"/>
  <c r="AK137" i="25"/>
  <c r="AL137" i="25"/>
  <c r="AM137" i="25"/>
  <c r="AN137" i="25"/>
  <c r="AO137" i="25"/>
  <c r="AP137" i="25"/>
  <c r="B138" i="25"/>
  <c r="C138" i="25"/>
  <c r="E138" i="25"/>
  <c r="F138" i="25"/>
  <c r="G138" i="25"/>
  <c r="H138" i="25"/>
  <c r="I138" i="25"/>
  <c r="L138" i="25"/>
  <c r="M138" i="25"/>
  <c r="N138" i="25"/>
  <c r="O138" i="25"/>
  <c r="P138" i="25"/>
  <c r="R138" i="25"/>
  <c r="S138" i="25"/>
  <c r="T138" i="25"/>
  <c r="U138" i="25"/>
  <c r="V138" i="25"/>
  <c r="W138" i="25"/>
  <c r="X138" i="25"/>
  <c r="Y138" i="25"/>
  <c r="Z138" i="25"/>
  <c r="AA138" i="25"/>
  <c r="AB138" i="25"/>
  <c r="AC138" i="25"/>
  <c r="AD138" i="25"/>
  <c r="AE138" i="25"/>
  <c r="AF138" i="25"/>
  <c r="AG138" i="25"/>
  <c r="AH138" i="25"/>
  <c r="AI138" i="25"/>
  <c r="AJ138" i="25"/>
  <c r="AK138" i="25"/>
  <c r="AL138" i="25"/>
  <c r="AM138" i="25"/>
  <c r="AN138" i="25"/>
  <c r="AO138" i="25"/>
  <c r="AP138" i="25"/>
  <c r="B139" i="25"/>
  <c r="C139" i="25"/>
  <c r="E139" i="25"/>
  <c r="F139" i="25"/>
  <c r="G139" i="25"/>
  <c r="H139" i="25"/>
  <c r="I139" i="25"/>
  <c r="L139" i="25"/>
  <c r="M139" i="25"/>
  <c r="N139" i="25"/>
  <c r="O139" i="25"/>
  <c r="P139" i="25"/>
  <c r="R139" i="25"/>
  <c r="S139" i="25"/>
  <c r="T139" i="25"/>
  <c r="U139" i="25"/>
  <c r="V139" i="25"/>
  <c r="W139" i="25"/>
  <c r="X139" i="25"/>
  <c r="Y139" i="25"/>
  <c r="Z139" i="25"/>
  <c r="AA139" i="25"/>
  <c r="AB139" i="25"/>
  <c r="AC139" i="25"/>
  <c r="AD139" i="25"/>
  <c r="AE139" i="25"/>
  <c r="AF139" i="25"/>
  <c r="AG139" i="25"/>
  <c r="AH139" i="25"/>
  <c r="AI139" i="25"/>
  <c r="AJ139" i="25"/>
  <c r="AK139" i="25"/>
  <c r="AL139" i="25"/>
  <c r="AM139" i="25"/>
  <c r="AN139" i="25"/>
  <c r="AO139" i="25"/>
  <c r="AP139" i="25"/>
  <c r="B140" i="25"/>
  <c r="C140" i="25"/>
  <c r="E140" i="25"/>
  <c r="F140" i="25"/>
  <c r="G140" i="25"/>
  <c r="H140" i="25"/>
  <c r="I140" i="25"/>
  <c r="L140" i="25"/>
  <c r="M140" i="25"/>
  <c r="N140" i="25"/>
  <c r="O140" i="25"/>
  <c r="P140" i="25"/>
  <c r="R140" i="25"/>
  <c r="S140" i="25"/>
  <c r="T140" i="25"/>
  <c r="U140" i="25"/>
  <c r="V140" i="25"/>
  <c r="W140" i="25"/>
  <c r="X140" i="25"/>
  <c r="Y140" i="25"/>
  <c r="Z140" i="25"/>
  <c r="AA140" i="25"/>
  <c r="AB140" i="25"/>
  <c r="AC140" i="25"/>
  <c r="AD140" i="25"/>
  <c r="AE140" i="25"/>
  <c r="AF140" i="25"/>
  <c r="AG140" i="25"/>
  <c r="AH140" i="25"/>
  <c r="AI140" i="25"/>
  <c r="AJ140" i="25"/>
  <c r="AK140" i="25"/>
  <c r="AL140" i="25"/>
  <c r="AM140" i="25"/>
  <c r="AN140" i="25"/>
  <c r="AO140" i="25"/>
  <c r="AP140" i="25"/>
  <c r="B141" i="25"/>
  <c r="C141" i="25"/>
  <c r="E141" i="25"/>
  <c r="F141" i="25"/>
  <c r="G141" i="25"/>
  <c r="H141" i="25"/>
  <c r="I141" i="25"/>
  <c r="L141" i="25"/>
  <c r="M141" i="25"/>
  <c r="N141" i="25"/>
  <c r="O141" i="25"/>
  <c r="P141" i="25"/>
  <c r="R141" i="25"/>
  <c r="S141" i="25"/>
  <c r="T141" i="25"/>
  <c r="U141" i="25"/>
  <c r="V141" i="25"/>
  <c r="W141" i="25"/>
  <c r="X141" i="25"/>
  <c r="Y141" i="25"/>
  <c r="Z141" i="25"/>
  <c r="AA141" i="25"/>
  <c r="AB141" i="25"/>
  <c r="AC141" i="25"/>
  <c r="AD141" i="25"/>
  <c r="AE141" i="25"/>
  <c r="AF141" i="25"/>
  <c r="AG141" i="25"/>
  <c r="AH141" i="25"/>
  <c r="AI141" i="25"/>
  <c r="AJ141" i="25"/>
  <c r="AK141" i="25"/>
  <c r="AL141" i="25"/>
  <c r="AM141" i="25"/>
  <c r="AN141" i="25"/>
  <c r="AO141" i="25"/>
  <c r="AP141" i="25"/>
  <c r="B142" i="25"/>
  <c r="C142" i="25"/>
  <c r="E142" i="25"/>
  <c r="F142" i="25"/>
  <c r="G142" i="25"/>
  <c r="H142" i="25"/>
  <c r="I142" i="25"/>
  <c r="L142" i="25"/>
  <c r="M142" i="25"/>
  <c r="N142" i="25"/>
  <c r="O142" i="25"/>
  <c r="P142" i="25"/>
  <c r="R142" i="25"/>
  <c r="S142" i="25"/>
  <c r="T142" i="25"/>
  <c r="U142" i="25"/>
  <c r="V142" i="25"/>
  <c r="W142" i="25"/>
  <c r="X142" i="25"/>
  <c r="Y142" i="25"/>
  <c r="Z142" i="25"/>
  <c r="AA142" i="25"/>
  <c r="AB142" i="25"/>
  <c r="AC142" i="25"/>
  <c r="AD142" i="25"/>
  <c r="AE142" i="25"/>
  <c r="AF142" i="25"/>
  <c r="AG142" i="25"/>
  <c r="AH142" i="25"/>
  <c r="AI142" i="25"/>
  <c r="AJ142" i="25"/>
  <c r="AK142" i="25"/>
  <c r="AL142" i="25"/>
  <c r="AM142" i="25"/>
  <c r="AN142" i="25"/>
  <c r="AO142" i="25"/>
  <c r="AP142" i="25"/>
  <c r="B143" i="25"/>
  <c r="C143" i="25"/>
  <c r="E143" i="25"/>
  <c r="F143" i="25"/>
  <c r="G143" i="25"/>
  <c r="H143" i="25"/>
  <c r="I143" i="25"/>
  <c r="L143" i="25"/>
  <c r="M143" i="25"/>
  <c r="N143" i="25"/>
  <c r="O143" i="25"/>
  <c r="P143" i="25"/>
  <c r="R143" i="25"/>
  <c r="S143" i="25"/>
  <c r="T143" i="25"/>
  <c r="U143" i="25"/>
  <c r="V143" i="25"/>
  <c r="W143" i="25"/>
  <c r="X143" i="25"/>
  <c r="Y143" i="25"/>
  <c r="Z143" i="25"/>
  <c r="AA143" i="25"/>
  <c r="AB143" i="25"/>
  <c r="AC143" i="25"/>
  <c r="AD143" i="25"/>
  <c r="AE143" i="25"/>
  <c r="AF143" i="25"/>
  <c r="AG143" i="25"/>
  <c r="AH143" i="25"/>
  <c r="AI143" i="25"/>
  <c r="AJ143" i="25"/>
  <c r="AK143" i="25"/>
  <c r="AL143" i="25"/>
  <c r="AM143" i="25"/>
  <c r="AN143" i="25"/>
  <c r="AO143" i="25"/>
  <c r="AP143" i="25"/>
  <c r="B144" i="25"/>
  <c r="C144" i="25"/>
  <c r="E144" i="25"/>
  <c r="F144" i="25"/>
  <c r="G144" i="25"/>
  <c r="H144" i="25"/>
  <c r="I144" i="25"/>
  <c r="L144" i="25"/>
  <c r="M144" i="25"/>
  <c r="N144" i="25"/>
  <c r="O144" i="25"/>
  <c r="P144" i="25"/>
  <c r="R144" i="25"/>
  <c r="S144" i="25"/>
  <c r="T144" i="25"/>
  <c r="U144" i="25"/>
  <c r="V144" i="25"/>
  <c r="W144" i="25"/>
  <c r="X144" i="25"/>
  <c r="Y144" i="25"/>
  <c r="Z144" i="25"/>
  <c r="AA144" i="25"/>
  <c r="AB144" i="25"/>
  <c r="AC144" i="25"/>
  <c r="AD144" i="25"/>
  <c r="AE144" i="25"/>
  <c r="AF144" i="25"/>
  <c r="AG144" i="25"/>
  <c r="AH144" i="25"/>
  <c r="AI144" i="25"/>
  <c r="AJ144" i="25"/>
  <c r="AK144" i="25"/>
  <c r="AL144" i="25"/>
  <c r="AM144" i="25"/>
  <c r="AN144" i="25"/>
  <c r="AO144" i="25"/>
  <c r="AP144" i="25"/>
  <c r="B145" i="25"/>
  <c r="C145" i="25"/>
  <c r="E145" i="25"/>
  <c r="F145" i="25"/>
  <c r="G145" i="25"/>
  <c r="H145" i="25"/>
  <c r="I145" i="25"/>
  <c r="L145" i="25"/>
  <c r="M145" i="25"/>
  <c r="N145" i="25"/>
  <c r="O145" i="25"/>
  <c r="P145" i="25"/>
  <c r="R145" i="25"/>
  <c r="S145" i="25"/>
  <c r="T145" i="25"/>
  <c r="U145" i="25"/>
  <c r="V145" i="25"/>
  <c r="W145" i="25"/>
  <c r="X145" i="25"/>
  <c r="Y145" i="25"/>
  <c r="Z145" i="25"/>
  <c r="AA145" i="25"/>
  <c r="AB145" i="25"/>
  <c r="AC145" i="25"/>
  <c r="AD145" i="25"/>
  <c r="AE145" i="25"/>
  <c r="AF145" i="25"/>
  <c r="AG145" i="25"/>
  <c r="AH145" i="25"/>
  <c r="AI145" i="25"/>
  <c r="AJ145" i="25"/>
  <c r="AK145" i="25"/>
  <c r="AL145" i="25"/>
  <c r="AM145" i="25"/>
  <c r="AN145" i="25"/>
  <c r="AO145" i="25"/>
  <c r="AP145" i="25"/>
  <c r="B146" i="25"/>
  <c r="C146" i="25"/>
  <c r="E146" i="25"/>
  <c r="F146" i="25"/>
  <c r="G146" i="25"/>
  <c r="H146" i="25"/>
  <c r="I146" i="25"/>
  <c r="L146" i="25"/>
  <c r="M146" i="25"/>
  <c r="N146" i="25"/>
  <c r="O146" i="25"/>
  <c r="P146" i="25"/>
  <c r="R146" i="25"/>
  <c r="S146" i="25"/>
  <c r="T146" i="25"/>
  <c r="U146" i="25"/>
  <c r="V146" i="25"/>
  <c r="W146" i="25"/>
  <c r="X146" i="25"/>
  <c r="Y146" i="25"/>
  <c r="Z146" i="25"/>
  <c r="AA146" i="25"/>
  <c r="AB146" i="25"/>
  <c r="AC146" i="25"/>
  <c r="AD146" i="25"/>
  <c r="AE146" i="25"/>
  <c r="AF146" i="25"/>
  <c r="AG146" i="25"/>
  <c r="AH146" i="25"/>
  <c r="AI146" i="25"/>
  <c r="AJ146" i="25"/>
  <c r="AK146" i="25"/>
  <c r="AL146" i="25"/>
  <c r="AM146" i="25"/>
  <c r="AN146" i="25"/>
  <c r="AO146" i="25"/>
  <c r="AP146" i="25"/>
  <c r="B147" i="25"/>
  <c r="C147" i="25"/>
  <c r="E147" i="25"/>
  <c r="F147" i="25"/>
  <c r="G147" i="25"/>
  <c r="H147" i="25"/>
  <c r="I147" i="25"/>
  <c r="L147" i="25"/>
  <c r="M147" i="25"/>
  <c r="N147" i="25"/>
  <c r="O147" i="25"/>
  <c r="P147" i="25"/>
  <c r="R147" i="25"/>
  <c r="S147" i="25"/>
  <c r="T147" i="25"/>
  <c r="U147" i="25"/>
  <c r="V147" i="25"/>
  <c r="W147" i="25"/>
  <c r="X147" i="25"/>
  <c r="Y147" i="25"/>
  <c r="Z147" i="25"/>
  <c r="AA147" i="25"/>
  <c r="AB147" i="25"/>
  <c r="AC147" i="25"/>
  <c r="AD147" i="25"/>
  <c r="AE147" i="25"/>
  <c r="AF147" i="25"/>
  <c r="AG147" i="25"/>
  <c r="AH147" i="25"/>
  <c r="AI147" i="25"/>
  <c r="AJ147" i="25"/>
  <c r="AK147" i="25"/>
  <c r="AL147" i="25"/>
  <c r="AM147" i="25"/>
  <c r="AN147" i="25"/>
  <c r="AO147" i="25"/>
  <c r="AP147" i="25"/>
  <c r="B148" i="25"/>
  <c r="C148" i="25"/>
  <c r="E148" i="25"/>
  <c r="F148" i="25"/>
  <c r="G148" i="25"/>
  <c r="H148" i="25"/>
  <c r="I148" i="25"/>
  <c r="L148" i="25"/>
  <c r="M148" i="25"/>
  <c r="N148" i="25"/>
  <c r="O148" i="25"/>
  <c r="P148" i="25"/>
  <c r="R148" i="25"/>
  <c r="S148" i="25"/>
  <c r="T148" i="25"/>
  <c r="U148" i="25"/>
  <c r="V148" i="25"/>
  <c r="W148" i="25"/>
  <c r="X148" i="25"/>
  <c r="Y148" i="25"/>
  <c r="Z148" i="25"/>
  <c r="AA148" i="25"/>
  <c r="AB148" i="25"/>
  <c r="AC148" i="25"/>
  <c r="AD148" i="25"/>
  <c r="AE148" i="25"/>
  <c r="AF148" i="25"/>
  <c r="AG148" i="25"/>
  <c r="AH148" i="25"/>
  <c r="AI148" i="25"/>
  <c r="AJ148" i="25"/>
  <c r="AK148" i="25"/>
  <c r="AL148" i="25"/>
  <c r="AM148" i="25"/>
  <c r="AN148" i="25"/>
  <c r="AO148" i="25"/>
  <c r="AP148" i="25"/>
  <c r="B149" i="25"/>
  <c r="C149" i="25"/>
  <c r="E149" i="25"/>
  <c r="F149" i="25"/>
  <c r="G149" i="25"/>
  <c r="H149" i="25"/>
  <c r="I149" i="25"/>
  <c r="L149" i="25"/>
  <c r="M149" i="25"/>
  <c r="N149" i="25"/>
  <c r="O149" i="25"/>
  <c r="P149" i="25"/>
  <c r="R149" i="25"/>
  <c r="S149" i="25"/>
  <c r="T149" i="25"/>
  <c r="U149" i="25"/>
  <c r="V149" i="25"/>
  <c r="W149" i="25"/>
  <c r="X149" i="25"/>
  <c r="Y149" i="25"/>
  <c r="Z149" i="25"/>
  <c r="AA149" i="25"/>
  <c r="AB149" i="25"/>
  <c r="AC149" i="25"/>
  <c r="AD149" i="25"/>
  <c r="AE149" i="25"/>
  <c r="AF149" i="25"/>
  <c r="AG149" i="25"/>
  <c r="AH149" i="25"/>
  <c r="AI149" i="25"/>
  <c r="AJ149" i="25"/>
  <c r="AK149" i="25"/>
  <c r="AL149" i="25"/>
  <c r="AM149" i="25"/>
  <c r="AN149" i="25"/>
  <c r="AO149" i="25"/>
  <c r="AP149" i="25"/>
  <c r="B150" i="25"/>
  <c r="C150" i="25"/>
  <c r="E150" i="25"/>
  <c r="F150" i="25"/>
  <c r="G150" i="25"/>
  <c r="H150" i="25"/>
  <c r="I150" i="25"/>
  <c r="L150" i="25"/>
  <c r="M150" i="25"/>
  <c r="N150" i="25"/>
  <c r="O150" i="25"/>
  <c r="P150" i="25"/>
  <c r="R150" i="25"/>
  <c r="S150" i="25"/>
  <c r="T150" i="25"/>
  <c r="U150" i="25"/>
  <c r="V150" i="25"/>
  <c r="W150" i="25"/>
  <c r="X150" i="25"/>
  <c r="Y150" i="25"/>
  <c r="Z150" i="25"/>
  <c r="AA150" i="25"/>
  <c r="AB150" i="25"/>
  <c r="AC150" i="25"/>
  <c r="AD150" i="25"/>
  <c r="AE150" i="25"/>
  <c r="AF150" i="25"/>
  <c r="AG150" i="25"/>
  <c r="AH150" i="25"/>
  <c r="AI150" i="25"/>
  <c r="AJ150" i="25"/>
  <c r="AK150" i="25"/>
  <c r="AL150" i="25"/>
  <c r="AM150" i="25"/>
  <c r="AN150" i="25"/>
  <c r="AO150" i="25"/>
  <c r="AP150" i="25"/>
  <c r="B151" i="25"/>
  <c r="C151" i="25"/>
  <c r="E151" i="25"/>
  <c r="F151" i="25"/>
  <c r="G151" i="25"/>
  <c r="H151" i="25"/>
  <c r="I151" i="25"/>
  <c r="L151" i="25"/>
  <c r="M151" i="25"/>
  <c r="N151" i="25"/>
  <c r="O151" i="25"/>
  <c r="P151" i="25"/>
  <c r="R151" i="25"/>
  <c r="S151" i="25"/>
  <c r="T151" i="25"/>
  <c r="U151" i="25"/>
  <c r="V151" i="25"/>
  <c r="W151" i="25"/>
  <c r="X151" i="25"/>
  <c r="Y151" i="25"/>
  <c r="Z151" i="25"/>
  <c r="AA151" i="25"/>
  <c r="AB151" i="25"/>
  <c r="AC151" i="25"/>
  <c r="AD151" i="25"/>
  <c r="AE151" i="25"/>
  <c r="AF151" i="25"/>
  <c r="AG151" i="25"/>
  <c r="AH151" i="25"/>
  <c r="AI151" i="25"/>
  <c r="AJ151" i="25"/>
  <c r="AK151" i="25"/>
  <c r="AL151" i="25"/>
  <c r="AM151" i="25"/>
  <c r="AN151" i="25"/>
  <c r="AO151" i="25"/>
  <c r="AP151" i="25"/>
  <c r="B152" i="25"/>
  <c r="C152" i="25"/>
  <c r="E152" i="25"/>
  <c r="F152" i="25"/>
  <c r="G152" i="25"/>
  <c r="H152" i="25"/>
  <c r="I152" i="25"/>
  <c r="L152" i="25"/>
  <c r="M152" i="25"/>
  <c r="N152" i="25"/>
  <c r="O152" i="25"/>
  <c r="P152" i="25"/>
  <c r="R152" i="25"/>
  <c r="S152" i="25"/>
  <c r="T152" i="25"/>
  <c r="U152" i="25"/>
  <c r="V152" i="25"/>
  <c r="W152" i="25"/>
  <c r="X152" i="25"/>
  <c r="Y152" i="25"/>
  <c r="Z152" i="25"/>
  <c r="AA152" i="25"/>
  <c r="AB152" i="25"/>
  <c r="AC152" i="25"/>
  <c r="AD152" i="25"/>
  <c r="AE152" i="25"/>
  <c r="AF152" i="25"/>
  <c r="AG152" i="25"/>
  <c r="AH152" i="25"/>
  <c r="AI152" i="25"/>
  <c r="AJ152" i="25"/>
  <c r="AK152" i="25"/>
  <c r="AL152" i="25"/>
  <c r="AM152" i="25"/>
  <c r="AN152" i="25"/>
  <c r="AO152" i="25"/>
  <c r="AP152" i="25"/>
  <c r="B153" i="25"/>
  <c r="C153" i="25"/>
  <c r="E153" i="25"/>
  <c r="F153" i="25"/>
  <c r="G153" i="25"/>
  <c r="H153" i="25"/>
  <c r="I153" i="25"/>
  <c r="L153" i="25"/>
  <c r="M153" i="25"/>
  <c r="N153" i="25"/>
  <c r="O153" i="25"/>
  <c r="P153" i="25"/>
  <c r="R153" i="25"/>
  <c r="S153" i="25"/>
  <c r="T153" i="25"/>
  <c r="U153" i="25"/>
  <c r="V153" i="25"/>
  <c r="W153" i="25"/>
  <c r="X153" i="25"/>
  <c r="Y153" i="25"/>
  <c r="Z153" i="25"/>
  <c r="AA153" i="25"/>
  <c r="AB153" i="25"/>
  <c r="AC153" i="25"/>
  <c r="AD153" i="25"/>
  <c r="AE153" i="25"/>
  <c r="AF153" i="25"/>
  <c r="AG153" i="25"/>
  <c r="AH153" i="25"/>
  <c r="AI153" i="25"/>
  <c r="AJ153" i="25"/>
  <c r="AK153" i="25"/>
  <c r="AL153" i="25"/>
  <c r="AM153" i="25"/>
  <c r="AN153" i="25"/>
  <c r="AO153" i="25"/>
  <c r="AP153" i="25"/>
  <c r="B154" i="25"/>
  <c r="C154" i="25"/>
  <c r="E154" i="25"/>
  <c r="F154" i="25"/>
  <c r="G154" i="25"/>
  <c r="H154" i="25"/>
  <c r="I154" i="25"/>
  <c r="L154" i="25"/>
  <c r="M154" i="25"/>
  <c r="N154" i="25"/>
  <c r="O154" i="25"/>
  <c r="P154" i="25"/>
  <c r="R154" i="25"/>
  <c r="S154" i="25"/>
  <c r="T154" i="25"/>
  <c r="U154" i="25"/>
  <c r="V154" i="25"/>
  <c r="W154" i="25"/>
  <c r="X154" i="25"/>
  <c r="Y154" i="25"/>
  <c r="Z154" i="25"/>
  <c r="AA154" i="25"/>
  <c r="AB154" i="25"/>
  <c r="AC154" i="25"/>
  <c r="AD154" i="25"/>
  <c r="AE154" i="25"/>
  <c r="AF154" i="25"/>
  <c r="AG154" i="25"/>
  <c r="AH154" i="25"/>
  <c r="AI154" i="25"/>
  <c r="AJ154" i="25"/>
  <c r="AK154" i="25"/>
  <c r="AL154" i="25"/>
  <c r="AM154" i="25"/>
  <c r="AN154" i="25"/>
  <c r="AO154" i="25"/>
  <c r="AP154" i="25"/>
  <c r="B155" i="25"/>
  <c r="C155" i="25"/>
  <c r="E155" i="25"/>
  <c r="F155" i="25"/>
  <c r="G155" i="25"/>
  <c r="H155" i="25"/>
  <c r="I155" i="25"/>
  <c r="L155" i="25"/>
  <c r="M155" i="25"/>
  <c r="N155" i="25"/>
  <c r="O155" i="25"/>
  <c r="P155" i="25"/>
  <c r="R155" i="25"/>
  <c r="S155" i="25"/>
  <c r="T155" i="25"/>
  <c r="U155" i="25"/>
  <c r="V155" i="25"/>
  <c r="W155" i="25"/>
  <c r="X155" i="25"/>
  <c r="Y155" i="25"/>
  <c r="Z155" i="25"/>
  <c r="AA155" i="25"/>
  <c r="AB155" i="25"/>
  <c r="AC155" i="25"/>
  <c r="AD155" i="25"/>
  <c r="AE155" i="25"/>
  <c r="AF155" i="25"/>
  <c r="AG155" i="25"/>
  <c r="AH155" i="25"/>
  <c r="AI155" i="25"/>
  <c r="AJ155" i="25"/>
  <c r="AK155" i="25"/>
  <c r="AL155" i="25"/>
  <c r="AM155" i="25"/>
  <c r="AN155" i="25"/>
  <c r="AO155" i="25"/>
  <c r="AP155" i="25"/>
  <c r="B156" i="25"/>
  <c r="C156" i="25"/>
  <c r="E156" i="25"/>
  <c r="F156" i="25"/>
  <c r="G156" i="25"/>
  <c r="H156" i="25"/>
  <c r="I156" i="25"/>
  <c r="L156" i="25"/>
  <c r="M156" i="25"/>
  <c r="N156" i="25"/>
  <c r="O156" i="25"/>
  <c r="P156" i="25"/>
  <c r="R156" i="25"/>
  <c r="S156" i="25"/>
  <c r="T156" i="25"/>
  <c r="U156" i="25"/>
  <c r="V156" i="25"/>
  <c r="W156" i="25"/>
  <c r="X156" i="25"/>
  <c r="Y156" i="25"/>
  <c r="Z156" i="25"/>
  <c r="AA156" i="25"/>
  <c r="AB156" i="25"/>
  <c r="AC156" i="25"/>
  <c r="AD156" i="25"/>
  <c r="AE156" i="25"/>
  <c r="AF156" i="25"/>
  <c r="AG156" i="25"/>
  <c r="AH156" i="25"/>
  <c r="AI156" i="25"/>
  <c r="AJ156" i="25"/>
  <c r="AK156" i="25"/>
  <c r="AL156" i="25"/>
  <c r="AM156" i="25"/>
  <c r="AN156" i="25"/>
  <c r="AO156" i="25"/>
  <c r="AP156" i="25"/>
  <c r="B157" i="25"/>
  <c r="C157" i="25"/>
  <c r="E157" i="25"/>
  <c r="F157" i="25"/>
  <c r="G157" i="25"/>
  <c r="H157" i="25"/>
  <c r="I157" i="25"/>
  <c r="L157" i="25"/>
  <c r="M157" i="25"/>
  <c r="N157" i="25"/>
  <c r="O157" i="25"/>
  <c r="P157" i="25"/>
  <c r="R157" i="25"/>
  <c r="S157" i="25"/>
  <c r="T157" i="25"/>
  <c r="U157" i="25"/>
  <c r="V157" i="25"/>
  <c r="W157" i="25"/>
  <c r="X157" i="25"/>
  <c r="Y157" i="25"/>
  <c r="Z157" i="25"/>
  <c r="AA157" i="25"/>
  <c r="AB157" i="25"/>
  <c r="AC157" i="25"/>
  <c r="AD157" i="25"/>
  <c r="AE157" i="25"/>
  <c r="AF157" i="25"/>
  <c r="AG157" i="25"/>
  <c r="AH157" i="25"/>
  <c r="AI157" i="25"/>
  <c r="AJ157" i="25"/>
  <c r="AK157" i="25"/>
  <c r="AL157" i="25"/>
  <c r="AM157" i="25"/>
  <c r="AN157" i="25"/>
  <c r="AO157" i="25"/>
  <c r="AP157" i="25"/>
  <c r="B158" i="25"/>
  <c r="C158" i="25"/>
  <c r="E158" i="25"/>
  <c r="F158" i="25"/>
  <c r="G158" i="25"/>
  <c r="H158" i="25"/>
  <c r="I158" i="25"/>
  <c r="L158" i="25"/>
  <c r="M158" i="25"/>
  <c r="N158" i="25"/>
  <c r="O158" i="25"/>
  <c r="P158" i="25"/>
  <c r="R158" i="25"/>
  <c r="S158" i="25"/>
  <c r="T158" i="25"/>
  <c r="U158" i="25"/>
  <c r="V158" i="25"/>
  <c r="W158" i="25"/>
  <c r="X158" i="25"/>
  <c r="Y158" i="25"/>
  <c r="Z158" i="25"/>
  <c r="AA158" i="25"/>
  <c r="AB158" i="25"/>
  <c r="AC158" i="25"/>
  <c r="AD158" i="25"/>
  <c r="AE158" i="25"/>
  <c r="AF158" i="25"/>
  <c r="AG158" i="25"/>
  <c r="AH158" i="25"/>
  <c r="AI158" i="25"/>
  <c r="AJ158" i="25"/>
  <c r="AK158" i="25"/>
  <c r="AL158" i="25"/>
  <c r="AM158" i="25"/>
  <c r="AN158" i="25"/>
  <c r="AO158" i="25"/>
  <c r="AP158" i="25"/>
  <c r="B159" i="25"/>
  <c r="C159" i="25"/>
  <c r="E159" i="25"/>
  <c r="F159" i="25"/>
  <c r="G159" i="25"/>
  <c r="H159" i="25"/>
  <c r="I159" i="25"/>
  <c r="L159" i="25"/>
  <c r="M159" i="25"/>
  <c r="N159" i="25"/>
  <c r="O159" i="25"/>
  <c r="P159" i="25"/>
  <c r="R159" i="25"/>
  <c r="S159" i="25"/>
  <c r="T159" i="25"/>
  <c r="U159" i="25"/>
  <c r="V159" i="25"/>
  <c r="W159" i="25"/>
  <c r="X159" i="25"/>
  <c r="Y159" i="25"/>
  <c r="Z159" i="25"/>
  <c r="AA159" i="25"/>
  <c r="AB159" i="25"/>
  <c r="AC159" i="25"/>
  <c r="AD159" i="25"/>
  <c r="AE159" i="25"/>
  <c r="AF159" i="25"/>
  <c r="AG159" i="25"/>
  <c r="AH159" i="25"/>
  <c r="AI159" i="25"/>
  <c r="AJ159" i="25"/>
  <c r="AK159" i="25"/>
  <c r="AL159" i="25"/>
  <c r="AM159" i="25"/>
  <c r="AN159" i="25"/>
  <c r="AO159" i="25"/>
  <c r="AP159" i="25"/>
  <c r="B160" i="25"/>
  <c r="C160" i="25"/>
  <c r="E160" i="25"/>
  <c r="F160" i="25"/>
  <c r="G160" i="25"/>
  <c r="H160" i="25"/>
  <c r="I160" i="25"/>
  <c r="L160" i="25"/>
  <c r="M160" i="25"/>
  <c r="N160" i="25"/>
  <c r="O160" i="25"/>
  <c r="P160" i="25"/>
  <c r="R160" i="25"/>
  <c r="S160" i="25"/>
  <c r="T160" i="25"/>
  <c r="U160" i="25"/>
  <c r="V160" i="25"/>
  <c r="W160" i="25"/>
  <c r="X160" i="25"/>
  <c r="Y160" i="25"/>
  <c r="Z160" i="25"/>
  <c r="AA160" i="25"/>
  <c r="AB160" i="25"/>
  <c r="AC160" i="25"/>
  <c r="AD160" i="25"/>
  <c r="AE160" i="25"/>
  <c r="AF160" i="25"/>
  <c r="AG160" i="25"/>
  <c r="AH160" i="25"/>
  <c r="AI160" i="25"/>
  <c r="AJ160" i="25"/>
  <c r="AK160" i="25"/>
  <c r="AL160" i="25"/>
  <c r="AM160" i="25"/>
  <c r="AN160" i="25"/>
  <c r="AO160" i="25"/>
  <c r="AP160" i="25"/>
  <c r="B161" i="25"/>
  <c r="C161" i="25"/>
  <c r="E161" i="25"/>
  <c r="F161" i="25"/>
  <c r="G161" i="25"/>
  <c r="H161" i="25"/>
  <c r="I161" i="25"/>
  <c r="L161" i="25"/>
  <c r="M161" i="25"/>
  <c r="N161" i="25"/>
  <c r="O161" i="25"/>
  <c r="P161" i="25"/>
  <c r="R161" i="25"/>
  <c r="S161" i="25"/>
  <c r="T161" i="25"/>
  <c r="U161" i="25"/>
  <c r="V161" i="25"/>
  <c r="W161" i="25"/>
  <c r="X161" i="25"/>
  <c r="Y161" i="25"/>
  <c r="Z161" i="25"/>
  <c r="AA161" i="25"/>
  <c r="AB161" i="25"/>
  <c r="AC161" i="25"/>
  <c r="AD161" i="25"/>
  <c r="AE161" i="25"/>
  <c r="AF161" i="25"/>
  <c r="AG161" i="25"/>
  <c r="AH161" i="25"/>
  <c r="AI161" i="25"/>
  <c r="AJ161" i="25"/>
  <c r="AK161" i="25"/>
  <c r="AL161" i="25"/>
  <c r="AM161" i="25"/>
  <c r="AN161" i="25"/>
  <c r="AO161" i="25"/>
  <c r="AP161" i="25"/>
  <c r="B162" i="25"/>
  <c r="C162" i="25"/>
  <c r="E162" i="25"/>
  <c r="F162" i="25"/>
  <c r="G162" i="25"/>
  <c r="H162" i="25"/>
  <c r="I162" i="25"/>
  <c r="L162" i="25"/>
  <c r="M162" i="25"/>
  <c r="N162" i="25"/>
  <c r="O162" i="25"/>
  <c r="P162" i="25"/>
  <c r="R162" i="25"/>
  <c r="S162" i="25"/>
  <c r="T162" i="25"/>
  <c r="U162" i="25"/>
  <c r="V162" i="25"/>
  <c r="W162" i="25"/>
  <c r="X162" i="25"/>
  <c r="Y162" i="25"/>
  <c r="Z162" i="25"/>
  <c r="AA162" i="25"/>
  <c r="AB162" i="25"/>
  <c r="AC162" i="25"/>
  <c r="AD162" i="25"/>
  <c r="AE162" i="25"/>
  <c r="AF162" i="25"/>
  <c r="AG162" i="25"/>
  <c r="AH162" i="25"/>
  <c r="AI162" i="25"/>
  <c r="AJ162" i="25"/>
  <c r="AK162" i="25"/>
  <c r="AL162" i="25"/>
  <c r="AM162" i="25"/>
  <c r="AN162" i="25"/>
  <c r="AO162" i="25"/>
  <c r="AP162" i="25"/>
  <c r="B163" i="25"/>
  <c r="C163" i="25"/>
  <c r="E163" i="25"/>
  <c r="F163" i="25"/>
  <c r="G163" i="25"/>
  <c r="H163" i="25"/>
  <c r="I163" i="25"/>
  <c r="L163" i="25"/>
  <c r="M163" i="25"/>
  <c r="N163" i="25"/>
  <c r="O163" i="25"/>
  <c r="P163" i="25"/>
  <c r="R163" i="25"/>
  <c r="S163" i="25"/>
  <c r="T163" i="25"/>
  <c r="U163" i="25"/>
  <c r="V163" i="25"/>
  <c r="W163" i="25"/>
  <c r="X163" i="25"/>
  <c r="Y163" i="25"/>
  <c r="Z163" i="25"/>
  <c r="AA163" i="25"/>
  <c r="AB163" i="25"/>
  <c r="AC163" i="25"/>
  <c r="AD163" i="25"/>
  <c r="AE163" i="25"/>
  <c r="AF163" i="25"/>
  <c r="AG163" i="25"/>
  <c r="AH163" i="25"/>
  <c r="AI163" i="25"/>
  <c r="AJ163" i="25"/>
  <c r="AK163" i="25"/>
  <c r="AL163" i="25"/>
  <c r="AM163" i="25"/>
  <c r="AN163" i="25"/>
  <c r="AO163" i="25"/>
  <c r="AP163" i="25"/>
  <c r="B164" i="25"/>
  <c r="C164" i="25"/>
  <c r="E164" i="25"/>
  <c r="F164" i="25"/>
  <c r="G164" i="25"/>
  <c r="H164" i="25"/>
  <c r="I164" i="25"/>
  <c r="L164" i="25"/>
  <c r="M164" i="25"/>
  <c r="N164" i="25"/>
  <c r="O164" i="25"/>
  <c r="P164" i="25"/>
  <c r="R164" i="25"/>
  <c r="S164" i="25"/>
  <c r="T164" i="25"/>
  <c r="U164" i="25"/>
  <c r="V164" i="25"/>
  <c r="W164" i="25"/>
  <c r="X164" i="25"/>
  <c r="Y164" i="25"/>
  <c r="Z164" i="25"/>
  <c r="AA164" i="25"/>
  <c r="AB164" i="25"/>
  <c r="AC164" i="25"/>
  <c r="AD164" i="25"/>
  <c r="AE164" i="25"/>
  <c r="AF164" i="25"/>
  <c r="AG164" i="25"/>
  <c r="AH164" i="25"/>
  <c r="AI164" i="25"/>
  <c r="AJ164" i="25"/>
  <c r="AK164" i="25"/>
  <c r="AL164" i="25"/>
  <c r="AM164" i="25"/>
  <c r="AN164" i="25"/>
  <c r="AO164" i="25"/>
  <c r="AP164" i="25"/>
  <c r="B165" i="25"/>
  <c r="C165" i="25"/>
  <c r="E165" i="25"/>
  <c r="F165" i="25"/>
  <c r="G165" i="25"/>
  <c r="H165" i="25"/>
  <c r="I165" i="25"/>
  <c r="L165" i="25"/>
  <c r="M165" i="25"/>
  <c r="N165" i="25"/>
  <c r="O165" i="25"/>
  <c r="P165" i="25"/>
  <c r="R165" i="25"/>
  <c r="S165" i="25"/>
  <c r="T165" i="25"/>
  <c r="U165" i="25"/>
  <c r="V165" i="25"/>
  <c r="W165" i="25"/>
  <c r="X165" i="25"/>
  <c r="Y165" i="25"/>
  <c r="Z165" i="25"/>
  <c r="AA165" i="25"/>
  <c r="AB165" i="25"/>
  <c r="AC165" i="25"/>
  <c r="AD165" i="25"/>
  <c r="AE165" i="25"/>
  <c r="AF165" i="25"/>
  <c r="AG165" i="25"/>
  <c r="AH165" i="25"/>
  <c r="AI165" i="25"/>
  <c r="AJ165" i="25"/>
  <c r="AK165" i="25"/>
  <c r="AL165" i="25"/>
  <c r="AM165" i="25"/>
  <c r="AN165" i="25"/>
  <c r="AO165" i="25"/>
  <c r="AP165" i="25"/>
  <c r="B166" i="25"/>
  <c r="C166" i="25"/>
  <c r="E166" i="25"/>
  <c r="F166" i="25"/>
  <c r="G166" i="25"/>
  <c r="H166" i="25"/>
  <c r="I166" i="25"/>
  <c r="L166" i="25"/>
  <c r="M166" i="25"/>
  <c r="N166" i="25"/>
  <c r="O166" i="25"/>
  <c r="P166" i="25"/>
  <c r="R166" i="25"/>
  <c r="S166" i="25"/>
  <c r="T166" i="25"/>
  <c r="U166" i="25"/>
  <c r="V166" i="25"/>
  <c r="W166" i="25"/>
  <c r="X166" i="25"/>
  <c r="Y166" i="25"/>
  <c r="Z166" i="25"/>
  <c r="AA166" i="25"/>
  <c r="AB166" i="25"/>
  <c r="AC166" i="25"/>
  <c r="AD166" i="25"/>
  <c r="AE166" i="25"/>
  <c r="AF166" i="25"/>
  <c r="AG166" i="25"/>
  <c r="AH166" i="25"/>
  <c r="AI166" i="25"/>
  <c r="AJ166" i="25"/>
  <c r="AK166" i="25"/>
  <c r="AL166" i="25"/>
  <c r="AM166" i="25"/>
  <c r="AN166" i="25"/>
  <c r="AO166" i="25"/>
  <c r="AP166" i="25"/>
  <c r="B167" i="25"/>
  <c r="C167" i="25"/>
  <c r="E167" i="25"/>
  <c r="F167" i="25"/>
  <c r="G167" i="25"/>
  <c r="H167" i="25"/>
  <c r="I167" i="25"/>
  <c r="L167" i="25"/>
  <c r="M167" i="25"/>
  <c r="N167" i="25"/>
  <c r="O167" i="25"/>
  <c r="P167" i="25"/>
  <c r="R167" i="25"/>
  <c r="S167" i="25"/>
  <c r="T167" i="25"/>
  <c r="U167" i="25"/>
  <c r="V167" i="25"/>
  <c r="W167" i="25"/>
  <c r="X167" i="25"/>
  <c r="Y167" i="25"/>
  <c r="Z167" i="25"/>
  <c r="AA167" i="25"/>
  <c r="AB167" i="25"/>
  <c r="AC167" i="25"/>
  <c r="AD167" i="25"/>
  <c r="AE167" i="25"/>
  <c r="AF167" i="25"/>
  <c r="AG167" i="25"/>
  <c r="AH167" i="25"/>
  <c r="AI167" i="25"/>
  <c r="AJ167" i="25"/>
  <c r="AK167" i="25"/>
  <c r="AL167" i="25"/>
  <c r="AM167" i="25"/>
  <c r="AN167" i="25"/>
  <c r="AO167" i="25"/>
  <c r="AP167" i="25"/>
  <c r="B168" i="25"/>
  <c r="C168" i="25"/>
  <c r="E168" i="25"/>
  <c r="F168" i="25"/>
  <c r="G168" i="25"/>
  <c r="H168" i="25"/>
  <c r="I168" i="25"/>
  <c r="L168" i="25"/>
  <c r="M168" i="25"/>
  <c r="N168" i="25"/>
  <c r="O168" i="25"/>
  <c r="P168" i="25"/>
  <c r="R168" i="25"/>
  <c r="S168" i="25"/>
  <c r="T168" i="25"/>
  <c r="U168" i="25"/>
  <c r="V168" i="25"/>
  <c r="W168" i="25"/>
  <c r="X168" i="25"/>
  <c r="Y168" i="25"/>
  <c r="Z168" i="25"/>
  <c r="AA168" i="25"/>
  <c r="AB168" i="25"/>
  <c r="AC168" i="25"/>
  <c r="AD168" i="25"/>
  <c r="AE168" i="25"/>
  <c r="AF168" i="25"/>
  <c r="AG168" i="25"/>
  <c r="AH168" i="25"/>
  <c r="AI168" i="25"/>
  <c r="AJ168" i="25"/>
  <c r="AK168" i="25"/>
  <c r="AL168" i="25"/>
  <c r="AM168" i="25"/>
  <c r="AN168" i="25"/>
  <c r="AO168" i="25"/>
  <c r="AP168" i="25"/>
  <c r="B169" i="25"/>
  <c r="C169" i="25"/>
  <c r="E169" i="25"/>
  <c r="F169" i="25"/>
  <c r="G169" i="25"/>
  <c r="H169" i="25"/>
  <c r="I169" i="25"/>
  <c r="L169" i="25"/>
  <c r="M169" i="25"/>
  <c r="N169" i="25"/>
  <c r="O169" i="25"/>
  <c r="P169" i="25"/>
  <c r="R169" i="25"/>
  <c r="S169" i="25"/>
  <c r="T169" i="25"/>
  <c r="U169" i="25"/>
  <c r="V169" i="25"/>
  <c r="W169" i="25"/>
  <c r="X169" i="25"/>
  <c r="Y169" i="25"/>
  <c r="Z169" i="25"/>
  <c r="AA169" i="25"/>
  <c r="AB169" i="25"/>
  <c r="AC169" i="25"/>
  <c r="AD169" i="25"/>
  <c r="AE169" i="25"/>
  <c r="AF169" i="25"/>
  <c r="AG169" i="25"/>
  <c r="AH169" i="25"/>
  <c r="AI169" i="25"/>
  <c r="AJ169" i="25"/>
  <c r="AK169" i="25"/>
  <c r="AL169" i="25"/>
  <c r="AM169" i="25"/>
  <c r="AN169" i="25"/>
  <c r="AO169" i="25"/>
  <c r="AP169" i="25"/>
  <c r="B170" i="25"/>
  <c r="C170" i="25"/>
  <c r="E170" i="25"/>
  <c r="F170" i="25"/>
  <c r="G170" i="25"/>
  <c r="H170" i="25"/>
  <c r="I170" i="25"/>
  <c r="L170" i="25"/>
  <c r="M170" i="25"/>
  <c r="N170" i="25"/>
  <c r="O170" i="25"/>
  <c r="P170" i="25"/>
  <c r="R170" i="25"/>
  <c r="S170" i="25"/>
  <c r="T170" i="25"/>
  <c r="U170" i="25"/>
  <c r="V170" i="25"/>
  <c r="W170" i="25"/>
  <c r="X170" i="25"/>
  <c r="Y170" i="25"/>
  <c r="Z170" i="25"/>
  <c r="AA170" i="25"/>
  <c r="AB170" i="25"/>
  <c r="AC170" i="25"/>
  <c r="AD170" i="25"/>
  <c r="AE170" i="25"/>
  <c r="AF170" i="25"/>
  <c r="AG170" i="25"/>
  <c r="AH170" i="25"/>
  <c r="AI170" i="25"/>
  <c r="AJ170" i="25"/>
  <c r="AK170" i="25"/>
  <c r="AL170" i="25"/>
  <c r="AM170" i="25"/>
  <c r="AN170" i="25"/>
  <c r="AO170" i="25"/>
  <c r="AP170" i="25"/>
  <c r="B171" i="25"/>
  <c r="C171" i="25"/>
  <c r="E171" i="25"/>
  <c r="F171" i="25"/>
  <c r="G171" i="25"/>
  <c r="H171" i="25"/>
  <c r="I171" i="25"/>
  <c r="L171" i="25"/>
  <c r="M171" i="25"/>
  <c r="N171" i="25"/>
  <c r="O171" i="25"/>
  <c r="P171" i="25"/>
  <c r="R171" i="25"/>
  <c r="S171" i="25"/>
  <c r="T171" i="25"/>
  <c r="U171" i="25"/>
  <c r="V171" i="25"/>
  <c r="W171" i="25"/>
  <c r="X171" i="25"/>
  <c r="Y171" i="25"/>
  <c r="Z171" i="25"/>
  <c r="AA171" i="25"/>
  <c r="AB171" i="25"/>
  <c r="AC171" i="25"/>
  <c r="AD171" i="25"/>
  <c r="AE171" i="25"/>
  <c r="AF171" i="25"/>
  <c r="AG171" i="25"/>
  <c r="AH171" i="25"/>
  <c r="AI171" i="25"/>
  <c r="AJ171" i="25"/>
  <c r="AK171" i="25"/>
  <c r="AL171" i="25"/>
  <c r="AM171" i="25"/>
  <c r="AN171" i="25"/>
  <c r="AO171" i="25"/>
  <c r="AP171" i="25"/>
  <c r="B172" i="25"/>
  <c r="C172" i="25"/>
  <c r="E172" i="25"/>
  <c r="F172" i="25"/>
  <c r="G172" i="25"/>
  <c r="H172" i="25"/>
  <c r="I172" i="25"/>
  <c r="L172" i="25"/>
  <c r="M172" i="25"/>
  <c r="N172" i="25"/>
  <c r="O172" i="25"/>
  <c r="P172" i="25"/>
  <c r="R172" i="25"/>
  <c r="S172" i="25"/>
  <c r="T172" i="25"/>
  <c r="U172" i="25"/>
  <c r="V172" i="25"/>
  <c r="W172" i="25"/>
  <c r="X172" i="25"/>
  <c r="Y172" i="25"/>
  <c r="Z172" i="25"/>
  <c r="AA172" i="25"/>
  <c r="AB172" i="25"/>
  <c r="AC172" i="25"/>
  <c r="AD172" i="25"/>
  <c r="AE172" i="25"/>
  <c r="AF172" i="25"/>
  <c r="AG172" i="25"/>
  <c r="AH172" i="25"/>
  <c r="AI172" i="25"/>
  <c r="AJ172" i="25"/>
  <c r="AK172" i="25"/>
  <c r="AL172" i="25"/>
  <c r="AM172" i="25"/>
  <c r="AN172" i="25"/>
  <c r="AO172" i="25"/>
  <c r="AP172" i="25"/>
  <c r="B173" i="25"/>
  <c r="C173" i="25"/>
  <c r="E173" i="25"/>
  <c r="F173" i="25"/>
  <c r="G173" i="25"/>
  <c r="H173" i="25"/>
  <c r="I173" i="25"/>
  <c r="L173" i="25"/>
  <c r="M173" i="25"/>
  <c r="N173" i="25"/>
  <c r="O173" i="25"/>
  <c r="P173" i="25"/>
  <c r="R173" i="25"/>
  <c r="S173" i="25"/>
  <c r="T173" i="25"/>
  <c r="U173" i="25"/>
  <c r="V173" i="25"/>
  <c r="W173" i="25"/>
  <c r="X173" i="25"/>
  <c r="Y173" i="25"/>
  <c r="Z173" i="25"/>
  <c r="AA173" i="25"/>
  <c r="AB173" i="25"/>
  <c r="AC173" i="25"/>
  <c r="AD173" i="25"/>
  <c r="AE173" i="25"/>
  <c r="AF173" i="25"/>
  <c r="AG173" i="25"/>
  <c r="AH173" i="25"/>
  <c r="AI173" i="25"/>
  <c r="AJ173" i="25"/>
  <c r="AK173" i="25"/>
  <c r="AL173" i="25"/>
  <c r="AM173" i="25"/>
  <c r="AN173" i="25"/>
  <c r="AO173" i="25"/>
  <c r="AP173" i="25"/>
  <c r="B174" i="25"/>
  <c r="C174" i="25"/>
  <c r="E174" i="25"/>
  <c r="F174" i="25"/>
  <c r="G174" i="25"/>
  <c r="H174" i="25"/>
  <c r="I174" i="25"/>
  <c r="L174" i="25"/>
  <c r="M174" i="25"/>
  <c r="N174" i="25"/>
  <c r="O174" i="25"/>
  <c r="P174" i="25"/>
  <c r="R174" i="25"/>
  <c r="S174" i="25"/>
  <c r="T174" i="25"/>
  <c r="U174" i="25"/>
  <c r="V174" i="25"/>
  <c r="W174" i="25"/>
  <c r="X174" i="25"/>
  <c r="Y174" i="25"/>
  <c r="Z174" i="25"/>
  <c r="AA174" i="25"/>
  <c r="AB174" i="25"/>
  <c r="AC174" i="25"/>
  <c r="AD174" i="25"/>
  <c r="AE174" i="25"/>
  <c r="AF174" i="25"/>
  <c r="AG174" i="25"/>
  <c r="AH174" i="25"/>
  <c r="AI174" i="25"/>
  <c r="AJ174" i="25"/>
  <c r="AK174" i="25"/>
  <c r="AL174" i="25"/>
  <c r="AM174" i="25"/>
  <c r="AN174" i="25"/>
  <c r="AO174" i="25"/>
  <c r="AP174" i="25"/>
  <c r="B175" i="25"/>
  <c r="C175" i="25"/>
  <c r="E175" i="25"/>
  <c r="F175" i="25"/>
  <c r="G175" i="25"/>
  <c r="H175" i="25"/>
  <c r="I175" i="25"/>
  <c r="L175" i="25"/>
  <c r="M175" i="25"/>
  <c r="N175" i="25"/>
  <c r="O175" i="25"/>
  <c r="P175" i="25"/>
  <c r="R175" i="25"/>
  <c r="S175" i="25"/>
  <c r="T175" i="25"/>
  <c r="U175" i="25"/>
  <c r="V175" i="25"/>
  <c r="W175" i="25"/>
  <c r="X175" i="25"/>
  <c r="Y175" i="25"/>
  <c r="Z175" i="25"/>
  <c r="AA175" i="25"/>
  <c r="AB175" i="25"/>
  <c r="AC175" i="25"/>
  <c r="AD175" i="25"/>
  <c r="AE175" i="25"/>
  <c r="AF175" i="25"/>
  <c r="AG175" i="25"/>
  <c r="AH175" i="25"/>
  <c r="AI175" i="25"/>
  <c r="AJ175" i="25"/>
  <c r="AK175" i="25"/>
  <c r="AL175" i="25"/>
  <c r="AM175" i="25"/>
  <c r="AN175" i="25"/>
  <c r="AO175" i="25"/>
  <c r="AP175" i="25"/>
  <c r="B176" i="25"/>
  <c r="C176" i="25"/>
  <c r="E176" i="25"/>
  <c r="F176" i="25"/>
  <c r="G176" i="25"/>
  <c r="H176" i="25"/>
  <c r="I176" i="25"/>
  <c r="L176" i="25"/>
  <c r="M176" i="25"/>
  <c r="N176" i="25"/>
  <c r="O176" i="25"/>
  <c r="P176" i="25"/>
  <c r="R176" i="25"/>
  <c r="S176" i="25"/>
  <c r="T176" i="25"/>
  <c r="U176" i="25"/>
  <c r="V176" i="25"/>
  <c r="W176" i="25"/>
  <c r="X176" i="25"/>
  <c r="Y176" i="25"/>
  <c r="Z176" i="25"/>
  <c r="AA176" i="25"/>
  <c r="AB176" i="25"/>
  <c r="AC176" i="25"/>
  <c r="AD176" i="25"/>
  <c r="AE176" i="25"/>
  <c r="AF176" i="25"/>
  <c r="AG176" i="25"/>
  <c r="AH176" i="25"/>
  <c r="AI176" i="25"/>
  <c r="AJ176" i="25"/>
  <c r="AK176" i="25"/>
  <c r="AL176" i="25"/>
  <c r="AM176" i="25"/>
  <c r="AN176" i="25"/>
  <c r="AO176" i="25"/>
  <c r="AP176" i="25"/>
  <c r="B177" i="25"/>
  <c r="C177" i="25"/>
  <c r="E177" i="25"/>
  <c r="F177" i="25"/>
  <c r="G177" i="25"/>
  <c r="H177" i="25"/>
  <c r="I177" i="25"/>
  <c r="L177" i="25"/>
  <c r="M177" i="25"/>
  <c r="N177" i="25"/>
  <c r="O177" i="25"/>
  <c r="P177" i="25"/>
  <c r="R177" i="25"/>
  <c r="S177" i="25"/>
  <c r="T177" i="25"/>
  <c r="U177" i="25"/>
  <c r="V177" i="25"/>
  <c r="W177" i="25"/>
  <c r="X177" i="25"/>
  <c r="Y177" i="25"/>
  <c r="Z177" i="25"/>
  <c r="AA177" i="25"/>
  <c r="AB177" i="25"/>
  <c r="AC177" i="25"/>
  <c r="AD177" i="25"/>
  <c r="AE177" i="25"/>
  <c r="AF177" i="25"/>
  <c r="AG177" i="25"/>
  <c r="AH177" i="25"/>
  <c r="AI177" i="25"/>
  <c r="AJ177" i="25"/>
  <c r="AK177" i="25"/>
  <c r="AL177" i="25"/>
  <c r="AM177" i="25"/>
  <c r="AN177" i="25"/>
  <c r="AO177" i="25"/>
  <c r="AP177" i="25"/>
  <c r="B178" i="25"/>
  <c r="C178" i="25"/>
  <c r="E178" i="25"/>
  <c r="F178" i="25"/>
  <c r="G178" i="25"/>
  <c r="H178" i="25"/>
  <c r="I178" i="25"/>
  <c r="L178" i="25"/>
  <c r="M178" i="25"/>
  <c r="N178" i="25"/>
  <c r="O178" i="25"/>
  <c r="P178" i="25"/>
  <c r="R178" i="25"/>
  <c r="S178" i="25"/>
  <c r="T178" i="25"/>
  <c r="U178" i="25"/>
  <c r="V178" i="25"/>
  <c r="W178" i="25"/>
  <c r="X178" i="25"/>
  <c r="Y178" i="25"/>
  <c r="Z178" i="25"/>
  <c r="AA178" i="25"/>
  <c r="AB178" i="25"/>
  <c r="AC178" i="25"/>
  <c r="AD178" i="25"/>
  <c r="AE178" i="25"/>
  <c r="AF178" i="25"/>
  <c r="AG178" i="25"/>
  <c r="AH178" i="25"/>
  <c r="AI178" i="25"/>
  <c r="AJ178" i="25"/>
  <c r="AK178" i="25"/>
  <c r="AL178" i="25"/>
  <c r="AM178" i="25"/>
  <c r="AN178" i="25"/>
  <c r="AO178" i="25"/>
  <c r="AP178" i="25"/>
  <c r="B179" i="25"/>
  <c r="C179" i="25"/>
  <c r="E179" i="25"/>
  <c r="F179" i="25"/>
  <c r="G179" i="25"/>
  <c r="H179" i="25"/>
  <c r="I179" i="25"/>
  <c r="L179" i="25"/>
  <c r="M179" i="25"/>
  <c r="N179" i="25"/>
  <c r="O179" i="25"/>
  <c r="P179" i="25"/>
  <c r="R179" i="25"/>
  <c r="S179" i="25"/>
  <c r="T179" i="25"/>
  <c r="U179" i="25"/>
  <c r="V179" i="25"/>
  <c r="W179" i="25"/>
  <c r="X179" i="25"/>
  <c r="Y179" i="25"/>
  <c r="Z179" i="25"/>
  <c r="AA179" i="25"/>
  <c r="AB179" i="25"/>
  <c r="AC179" i="25"/>
  <c r="AD179" i="25"/>
  <c r="AE179" i="25"/>
  <c r="AF179" i="25"/>
  <c r="AG179" i="25"/>
  <c r="AH179" i="25"/>
  <c r="AI179" i="25"/>
  <c r="AJ179" i="25"/>
  <c r="AK179" i="25"/>
  <c r="AL179" i="25"/>
  <c r="AM179" i="25"/>
  <c r="AN179" i="25"/>
  <c r="AO179" i="25"/>
  <c r="AP179" i="25"/>
  <c r="B180" i="25"/>
  <c r="C180" i="25"/>
  <c r="E180" i="25"/>
  <c r="F180" i="25"/>
  <c r="G180" i="25"/>
  <c r="H180" i="25"/>
  <c r="I180" i="25"/>
  <c r="L180" i="25"/>
  <c r="M180" i="25"/>
  <c r="N180" i="25"/>
  <c r="O180" i="25"/>
  <c r="P180" i="25"/>
  <c r="R180" i="25"/>
  <c r="S180" i="25"/>
  <c r="T180" i="25"/>
  <c r="U180" i="25"/>
  <c r="V180" i="25"/>
  <c r="W180" i="25"/>
  <c r="X180" i="25"/>
  <c r="Y180" i="25"/>
  <c r="Z180" i="25"/>
  <c r="AA180" i="25"/>
  <c r="AB180" i="25"/>
  <c r="AC180" i="25"/>
  <c r="AD180" i="25"/>
  <c r="AE180" i="25"/>
  <c r="AF180" i="25"/>
  <c r="AG180" i="25"/>
  <c r="AH180" i="25"/>
  <c r="AI180" i="25"/>
  <c r="AJ180" i="25"/>
  <c r="AK180" i="25"/>
  <c r="AL180" i="25"/>
  <c r="AM180" i="25"/>
  <c r="AN180" i="25"/>
  <c r="AO180" i="25"/>
  <c r="AP180" i="25"/>
  <c r="B181" i="25"/>
  <c r="C181" i="25"/>
  <c r="E181" i="25"/>
  <c r="F181" i="25"/>
  <c r="G181" i="25"/>
  <c r="H181" i="25"/>
  <c r="I181" i="25"/>
  <c r="L181" i="25"/>
  <c r="M181" i="25"/>
  <c r="N181" i="25"/>
  <c r="O181" i="25"/>
  <c r="P181" i="25"/>
  <c r="R181" i="25"/>
  <c r="S181" i="25"/>
  <c r="T181" i="25"/>
  <c r="U181" i="25"/>
  <c r="V181" i="25"/>
  <c r="W181" i="25"/>
  <c r="X181" i="25"/>
  <c r="Y181" i="25"/>
  <c r="Z181" i="25"/>
  <c r="AA181" i="25"/>
  <c r="AB181" i="25"/>
  <c r="AC181" i="25"/>
  <c r="AD181" i="25"/>
  <c r="AE181" i="25"/>
  <c r="AF181" i="25"/>
  <c r="AG181" i="25"/>
  <c r="AH181" i="25"/>
  <c r="AI181" i="25"/>
  <c r="AJ181" i="25"/>
  <c r="AK181" i="25"/>
  <c r="AL181" i="25"/>
  <c r="AM181" i="25"/>
  <c r="AN181" i="25"/>
  <c r="AO181" i="25"/>
  <c r="AP181" i="25"/>
  <c r="B182" i="25"/>
  <c r="C182" i="25"/>
  <c r="E182" i="25"/>
  <c r="F182" i="25"/>
  <c r="G182" i="25"/>
  <c r="H182" i="25"/>
  <c r="I182" i="25"/>
  <c r="L182" i="25"/>
  <c r="M182" i="25"/>
  <c r="N182" i="25"/>
  <c r="O182" i="25"/>
  <c r="P182" i="25"/>
  <c r="R182" i="25"/>
  <c r="S182" i="25"/>
  <c r="T182" i="25"/>
  <c r="U182" i="25"/>
  <c r="V182" i="25"/>
  <c r="W182" i="25"/>
  <c r="X182" i="25"/>
  <c r="Y182" i="25"/>
  <c r="Z182" i="25"/>
  <c r="AA182" i="25"/>
  <c r="AB182" i="25"/>
  <c r="AC182" i="25"/>
  <c r="AD182" i="25"/>
  <c r="AE182" i="25"/>
  <c r="AF182" i="25"/>
  <c r="AG182" i="25"/>
  <c r="AH182" i="25"/>
  <c r="AI182" i="25"/>
  <c r="AJ182" i="25"/>
  <c r="AK182" i="25"/>
  <c r="AL182" i="25"/>
  <c r="AM182" i="25"/>
  <c r="AN182" i="25"/>
  <c r="AO182" i="25"/>
  <c r="AP182" i="25"/>
  <c r="B183" i="25"/>
  <c r="C183" i="25"/>
  <c r="E183" i="25"/>
  <c r="F183" i="25"/>
  <c r="G183" i="25"/>
  <c r="H183" i="25"/>
  <c r="I183" i="25"/>
  <c r="L183" i="25"/>
  <c r="M183" i="25"/>
  <c r="N183" i="25"/>
  <c r="O183" i="25"/>
  <c r="P183" i="25"/>
  <c r="R183" i="25"/>
  <c r="S183" i="25"/>
  <c r="T183" i="25"/>
  <c r="U183" i="25"/>
  <c r="V183" i="25"/>
  <c r="W183" i="25"/>
  <c r="X183" i="25"/>
  <c r="Y183" i="25"/>
  <c r="Z183" i="25"/>
  <c r="AA183" i="25"/>
  <c r="AB183" i="25"/>
  <c r="AC183" i="25"/>
  <c r="AD183" i="25"/>
  <c r="AE183" i="25"/>
  <c r="AF183" i="25"/>
  <c r="AG183" i="25"/>
  <c r="AH183" i="25"/>
  <c r="AI183" i="25"/>
  <c r="AJ183" i="25"/>
  <c r="AK183" i="25"/>
  <c r="AL183" i="25"/>
  <c r="AM183" i="25"/>
  <c r="AN183" i="25"/>
  <c r="AO183" i="25"/>
  <c r="AP183" i="25"/>
  <c r="B184" i="25"/>
  <c r="C184" i="25"/>
  <c r="E184" i="25"/>
  <c r="F184" i="25"/>
  <c r="G184" i="25"/>
  <c r="H184" i="25"/>
  <c r="I184" i="25"/>
  <c r="L184" i="25"/>
  <c r="M184" i="25"/>
  <c r="N184" i="25"/>
  <c r="O184" i="25"/>
  <c r="P184" i="25"/>
  <c r="R184" i="25"/>
  <c r="S184" i="25"/>
  <c r="T184" i="25"/>
  <c r="U184" i="25"/>
  <c r="V184" i="25"/>
  <c r="W184" i="25"/>
  <c r="X184" i="25"/>
  <c r="Y184" i="25"/>
  <c r="Z184" i="25"/>
  <c r="AA184" i="25"/>
  <c r="AB184" i="25"/>
  <c r="AC184" i="25"/>
  <c r="AD184" i="25"/>
  <c r="AE184" i="25"/>
  <c r="AF184" i="25"/>
  <c r="AG184" i="25"/>
  <c r="AH184" i="25"/>
  <c r="AI184" i="25"/>
  <c r="AJ184" i="25"/>
  <c r="AK184" i="25"/>
  <c r="AL184" i="25"/>
  <c r="AM184" i="25"/>
  <c r="AN184" i="25"/>
  <c r="AO184" i="25"/>
  <c r="AP184" i="25"/>
  <c r="B185" i="25"/>
  <c r="C185" i="25"/>
  <c r="E185" i="25"/>
  <c r="F185" i="25"/>
  <c r="G185" i="25"/>
  <c r="H185" i="25"/>
  <c r="I185" i="25"/>
  <c r="L185" i="25"/>
  <c r="M185" i="25"/>
  <c r="N185" i="25"/>
  <c r="O185" i="25"/>
  <c r="P185" i="25"/>
  <c r="R185" i="25"/>
  <c r="S185" i="25"/>
  <c r="T185" i="25"/>
  <c r="U185" i="25"/>
  <c r="V185" i="25"/>
  <c r="W185" i="25"/>
  <c r="X185" i="25"/>
  <c r="Y185" i="25"/>
  <c r="Z185" i="25"/>
  <c r="AA185" i="25"/>
  <c r="AB185" i="25"/>
  <c r="AC185" i="25"/>
  <c r="AD185" i="25"/>
  <c r="AE185" i="25"/>
  <c r="AF185" i="25"/>
  <c r="AG185" i="25"/>
  <c r="AH185" i="25"/>
  <c r="AI185" i="25"/>
  <c r="AJ185" i="25"/>
  <c r="AK185" i="25"/>
  <c r="AL185" i="25"/>
  <c r="AM185" i="25"/>
  <c r="AN185" i="25"/>
  <c r="AO185" i="25"/>
  <c r="AP185" i="25"/>
  <c r="B186" i="25"/>
  <c r="C186" i="25"/>
  <c r="E186" i="25"/>
  <c r="F186" i="25"/>
  <c r="G186" i="25"/>
  <c r="H186" i="25"/>
  <c r="I186" i="25"/>
  <c r="L186" i="25"/>
  <c r="M186" i="25"/>
  <c r="N186" i="25"/>
  <c r="O186" i="25"/>
  <c r="P186" i="25"/>
  <c r="R186" i="25"/>
  <c r="S186" i="25"/>
  <c r="T186" i="25"/>
  <c r="U186" i="25"/>
  <c r="V186" i="25"/>
  <c r="W186" i="25"/>
  <c r="X186" i="25"/>
  <c r="Y186" i="25"/>
  <c r="Z186" i="25"/>
  <c r="AA186" i="25"/>
  <c r="AB186" i="25"/>
  <c r="AC186" i="25"/>
  <c r="AD186" i="25"/>
  <c r="AE186" i="25"/>
  <c r="AF186" i="25"/>
  <c r="AG186" i="25"/>
  <c r="AH186" i="25"/>
  <c r="AI186" i="25"/>
  <c r="AJ186" i="25"/>
  <c r="AK186" i="25"/>
  <c r="AL186" i="25"/>
  <c r="AM186" i="25"/>
  <c r="AN186" i="25"/>
  <c r="AO186" i="25"/>
  <c r="AP186" i="25"/>
  <c r="B187" i="25"/>
  <c r="C187" i="25"/>
  <c r="E187" i="25"/>
  <c r="F187" i="25"/>
  <c r="G187" i="25"/>
  <c r="H187" i="25"/>
  <c r="I187" i="25"/>
  <c r="L187" i="25"/>
  <c r="M187" i="25"/>
  <c r="N187" i="25"/>
  <c r="O187" i="25"/>
  <c r="P187" i="25"/>
  <c r="R187" i="25"/>
  <c r="S187" i="25"/>
  <c r="T187" i="25"/>
  <c r="U187" i="25"/>
  <c r="V187" i="25"/>
  <c r="W187" i="25"/>
  <c r="X187" i="25"/>
  <c r="Y187" i="25"/>
  <c r="Z187" i="25"/>
  <c r="AA187" i="25"/>
  <c r="AB187" i="25"/>
  <c r="AC187" i="25"/>
  <c r="AD187" i="25"/>
  <c r="AE187" i="25"/>
  <c r="AF187" i="25"/>
  <c r="AG187" i="25"/>
  <c r="AH187" i="25"/>
  <c r="AI187" i="25"/>
  <c r="AJ187" i="25"/>
  <c r="AK187" i="25"/>
  <c r="AL187" i="25"/>
  <c r="AM187" i="25"/>
  <c r="AN187" i="25"/>
  <c r="AO187" i="25"/>
  <c r="AP187" i="25"/>
  <c r="B188" i="25"/>
  <c r="C188" i="25"/>
  <c r="E188" i="25"/>
  <c r="F188" i="25"/>
  <c r="G188" i="25"/>
  <c r="H188" i="25"/>
  <c r="I188" i="25"/>
  <c r="L188" i="25"/>
  <c r="M188" i="25"/>
  <c r="N188" i="25"/>
  <c r="O188" i="25"/>
  <c r="P188" i="25"/>
  <c r="R188" i="25"/>
  <c r="S188" i="25"/>
  <c r="T188" i="25"/>
  <c r="U188" i="25"/>
  <c r="V188" i="25"/>
  <c r="W188" i="25"/>
  <c r="X188" i="25"/>
  <c r="Y188" i="25"/>
  <c r="Z188" i="25"/>
  <c r="AA188" i="25"/>
  <c r="AB188" i="25"/>
  <c r="AC188" i="25"/>
  <c r="AD188" i="25"/>
  <c r="AE188" i="25"/>
  <c r="AF188" i="25"/>
  <c r="AG188" i="25"/>
  <c r="AH188" i="25"/>
  <c r="AI188" i="25"/>
  <c r="AJ188" i="25"/>
  <c r="AK188" i="25"/>
  <c r="AL188" i="25"/>
  <c r="AM188" i="25"/>
  <c r="AN188" i="25"/>
  <c r="AO188" i="25"/>
  <c r="AP188" i="25"/>
  <c r="B189" i="25"/>
  <c r="C189" i="25"/>
  <c r="E189" i="25"/>
  <c r="F189" i="25"/>
  <c r="G189" i="25"/>
  <c r="H189" i="25"/>
  <c r="I189" i="25"/>
  <c r="L189" i="25"/>
  <c r="M189" i="25"/>
  <c r="N189" i="25"/>
  <c r="O189" i="25"/>
  <c r="P189" i="25"/>
  <c r="R189" i="25"/>
  <c r="S189" i="25"/>
  <c r="T189" i="25"/>
  <c r="U189" i="25"/>
  <c r="V189" i="25"/>
  <c r="W189" i="25"/>
  <c r="X189" i="25"/>
  <c r="Y189" i="25"/>
  <c r="Z189" i="25"/>
  <c r="AA189" i="25"/>
  <c r="AB189" i="25"/>
  <c r="AC189" i="25"/>
  <c r="AD189" i="25"/>
  <c r="AE189" i="25"/>
  <c r="AF189" i="25"/>
  <c r="AG189" i="25"/>
  <c r="AH189" i="25"/>
  <c r="AI189" i="25"/>
  <c r="AJ189" i="25"/>
  <c r="AK189" i="25"/>
  <c r="AL189" i="25"/>
  <c r="AM189" i="25"/>
  <c r="AN189" i="25"/>
  <c r="AO189" i="25"/>
  <c r="AP189" i="25"/>
  <c r="B190" i="25"/>
  <c r="C190" i="25"/>
  <c r="E190" i="25"/>
  <c r="F190" i="25"/>
  <c r="G190" i="25"/>
  <c r="H190" i="25"/>
  <c r="I190" i="25"/>
  <c r="L190" i="25"/>
  <c r="M190" i="25"/>
  <c r="N190" i="25"/>
  <c r="O190" i="25"/>
  <c r="P190" i="25"/>
  <c r="R190" i="25"/>
  <c r="S190" i="25"/>
  <c r="T190" i="25"/>
  <c r="U190" i="25"/>
  <c r="V190" i="25"/>
  <c r="W190" i="25"/>
  <c r="X190" i="25"/>
  <c r="Y190" i="25"/>
  <c r="Z190" i="25"/>
  <c r="AA190" i="25"/>
  <c r="AB190" i="25"/>
  <c r="AC190" i="25"/>
  <c r="AD190" i="25"/>
  <c r="AE190" i="25"/>
  <c r="AF190" i="25"/>
  <c r="AG190" i="25"/>
  <c r="AH190" i="25"/>
  <c r="AI190" i="25"/>
  <c r="AJ190" i="25"/>
  <c r="AK190" i="25"/>
  <c r="AL190" i="25"/>
  <c r="AM190" i="25"/>
  <c r="AN190" i="25"/>
  <c r="AO190" i="25"/>
  <c r="AP190" i="25"/>
  <c r="B191" i="25"/>
  <c r="C191" i="25"/>
  <c r="E191" i="25"/>
  <c r="F191" i="25"/>
  <c r="G191" i="25"/>
  <c r="H191" i="25"/>
  <c r="I191" i="25"/>
  <c r="L191" i="25"/>
  <c r="M191" i="25"/>
  <c r="N191" i="25"/>
  <c r="O191" i="25"/>
  <c r="P191" i="25"/>
  <c r="R191" i="25"/>
  <c r="S191" i="25"/>
  <c r="T191" i="25"/>
  <c r="U191" i="25"/>
  <c r="V191" i="25"/>
  <c r="W191" i="25"/>
  <c r="X191" i="25"/>
  <c r="Y191" i="25"/>
  <c r="Z191" i="25"/>
  <c r="AA191" i="25"/>
  <c r="AB191" i="25"/>
  <c r="AC191" i="25"/>
  <c r="AD191" i="25"/>
  <c r="AE191" i="25"/>
  <c r="AF191" i="25"/>
  <c r="AG191" i="25"/>
  <c r="AH191" i="25"/>
  <c r="AI191" i="25"/>
  <c r="AJ191" i="25"/>
  <c r="AK191" i="25"/>
  <c r="AL191" i="25"/>
  <c r="AM191" i="25"/>
  <c r="AN191" i="25"/>
  <c r="AO191" i="25"/>
  <c r="AP191" i="25"/>
  <c r="A152" i="3"/>
  <c r="AP2" i="25"/>
  <c r="AP1" i="25"/>
  <c r="J13" i="10"/>
  <c r="A136" i="3"/>
  <c r="A137" i="3"/>
  <c r="A138" i="3"/>
  <c r="A139" i="3"/>
  <c r="A140" i="3"/>
  <c r="A141" i="3"/>
  <c r="A142" i="3"/>
  <c r="A143" i="3"/>
  <c r="A144" i="3"/>
  <c r="A145" i="3"/>
  <c r="A146" i="3"/>
  <c r="A147" i="3"/>
  <c r="A148" i="3"/>
  <c r="A149" i="3"/>
  <c r="A150" i="3"/>
  <c r="A151" i="3"/>
  <c r="E188" i="16"/>
  <c r="G188" i="16"/>
  <c r="H188" i="16"/>
  <c r="D188" i="16"/>
  <c r="E189" i="16"/>
  <c r="G189" i="16"/>
  <c r="H189" i="16"/>
  <c r="D189" i="16"/>
  <c r="F190" i="16"/>
  <c r="G190" i="16"/>
  <c r="H190" i="16"/>
  <c r="D190" i="16"/>
  <c r="E191" i="16"/>
  <c r="G191" i="16"/>
  <c r="H191" i="16"/>
  <c r="D191" i="16"/>
  <c r="C182" i="16"/>
  <c r="G182" i="16"/>
  <c r="H182" i="16"/>
  <c r="D182" i="16"/>
  <c r="E183" i="16"/>
  <c r="G183" i="16"/>
  <c r="H183" i="16"/>
  <c r="D183" i="16"/>
  <c r="E184" i="16"/>
  <c r="G184" i="16"/>
  <c r="H184" i="16"/>
  <c r="D184" i="16"/>
  <c r="C185" i="16"/>
  <c r="G185" i="16"/>
  <c r="H185" i="16"/>
  <c r="D185" i="16"/>
  <c r="E186" i="16"/>
  <c r="G186" i="16"/>
  <c r="H186" i="16"/>
  <c r="D186" i="16"/>
  <c r="E187" i="16"/>
  <c r="G187" i="16"/>
  <c r="H187" i="16"/>
  <c r="D187" i="16"/>
  <c r="G169" i="16"/>
  <c r="H169" i="16"/>
  <c r="D169" i="16"/>
  <c r="E170" i="16"/>
  <c r="G170" i="16"/>
  <c r="H170" i="16"/>
  <c r="D170" i="16"/>
  <c r="C171" i="16"/>
  <c r="G171" i="16"/>
  <c r="H171" i="16"/>
  <c r="D171" i="16"/>
  <c r="C172" i="16"/>
  <c r="G172" i="16"/>
  <c r="H172" i="16"/>
  <c r="D172" i="16"/>
  <c r="F173" i="16"/>
  <c r="G173" i="16"/>
  <c r="H173" i="16"/>
  <c r="D173" i="16"/>
  <c r="C174" i="16"/>
  <c r="G174" i="16"/>
  <c r="H174" i="16"/>
  <c r="D174" i="16"/>
  <c r="F175" i="16"/>
  <c r="G175" i="16"/>
  <c r="H175" i="16"/>
  <c r="D175" i="16"/>
  <c r="G176" i="16"/>
  <c r="H176" i="16"/>
  <c r="D176" i="16"/>
  <c r="E177" i="16"/>
  <c r="G177" i="16"/>
  <c r="H177" i="16"/>
  <c r="D177" i="16"/>
  <c r="E178" i="16"/>
  <c r="G178" i="16"/>
  <c r="H178" i="16"/>
  <c r="D178" i="16"/>
  <c r="E179" i="16"/>
  <c r="G179" i="16"/>
  <c r="H179" i="16"/>
  <c r="D179" i="16"/>
  <c r="E180" i="16"/>
  <c r="G180" i="16"/>
  <c r="H180" i="16"/>
  <c r="D180" i="16"/>
  <c r="F181" i="16"/>
  <c r="G181" i="16"/>
  <c r="H181" i="16"/>
  <c r="D181" i="16"/>
  <c r="G131" i="16"/>
  <c r="H131" i="16"/>
  <c r="D131" i="16"/>
  <c r="G132" i="16"/>
  <c r="H132" i="16"/>
  <c r="D132" i="16"/>
  <c r="E133" i="16"/>
  <c r="G133" i="16"/>
  <c r="H133" i="16"/>
  <c r="D133" i="16"/>
  <c r="C134" i="16"/>
  <c r="G134" i="16"/>
  <c r="H134" i="16"/>
  <c r="D134" i="16"/>
  <c r="G135" i="16"/>
  <c r="H135" i="16"/>
  <c r="D135" i="16"/>
  <c r="G136" i="16"/>
  <c r="H136" i="16"/>
  <c r="D136" i="16"/>
  <c r="E137" i="16"/>
  <c r="G137" i="16"/>
  <c r="H137" i="16"/>
  <c r="D137" i="16"/>
  <c r="G138" i="16"/>
  <c r="H138" i="16"/>
  <c r="D138" i="16"/>
  <c r="G139" i="16"/>
  <c r="H139" i="16"/>
  <c r="D139" i="16"/>
  <c r="E140" i="16"/>
  <c r="G140" i="16"/>
  <c r="H140" i="16"/>
  <c r="D140" i="16"/>
  <c r="G141" i="16"/>
  <c r="H141" i="16"/>
  <c r="D141" i="16"/>
  <c r="E142" i="16"/>
  <c r="G142" i="16"/>
  <c r="H142" i="16"/>
  <c r="D142" i="16"/>
  <c r="G143" i="16"/>
  <c r="H143" i="16"/>
  <c r="D143" i="16"/>
  <c r="G144" i="16"/>
  <c r="H144" i="16"/>
  <c r="D144" i="16"/>
  <c r="G145" i="16"/>
  <c r="H145" i="16"/>
  <c r="D145" i="16"/>
  <c r="G146" i="16"/>
  <c r="H146" i="16"/>
  <c r="D146" i="16"/>
  <c r="C147" i="16"/>
  <c r="G147" i="16"/>
  <c r="H147" i="16"/>
  <c r="D147" i="16"/>
  <c r="G148" i="16"/>
  <c r="H148" i="16"/>
  <c r="D148" i="16"/>
  <c r="G149" i="16"/>
  <c r="H149" i="16"/>
  <c r="D149" i="16"/>
  <c r="C150" i="16"/>
  <c r="G150" i="16"/>
  <c r="H150" i="16"/>
  <c r="D150" i="16"/>
  <c r="C151" i="16"/>
  <c r="G151" i="16"/>
  <c r="H151" i="16"/>
  <c r="D151" i="16"/>
  <c r="G152" i="16"/>
  <c r="H152" i="16"/>
  <c r="D152" i="16"/>
  <c r="G153" i="16"/>
  <c r="H153" i="16"/>
  <c r="D153" i="16"/>
  <c r="E154" i="16"/>
  <c r="G154" i="16"/>
  <c r="H154" i="16"/>
  <c r="D154" i="16"/>
  <c r="G155" i="16"/>
  <c r="H155" i="16"/>
  <c r="D155" i="16"/>
  <c r="G156" i="16"/>
  <c r="H156" i="16"/>
  <c r="D156" i="16"/>
  <c r="G157" i="16"/>
  <c r="H157" i="16"/>
  <c r="D157" i="16"/>
  <c r="C158" i="16"/>
  <c r="G158" i="16"/>
  <c r="H158" i="16"/>
  <c r="D158" i="16"/>
  <c r="G159" i="16"/>
  <c r="H159" i="16"/>
  <c r="D159" i="16"/>
  <c r="G160" i="16"/>
  <c r="H160" i="16"/>
  <c r="D160" i="16"/>
  <c r="G161" i="16"/>
  <c r="H161" i="16"/>
  <c r="D161" i="16"/>
  <c r="G162" i="16"/>
  <c r="H162" i="16"/>
  <c r="D162" i="16"/>
  <c r="E163" i="16"/>
  <c r="G163" i="16"/>
  <c r="H163" i="16"/>
  <c r="D163" i="16"/>
  <c r="G164" i="16"/>
  <c r="H164" i="16"/>
  <c r="D164" i="16"/>
  <c r="F165" i="16"/>
  <c r="G165" i="16"/>
  <c r="H165" i="16"/>
  <c r="D165" i="16"/>
  <c r="E166" i="16"/>
  <c r="G166" i="16"/>
  <c r="H166" i="16"/>
  <c r="D166" i="16"/>
  <c r="C167" i="16"/>
  <c r="G167" i="16"/>
  <c r="H167" i="16"/>
  <c r="D167" i="16"/>
  <c r="C168" i="16"/>
  <c r="G168" i="16"/>
  <c r="H168" i="16"/>
  <c r="D168" i="16"/>
  <c r="Q181" i="25"/>
  <c r="D191" i="25"/>
  <c r="D190" i="25"/>
  <c r="D189" i="25"/>
  <c r="D188" i="25"/>
  <c r="D187" i="25"/>
  <c r="D186" i="25"/>
  <c r="D185" i="25"/>
  <c r="D184" i="25"/>
  <c r="D183" i="25"/>
  <c r="D182" i="25"/>
  <c r="J14" i="9"/>
  <c r="J12" i="10"/>
  <c r="Q167" i="25"/>
  <c r="Q168" i="25"/>
  <c r="Q169" i="25"/>
  <c r="Q170" i="25"/>
  <c r="Q171" i="25"/>
  <c r="Q172" i="25"/>
  <c r="Q173" i="25"/>
  <c r="Q174" i="25"/>
  <c r="Q175" i="25"/>
  <c r="Q176" i="25"/>
  <c r="Q177" i="25"/>
  <c r="Q178" i="25"/>
  <c r="Q179" i="25"/>
  <c r="Q180" i="25"/>
  <c r="D165" i="25"/>
  <c r="D166" i="25"/>
  <c r="D167" i="25"/>
  <c r="D168" i="25"/>
  <c r="D169" i="25"/>
  <c r="D170" i="25"/>
  <c r="D171" i="25"/>
  <c r="D172" i="25"/>
  <c r="D173" i="25"/>
  <c r="D174" i="25"/>
  <c r="D175" i="25"/>
  <c r="D176" i="25"/>
  <c r="D177" i="25"/>
  <c r="D178" i="25"/>
  <c r="D179" i="25"/>
  <c r="D180" i="25"/>
  <c r="D181" i="25"/>
  <c r="A2" i="25"/>
  <c r="B2" i="25"/>
  <c r="C2" i="25"/>
  <c r="E2" i="25"/>
  <c r="F2" i="25"/>
  <c r="G2" i="25"/>
  <c r="H2" i="25"/>
  <c r="I2" i="25"/>
  <c r="L2" i="25"/>
  <c r="M2" i="25"/>
  <c r="N2" i="25"/>
  <c r="O2" i="25"/>
  <c r="P2" i="25"/>
  <c r="R2" i="25"/>
  <c r="S2" i="25"/>
  <c r="T2" i="25"/>
  <c r="U2" i="25"/>
  <c r="V2" i="25"/>
  <c r="W2" i="25"/>
  <c r="X2" i="25"/>
  <c r="Y2" i="25"/>
  <c r="Z2" i="25"/>
  <c r="AA2" i="25"/>
  <c r="AB2" i="25"/>
  <c r="AC2" i="25"/>
  <c r="AD2" i="25"/>
  <c r="AE2" i="25"/>
  <c r="AF2" i="25"/>
  <c r="AG2" i="25"/>
  <c r="AH2" i="25"/>
  <c r="AI2" i="25"/>
  <c r="AJ2" i="25"/>
  <c r="AK2" i="25"/>
  <c r="AL2" i="25"/>
  <c r="AM2" i="25"/>
  <c r="AN2" i="25"/>
  <c r="AO2" i="25"/>
  <c r="B1" i="25"/>
  <c r="C1" i="25"/>
  <c r="D1" i="25"/>
  <c r="E1" i="25"/>
  <c r="F1" i="25"/>
  <c r="G1" i="25"/>
  <c r="H1" i="25"/>
  <c r="I1" i="25"/>
  <c r="J1" i="25"/>
  <c r="K1" i="25"/>
  <c r="L1" i="25"/>
  <c r="M1" i="25"/>
  <c r="N1" i="25"/>
  <c r="O1" i="25"/>
  <c r="P1" i="25"/>
  <c r="Q1" i="25"/>
  <c r="R1" i="25"/>
  <c r="S1" i="25"/>
  <c r="T1" i="25"/>
  <c r="U1" i="25"/>
  <c r="V1" i="25"/>
  <c r="W1" i="25"/>
  <c r="X1" i="25"/>
  <c r="Y1" i="25"/>
  <c r="Z1" i="25"/>
  <c r="AA1" i="25"/>
  <c r="AB1" i="25"/>
  <c r="AC1" i="25"/>
  <c r="AD1" i="25"/>
  <c r="AE1" i="25"/>
  <c r="AF1" i="25"/>
  <c r="AG1" i="25"/>
  <c r="AH1" i="25"/>
  <c r="AI1" i="25"/>
  <c r="AJ1" i="25"/>
  <c r="AK1" i="25"/>
  <c r="AL1" i="25"/>
  <c r="AM1" i="25"/>
  <c r="AN1" i="25"/>
  <c r="AO1" i="25"/>
  <c r="A1" i="25"/>
  <c r="B17" i="24"/>
  <c r="A17" i="24"/>
  <c r="A21" i="13"/>
  <c r="B20" i="13"/>
  <c r="C20" i="13"/>
  <c r="D20" i="13"/>
  <c r="A20" i="13"/>
  <c r="B17" i="13"/>
  <c r="C17" i="13"/>
  <c r="D17" i="13"/>
  <c r="B18" i="13"/>
  <c r="C18" i="13"/>
  <c r="D18" i="13"/>
  <c r="B19" i="13"/>
  <c r="C19" i="13"/>
  <c r="D19" i="13"/>
  <c r="A19" i="13"/>
  <c r="A18" i="13"/>
  <c r="A17" i="13"/>
  <c r="B16" i="24"/>
  <c r="C16" i="24"/>
  <c r="D16" i="24"/>
  <c r="A16" i="24"/>
  <c r="A3" i="24"/>
  <c r="B3" i="24"/>
  <c r="C3" i="24"/>
  <c r="D3" i="24"/>
  <c r="A4" i="24"/>
  <c r="B4" i="24"/>
  <c r="C4" i="24"/>
  <c r="D4" i="24"/>
  <c r="A5" i="24"/>
  <c r="B5" i="24"/>
  <c r="C5" i="24"/>
  <c r="D5" i="24"/>
  <c r="A6" i="24"/>
  <c r="B6" i="24"/>
  <c r="C6" i="24"/>
  <c r="D6" i="24"/>
  <c r="A7" i="24"/>
  <c r="B7" i="24"/>
  <c r="C7" i="24"/>
  <c r="D7" i="24"/>
  <c r="A8" i="24"/>
  <c r="B8" i="24"/>
  <c r="C8" i="24"/>
  <c r="D8" i="24"/>
  <c r="A9" i="24"/>
  <c r="B9" i="24"/>
  <c r="C9" i="24"/>
  <c r="D9" i="24"/>
  <c r="A10" i="24"/>
  <c r="B10" i="24"/>
  <c r="C10" i="24"/>
  <c r="D10" i="24"/>
  <c r="A11" i="24"/>
  <c r="B11" i="24"/>
  <c r="C11" i="24"/>
  <c r="D11" i="24"/>
  <c r="A12" i="24"/>
  <c r="B12" i="24"/>
  <c r="C12" i="24"/>
  <c r="D12" i="24"/>
  <c r="A13" i="24"/>
  <c r="B13" i="24"/>
  <c r="C13" i="24"/>
  <c r="D13" i="24"/>
  <c r="A14" i="24"/>
  <c r="B14" i="24"/>
  <c r="C14" i="24"/>
  <c r="D14" i="24"/>
  <c r="A15" i="24"/>
  <c r="B15" i="24"/>
  <c r="C15" i="24"/>
  <c r="D15" i="24"/>
  <c r="C2" i="24"/>
  <c r="D2" i="24"/>
  <c r="A2" i="24"/>
  <c r="B2" i="24"/>
  <c r="A3" i="13"/>
  <c r="B3" i="13"/>
  <c r="C3" i="13"/>
  <c r="D3" i="13"/>
  <c r="A4" i="13"/>
  <c r="B4" i="13"/>
  <c r="C4" i="13"/>
  <c r="D4" i="13"/>
  <c r="A5" i="13"/>
  <c r="B5" i="13"/>
  <c r="C5" i="13"/>
  <c r="D5" i="13"/>
  <c r="A6" i="13"/>
  <c r="B6" i="13"/>
  <c r="C6" i="13"/>
  <c r="D6" i="13"/>
  <c r="A7" i="13"/>
  <c r="B7" i="13"/>
  <c r="C7" i="13"/>
  <c r="D7" i="13"/>
  <c r="A8" i="13"/>
  <c r="B8" i="13"/>
  <c r="C8" i="13"/>
  <c r="D8" i="13"/>
  <c r="A9" i="13"/>
  <c r="B9" i="13"/>
  <c r="C9" i="13"/>
  <c r="D9" i="13"/>
  <c r="A10" i="13"/>
  <c r="B10" i="13"/>
  <c r="C10" i="13"/>
  <c r="D10" i="13"/>
  <c r="A11" i="13"/>
  <c r="B11" i="13"/>
  <c r="C11" i="13"/>
  <c r="D11" i="13"/>
  <c r="A12" i="13"/>
  <c r="B12" i="13"/>
  <c r="C12" i="13"/>
  <c r="D12" i="13"/>
  <c r="A13" i="13"/>
  <c r="B13" i="13"/>
  <c r="C13" i="13"/>
  <c r="D13" i="13"/>
  <c r="A14" i="13"/>
  <c r="B14" i="13"/>
  <c r="C14" i="13"/>
  <c r="D14" i="13"/>
  <c r="A15" i="13"/>
  <c r="B15" i="13"/>
  <c r="C15" i="13"/>
  <c r="D15" i="13"/>
  <c r="A16" i="13"/>
  <c r="B16" i="13"/>
  <c r="C16" i="13"/>
  <c r="D16" i="13"/>
  <c r="B2" i="13"/>
  <c r="C2" i="13"/>
  <c r="D2" i="13"/>
  <c r="A2" i="13"/>
  <c r="A112" i="3"/>
  <c r="A113" i="3"/>
  <c r="A114" i="3"/>
  <c r="A115" i="3"/>
  <c r="A116" i="3"/>
  <c r="A117" i="3"/>
  <c r="A118" i="3"/>
  <c r="A119" i="3"/>
  <c r="A120" i="3"/>
  <c r="A121" i="3"/>
  <c r="A122" i="3"/>
  <c r="A123" i="3"/>
  <c r="A124" i="3"/>
  <c r="A125" i="3"/>
  <c r="A126" i="3"/>
  <c r="A127" i="3"/>
  <c r="A128" i="3"/>
  <c r="A129" i="3"/>
  <c r="A130" i="3"/>
  <c r="A131" i="3"/>
  <c r="A132" i="3"/>
  <c r="A133" i="3"/>
  <c r="A134" i="3"/>
  <c r="A135" i="3"/>
  <c r="K8" i="19"/>
  <c r="L8" i="19"/>
  <c r="J8" i="19"/>
  <c r="J11" i="10"/>
  <c r="D120" i="25"/>
  <c r="D121" i="25"/>
  <c r="D122" i="25"/>
  <c r="D123" i="25"/>
  <c r="D124" i="25"/>
  <c r="D125" i="25"/>
  <c r="D126" i="25"/>
  <c r="D127" i="25"/>
  <c r="D128" i="25"/>
  <c r="D129" i="25"/>
  <c r="D130" i="25"/>
  <c r="D131" i="25"/>
  <c r="D132" i="25"/>
  <c r="D133" i="25"/>
  <c r="D134" i="25"/>
  <c r="D135" i="25"/>
  <c r="D136" i="25"/>
  <c r="D137" i="25"/>
  <c r="D138" i="25"/>
  <c r="D139" i="25"/>
  <c r="D140" i="25"/>
  <c r="D141" i="25"/>
  <c r="D142" i="25"/>
  <c r="D143" i="25"/>
  <c r="D144" i="25"/>
  <c r="D145" i="25"/>
  <c r="D146" i="25"/>
  <c r="D147" i="25"/>
  <c r="D148" i="25"/>
  <c r="D149" i="25"/>
  <c r="D150" i="25"/>
  <c r="D151" i="25"/>
  <c r="D152" i="25"/>
  <c r="D153" i="25"/>
  <c r="D154" i="25"/>
  <c r="D155" i="25"/>
  <c r="D156" i="25"/>
  <c r="D157" i="25"/>
  <c r="D158" i="25"/>
  <c r="D159" i="25"/>
  <c r="D160" i="25"/>
  <c r="D161" i="25"/>
  <c r="D162" i="25"/>
  <c r="D163" i="25"/>
  <c r="D164" i="25"/>
  <c r="O7" i="7"/>
  <c r="H19" i="8"/>
  <c r="O4" i="7"/>
  <c r="O9" i="7"/>
  <c r="O8" i="7"/>
  <c r="O10" i="7"/>
  <c r="O5" i="7"/>
  <c r="O6" i="7"/>
  <c r="P7" i="7" l="1"/>
  <c r="K190" i="25"/>
  <c r="J190" i="25"/>
  <c r="K178" i="25"/>
  <c r="J178" i="25"/>
  <c r="K154" i="25"/>
  <c r="J154" i="25"/>
  <c r="K142" i="25"/>
  <c r="J142" i="25"/>
  <c r="K118" i="25"/>
  <c r="J118" i="25"/>
  <c r="K184" i="25"/>
  <c r="J184" i="25"/>
  <c r="K172" i="25"/>
  <c r="J172" i="25"/>
  <c r="K160" i="25"/>
  <c r="J160" i="25"/>
  <c r="K148" i="25"/>
  <c r="J148" i="25"/>
  <c r="K136" i="25"/>
  <c r="J136" i="25"/>
  <c r="K124" i="25"/>
  <c r="J124" i="25"/>
  <c r="K100" i="25"/>
  <c r="J100" i="25"/>
  <c r="K88" i="25"/>
  <c r="J88" i="25"/>
  <c r="K76" i="25"/>
  <c r="J76" i="25"/>
  <c r="K58" i="25"/>
  <c r="J58" i="25"/>
  <c r="K46" i="25"/>
  <c r="J46" i="25"/>
  <c r="K34" i="25"/>
  <c r="J34" i="25"/>
  <c r="K22" i="25"/>
  <c r="J22" i="25"/>
  <c r="K10" i="25"/>
  <c r="J10" i="25"/>
  <c r="J183" i="25"/>
  <c r="K183" i="25"/>
  <c r="J171" i="25"/>
  <c r="K171" i="25"/>
  <c r="J159" i="25"/>
  <c r="K159" i="25"/>
  <c r="J147" i="25"/>
  <c r="K147" i="25"/>
  <c r="J135" i="25"/>
  <c r="K135" i="25"/>
  <c r="J123" i="25"/>
  <c r="K123" i="25"/>
  <c r="J99" i="25"/>
  <c r="K99" i="25"/>
  <c r="J87" i="25"/>
  <c r="K87" i="25"/>
  <c r="J75" i="25"/>
  <c r="K75" i="25"/>
  <c r="J57" i="25"/>
  <c r="K57" i="25"/>
  <c r="J45" i="25"/>
  <c r="K45" i="25"/>
  <c r="J33" i="25"/>
  <c r="K33" i="25"/>
  <c r="J21" i="25"/>
  <c r="K21" i="25"/>
  <c r="J9" i="25"/>
  <c r="K9" i="25"/>
  <c r="K182" i="25"/>
  <c r="J182" i="25"/>
  <c r="K170" i="25"/>
  <c r="J170" i="25"/>
  <c r="J158" i="25"/>
  <c r="K158" i="25"/>
  <c r="K146" i="25"/>
  <c r="J146" i="25"/>
  <c r="J134" i="25"/>
  <c r="K134" i="25"/>
  <c r="K122" i="25"/>
  <c r="J122" i="25"/>
  <c r="K98" i="25"/>
  <c r="J98" i="25"/>
  <c r="J86" i="25"/>
  <c r="K86" i="25"/>
  <c r="K74" i="25"/>
  <c r="J74" i="25"/>
  <c r="J56" i="25"/>
  <c r="K56" i="25"/>
  <c r="J44" i="25"/>
  <c r="K44" i="25"/>
  <c r="J32" i="25"/>
  <c r="K32" i="25"/>
  <c r="J20" i="25"/>
  <c r="K20" i="25"/>
  <c r="J8" i="25"/>
  <c r="K8" i="25"/>
  <c r="J181" i="25"/>
  <c r="K181" i="25"/>
  <c r="J169" i="25"/>
  <c r="K169" i="25"/>
  <c r="J157" i="25"/>
  <c r="K157" i="25"/>
  <c r="J145" i="25"/>
  <c r="K145" i="25"/>
  <c r="J133" i="25"/>
  <c r="K133" i="25"/>
  <c r="J121" i="25"/>
  <c r="K121" i="25"/>
  <c r="J97" i="25"/>
  <c r="K97" i="25"/>
  <c r="J85" i="25"/>
  <c r="K85" i="25"/>
  <c r="J73" i="25"/>
  <c r="K73" i="25"/>
  <c r="J55" i="25"/>
  <c r="K55" i="25"/>
  <c r="K43" i="25"/>
  <c r="J43" i="25"/>
  <c r="K31" i="25"/>
  <c r="J31" i="25"/>
  <c r="K19" i="25"/>
  <c r="J19" i="25"/>
  <c r="J7" i="25"/>
  <c r="K7" i="25"/>
  <c r="J6" i="25"/>
  <c r="K6" i="25"/>
  <c r="K2" i="25"/>
  <c r="J2" i="25"/>
  <c r="J180" i="25"/>
  <c r="K180" i="25"/>
  <c r="J168" i="25"/>
  <c r="K168" i="25"/>
  <c r="J156" i="25"/>
  <c r="K156" i="25"/>
  <c r="J144" i="25"/>
  <c r="K144" i="25"/>
  <c r="J132" i="25"/>
  <c r="K132" i="25"/>
  <c r="J120" i="25"/>
  <c r="K120" i="25"/>
  <c r="J96" i="25"/>
  <c r="K96" i="25"/>
  <c r="J84" i="25"/>
  <c r="K84" i="25"/>
  <c r="J72" i="25"/>
  <c r="K72" i="25"/>
  <c r="J54" i="25"/>
  <c r="K54" i="25"/>
  <c r="J42" i="25"/>
  <c r="K42" i="25"/>
  <c r="J30" i="25"/>
  <c r="K30" i="25"/>
  <c r="J18" i="25"/>
  <c r="K18" i="25"/>
  <c r="J5" i="25"/>
  <c r="K5" i="25"/>
  <c r="J191" i="25"/>
  <c r="K191" i="25"/>
  <c r="J179" i="25"/>
  <c r="K179" i="25"/>
  <c r="J167" i="25"/>
  <c r="K167" i="25"/>
  <c r="J155" i="25"/>
  <c r="K155" i="25"/>
  <c r="J143" i="25"/>
  <c r="K143" i="25"/>
  <c r="J131" i="25"/>
  <c r="K131" i="25"/>
  <c r="J119" i="25"/>
  <c r="K119" i="25"/>
  <c r="J95" i="25"/>
  <c r="K95" i="25"/>
  <c r="J83" i="25"/>
  <c r="K83" i="25"/>
  <c r="J71" i="25"/>
  <c r="K71" i="25"/>
  <c r="K70" i="25"/>
  <c r="J70" i="25"/>
  <c r="J53" i="25"/>
  <c r="K53" i="25"/>
  <c r="J41" i="25"/>
  <c r="K41" i="25"/>
  <c r="J29" i="25"/>
  <c r="K29" i="25"/>
  <c r="K17" i="25"/>
  <c r="J17" i="25"/>
  <c r="K4" i="25"/>
  <c r="J4" i="25"/>
  <c r="K82" i="25"/>
  <c r="J82" i="25"/>
  <c r="J69" i="25"/>
  <c r="K69" i="25"/>
  <c r="K52" i="25"/>
  <c r="J52" i="25"/>
  <c r="K40" i="25"/>
  <c r="J40" i="25"/>
  <c r="K28" i="25"/>
  <c r="J28" i="25"/>
  <c r="K16" i="25"/>
  <c r="J16" i="25"/>
  <c r="J3" i="25"/>
  <c r="K3" i="25"/>
  <c r="J177" i="25"/>
  <c r="K177" i="25"/>
  <c r="J141" i="25"/>
  <c r="K141" i="25"/>
  <c r="J117" i="25"/>
  <c r="K117" i="25"/>
  <c r="J66" i="25"/>
  <c r="K66" i="25"/>
  <c r="K64" i="25"/>
  <c r="J64" i="25"/>
  <c r="J188" i="25"/>
  <c r="K188" i="25"/>
  <c r="J128" i="25"/>
  <c r="K128" i="25"/>
  <c r="J116" i="25"/>
  <c r="K116" i="25"/>
  <c r="J80" i="25"/>
  <c r="K80" i="25"/>
  <c r="J175" i="25"/>
  <c r="K175" i="25"/>
  <c r="J37" i="25"/>
  <c r="K37" i="25"/>
  <c r="J13" i="25"/>
  <c r="K13" i="25"/>
  <c r="J186" i="25"/>
  <c r="K186" i="25"/>
  <c r="J174" i="25"/>
  <c r="K174" i="25"/>
  <c r="J162" i="25"/>
  <c r="K162" i="25"/>
  <c r="J150" i="25"/>
  <c r="K150" i="25"/>
  <c r="J138" i="25"/>
  <c r="K138" i="25"/>
  <c r="J126" i="25"/>
  <c r="K126" i="25"/>
  <c r="J102" i="25"/>
  <c r="K102" i="25"/>
  <c r="J90" i="25"/>
  <c r="K90" i="25"/>
  <c r="J78" i="25"/>
  <c r="K78" i="25"/>
  <c r="J60" i="25"/>
  <c r="K60" i="25"/>
  <c r="J48" i="25"/>
  <c r="K48" i="25"/>
  <c r="J36" i="25"/>
  <c r="K36" i="25"/>
  <c r="K24" i="25"/>
  <c r="J24" i="25"/>
  <c r="J12" i="25"/>
  <c r="K12" i="25"/>
  <c r="K166" i="25"/>
  <c r="J166" i="25"/>
  <c r="K130" i="25"/>
  <c r="J130" i="25"/>
  <c r="K94" i="25"/>
  <c r="J94" i="25"/>
  <c r="J189" i="25"/>
  <c r="K189" i="25"/>
  <c r="J165" i="25"/>
  <c r="K165" i="25"/>
  <c r="J153" i="25"/>
  <c r="K153" i="25"/>
  <c r="J129" i="25"/>
  <c r="K129" i="25"/>
  <c r="J93" i="25"/>
  <c r="K93" i="25"/>
  <c r="J81" i="25"/>
  <c r="K81" i="25"/>
  <c r="J68" i="25"/>
  <c r="K68" i="25"/>
  <c r="K67" i="25"/>
  <c r="J67" i="25"/>
  <c r="J65" i="25"/>
  <c r="K65" i="25"/>
  <c r="J51" i="25"/>
  <c r="K51" i="25"/>
  <c r="J39" i="25"/>
  <c r="K39" i="25"/>
  <c r="J27" i="25"/>
  <c r="K27" i="25"/>
  <c r="J15" i="25"/>
  <c r="K15" i="25"/>
  <c r="J176" i="25"/>
  <c r="K176" i="25"/>
  <c r="J164" i="25"/>
  <c r="K164" i="25"/>
  <c r="J152" i="25"/>
  <c r="K152" i="25"/>
  <c r="J140" i="25"/>
  <c r="K140" i="25"/>
  <c r="J104" i="25"/>
  <c r="K104" i="25"/>
  <c r="J92" i="25"/>
  <c r="K92" i="25"/>
  <c r="J63" i="25"/>
  <c r="K63" i="25"/>
  <c r="J62" i="25"/>
  <c r="K62" i="25"/>
  <c r="J50" i="25"/>
  <c r="K50" i="25"/>
  <c r="K38" i="25"/>
  <c r="J38" i="25"/>
  <c r="J26" i="25"/>
  <c r="K26" i="25"/>
  <c r="J14" i="25"/>
  <c r="K14" i="25"/>
  <c r="K187" i="25"/>
  <c r="J187" i="25"/>
  <c r="K163" i="25"/>
  <c r="J163" i="25"/>
  <c r="J151" i="25"/>
  <c r="K151" i="25"/>
  <c r="K139" i="25"/>
  <c r="J139" i="25"/>
  <c r="J127" i="25"/>
  <c r="K127" i="25"/>
  <c r="J103" i="25"/>
  <c r="K103" i="25"/>
  <c r="K91" i="25"/>
  <c r="J91" i="25"/>
  <c r="J79" i="25"/>
  <c r="K79" i="25"/>
  <c r="J61" i="25"/>
  <c r="K61" i="25"/>
  <c r="K49" i="25"/>
  <c r="J49" i="25"/>
  <c r="K25" i="25"/>
  <c r="J25" i="25"/>
  <c r="J185" i="25"/>
  <c r="K185" i="25"/>
  <c r="J173" i="25"/>
  <c r="K173" i="25"/>
  <c r="J161" i="25"/>
  <c r="K161" i="25"/>
  <c r="J149" i="25"/>
  <c r="K149" i="25"/>
  <c r="J137" i="25"/>
  <c r="K137" i="25"/>
  <c r="J101" i="25"/>
  <c r="K101" i="25"/>
  <c r="J89" i="25"/>
  <c r="K89" i="25"/>
  <c r="J77" i="25"/>
  <c r="K77" i="25"/>
  <c r="J59" i="25"/>
  <c r="K59" i="25"/>
  <c r="J47" i="25"/>
  <c r="K47" i="25"/>
  <c r="J35" i="25"/>
  <c r="K35" i="25"/>
  <c r="J23" i="25"/>
  <c r="K23" i="25"/>
  <c r="J11" i="25"/>
  <c r="K11" i="25"/>
  <c r="F31" i="20"/>
  <c r="M12" i="10"/>
  <c r="M9" i="10"/>
  <c r="A162" i="16"/>
  <c r="M8" i="19"/>
  <c r="M5" i="10"/>
  <c r="M10" i="10"/>
  <c r="M13" i="10"/>
  <c r="M8" i="10"/>
  <c r="M7" i="10"/>
  <c r="M6" i="10"/>
  <c r="M11" i="10"/>
  <c r="Q133" i="25"/>
  <c r="Q139" i="25"/>
  <c r="Q153" i="25"/>
  <c r="Q188" i="25"/>
  <c r="Q141" i="25"/>
  <c r="Q148" i="25"/>
  <c r="F143" i="16"/>
  <c r="P5" i="7"/>
  <c r="P6" i="7"/>
  <c r="P4" i="7"/>
  <c r="P8" i="7"/>
  <c r="P9" i="7"/>
  <c r="Q151" i="25"/>
  <c r="Q184" i="25"/>
  <c r="Q163" i="25"/>
  <c r="A116" i="16"/>
  <c r="Q136" i="25"/>
  <c r="Q129" i="25"/>
  <c r="Q157" i="25"/>
  <c r="Q132" i="25"/>
  <c r="Q130" i="25"/>
  <c r="Q156" i="25"/>
  <c r="Q144" i="25"/>
  <c r="Q189" i="25"/>
  <c r="Q154" i="25"/>
  <c r="Q187" i="25"/>
  <c r="Q143" i="25"/>
  <c r="Q131" i="25"/>
  <c r="F169" i="16"/>
  <c r="E169" i="16"/>
  <c r="Q145" i="25"/>
  <c r="F176" i="16"/>
  <c r="E176" i="16"/>
  <c r="Q155" i="25"/>
  <c r="Q142" i="25"/>
  <c r="Q158" i="25"/>
  <c r="Q146" i="25"/>
  <c r="Q191" i="25"/>
  <c r="Q165" i="25"/>
  <c r="Q160" i="25"/>
  <c r="Q135" i="25"/>
  <c r="E150" i="16"/>
  <c r="A139" i="16"/>
  <c r="F171" i="16"/>
  <c r="F187" i="16"/>
  <c r="Q183" i="25"/>
  <c r="Q150" i="25"/>
  <c r="Q140" i="25"/>
  <c r="A165" i="16"/>
  <c r="E146" i="16"/>
  <c r="E171" i="16"/>
  <c r="Q185" i="25"/>
  <c r="Q147" i="25"/>
  <c r="Q162" i="25"/>
  <c r="Q152" i="25"/>
  <c r="Q137" i="25"/>
  <c r="E168" i="16"/>
  <c r="Q159" i="25"/>
  <c r="Q164" i="25"/>
  <c r="Q149" i="25"/>
  <c r="Q134" i="25"/>
  <c r="Q182" i="25"/>
  <c r="Q166" i="25"/>
  <c r="Q161" i="25"/>
  <c r="Q186" i="25"/>
  <c r="Q190" i="25"/>
  <c r="Q138" i="25"/>
  <c r="Q128" i="25"/>
  <c r="A159" i="16"/>
  <c r="A130" i="16"/>
  <c r="E156" i="16"/>
  <c r="A126" i="16"/>
  <c r="F174" i="16"/>
  <c r="A177" i="16"/>
  <c r="E174" i="16"/>
  <c r="F166" i="16"/>
  <c r="A163" i="16"/>
  <c r="C179" i="16"/>
  <c r="A137" i="16"/>
  <c r="A140" i="16"/>
  <c r="C175" i="16"/>
  <c r="E158" i="16"/>
  <c r="E190" i="16"/>
  <c r="C176" i="16"/>
  <c r="E151" i="16"/>
  <c r="A127" i="16"/>
  <c r="C188" i="16"/>
  <c r="C173" i="16"/>
  <c r="C184" i="16"/>
  <c r="C180" i="16"/>
  <c r="C191" i="16"/>
  <c r="E161" i="16"/>
  <c r="E135" i="16"/>
  <c r="C186" i="16"/>
  <c r="E175" i="16"/>
  <c r="C187" i="16"/>
  <c r="C190" i="16"/>
  <c r="C181" i="16"/>
  <c r="E167" i="16"/>
  <c r="C189" i="16"/>
  <c r="C170" i="16"/>
  <c r="C178" i="16"/>
  <c r="C169" i="16"/>
  <c r="C183" i="16"/>
  <c r="C177" i="16"/>
  <c r="F147" i="16"/>
  <c r="F168" i="16"/>
  <c r="E147" i="16"/>
  <c r="A144" i="16"/>
  <c r="A141" i="16"/>
  <c r="E131" i="16"/>
  <c r="A128" i="16"/>
  <c r="A154" i="16"/>
  <c r="A119" i="16"/>
  <c r="E132" i="16"/>
  <c r="F167" i="16"/>
  <c r="A122" i="16"/>
  <c r="A164" i="16"/>
  <c r="A120" i="16"/>
  <c r="A117" i="16"/>
  <c r="A142" i="16"/>
  <c r="A118" i="16"/>
  <c r="E134" i="16"/>
  <c r="E129" i="16"/>
  <c r="A123" i="16"/>
  <c r="E138" i="16"/>
  <c r="F185" i="16"/>
  <c r="E185" i="16"/>
  <c r="C138" i="16"/>
  <c r="E152" i="16"/>
  <c r="E182" i="16"/>
  <c r="F182" i="16"/>
  <c r="E149" i="16"/>
  <c r="F153" i="16"/>
  <c r="F172" i="16"/>
  <c r="E172" i="16"/>
  <c r="E155" i="16"/>
  <c r="F155" i="16"/>
  <c r="E100" i="16"/>
  <c r="E136" i="16"/>
  <c r="E124" i="16"/>
  <c r="E148" i="16"/>
  <c r="E160" i="16"/>
  <c r="E88" i="16"/>
  <c r="A157" i="16"/>
  <c r="A145" i="16"/>
  <c r="A133" i="16"/>
  <c r="A121" i="16"/>
  <c r="E143" i="16"/>
  <c r="C162" i="16"/>
  <c r="E159" i="16"/>
  <c r="C159" i="16"/>
  <c r="C139" i="16"/>
  <c r="F141" i="16"/>
  <c r="C141" i="16"/>
  <c r="C132" i="16"/>
  <c r="C149" i="16"/>
  <c r="E122" i="16"/>
  <c r="C146" i="16"/>
  <c r="C163" i="16"/>
  <c r="E157" i="16"/>
  <c r="C157" i="16"/>
  <c r="C154" i="16"/>
  <c r="C136" i="16"/>
  <c r="C153" i="16"/>
  <c r="E145" i="16"/>
  <c r="C145" i="16"/>
  <c r="E164" i="16"/>
  <c r="C164" i="16"/>
  <c r="C144" i="16"/>
  <c r="C161" i="16"/>
  <c r="C135" i="16"/>
  <c r="C165" i="16"/>
  <c r="C155" i="16"/>
  <c r="C143" i="16"/>
  <c r="C137" i="16"/>
  <c r="C133" i="16"/>
  <c r="C131" i="16"/>
  <c r="C166" i="16"/>
  <c r="C160" i="16"/>
  <c r="C156" i="16"/>
  <c r="C152" i="16"/>
  <c r="C148" i="16"/>
  <c r="C142" i="16"/>
  <c r="C140" i="16"/>
  <c r="G127" i="16"/>
  <c r="H127" i="16"/>
  <c r="D127" i="16"/>
  <c r="C128" i="16"/>
  <c r="G128" i="16"/>
  <c r="H128" i="16"/>
  <c r="D128" i="16"/>
  <c r="G129" i="16"/>
  <c r="H129" i="16"/>
  <c r="D129" i="16"/>
  <c r="G130" i="16"/>
  <c r="H130" i="16"/>
  <c r="D130" i="16"/>
  <c r="A108" i="3"/>
  <c r="A109" i="3"/>
  <c r="A110" i="3"/>
  <c r="A111" i="3"/>
  <c r="Q124" i="25"/>
  <c r="Q125" i="25"/>
  <c r="Q126" i="25"/>
  <c r="Q127" i="25"/>
  <c r="C80" i="16"/>
  <c r="G80" i="16"/>
  <c r="H80" i="16"/>
  <c r="D80" i="16"/>
  <c r="G81" i="16"/>
  <c r="H81" i="16"/>
  <c r="D81" i="16"/>
  <c r="G82" i="16"/>
  <c r="H82" i="16"/>
  <c r="D82" i="16"/>
  <c r="C83" i="16"/>
  <c r="G83" i="16"/>
  <c r="H83" i="16"/>
  <c r="D83" i="16"/>
  <c r="G84" i="16"/>
  <c r="H84" i="16"/>
  <c r="D84" i="16"/>
  <c r="C85" i="16"/>
  <c r="G85" i="16"/>
  <c r="H85" i="16"/>
  <c r="D85" i="16"/>
  <c r="C86" i="16"/>
  <c r="G86" i="16"/>
  <c r="H86" i="16"/>
  <c r="D86" i="16"/>
  <c r="C87" i="16"/>
  <c r="G87" i="16"/>
  <c r="H87" i="16"/>
  <c r="D87" i="16"/>
  <c r="G88" i="16"/>
  <c r="H88" i="16"/>
  <c r="D88" i="16"/>
  <c r="C89" i="16"/>
  <c r="G89" i="16"/>
  <c r="H89" i="16"/>
  <c r="D89" i="16"/>
  <c r="G90" i="16"/>
  <c r="H90" i="16"/>
  <c r="D90" i="16"/>
  <c r="C91" i="16"/>
  <c r="G91" i="16"/>
  <c r="H91" i="16"/>
  <c r="D91" i="16"/>
  <c r="G92" i="16"/>
  <c r="H92" i="16"/>
  <c r="D92" i="16"/>
  <c r="G93" i="16"/>
  <c r="H93" i="16"/>
  <c r="D93" i="16"/>
  <c r="C94" i="16"/>
  <c r="G94" i="16"/>
  <c r="H94" i="16"/>
  <c r="D94" i="16"/>
  <c r="C95" i="16"/>
  <c r="G95" i="16"/>
  <c r="H95" i="16"/>
  <c r="D95" i="16"/>
  <c r="C96" i="16"/>
  <c r="G96" i="16"/>
  <c r="H96" i="16"/>
  <c r="D96" i="16"/>
  <c r="C97" i="16"/>
  <c r="G97" i="16"/>
  <c r="H97" i="16"/>
  <c r="D97" i="16"/>
  <c r="C98" i="16"/>
  <c r="G98" i="16"/>
  <c r="H98" i="16"/>
  <c r="D98" i="16"/>
  <c r="C99" i="16"/>
  <c r="G99" i="16"/>
  <c r="H99" i="16"/>
  <c r="D99" i="16"/>
  <c r="G100" i="16"/>
  <c r="H100" i="16"/>
  <c r="D100" i="16"/>
  <c r="G101" i="16"/>
  <c r="H101" i="16"/>
  <c r="D101" i="16"/>
  <c r="G102" i="16"/>
  <c r="H102" i="16"/>
  <c r="D102" i="16"/>
  <c r="C103" i="16"/>
  <c r="G103" i="16"/>
  <c r="H103" i="16"/>
  <c r="D103" i="16"/>
  <c r="C104" i="16"/>
  <c r="G104" i="16"/>
  <c r="H104" i="16"/>
  <c r="D104" i="16"/>
  <c r="G105" i="16"/>
  <c r="H105" i="16"/>
  <c r="D105" i="16"/>
  <c r="C106" i="16"/>
  <c r="G106" i="16"/>
  <c r="H106" i="16"/>
  <c r="D106" i="16"/>
  <c r="C107" i="16"/>
  <c r="G107" i="16"/>
  <c r="H107" i="16"/>
  <c r="D107" i="16"/>
  <c r="C108" i="16"/>
  <c r="G108" i="16"/>
  <c r="H108" i="16"/>
  <c r="D108" i="16"/>
  <c r="C109" i="16"/>
  <c r="G109" i="16"/>
  <c r="H109" i="16"/>
  <c r="D109" i="16"/>
  <c r="C110" i="16"/>
  <c r="G110" i="16"/>
  <c r="H110" i="16"/>
  <c r="D110" i="16"/>
  <c r="C111" i="16"/>
  <c r="G111" i="16"/>
  <c r="H111" i="16"/>
  <c r="D111" i="16"/>
  <c r="C112" i="16"/>
  <c r="G112" i="16"/>
  <c r="H112" i="16"/>
  <c r="D112" i="16"/>
  <c r="C113" i="16"/>
  <c r="G113" i="16"/>
  <c r="H113" i="16"/>
  <c r="D113" i="16"/>
  <c r="C114" i="16"/>
  <c r="G114" i="16"/>
  <c r="H114" i="16"/>
  <c r="D114" i="16"/>
  <c r="C115" i="16"/>
  <c r="G115" i="16"/>
  <c r="H115" i="16"/>
  <c r="D115" i="16"/>
  <c r="C116" i="16"/>
  <c r="G116" i="16"/>
  <c r="H116" i="16"/>
  <c r="D116" i="16"/>
  <c r="C117" i="16"/>
  <c r="G117" i="16"/>
  <c r="H117" i="16"/>
  <c r="D117" i="16"/>
  <c r="C118" i="16"/>
  <c r="G118" i="16"/>
  <c r="H118" i="16"/>
  <c r="D118" i="16"/>
  <c r="C119" i="16"/>
  <c r="G119" i="16"/>
  <c r="H119" i="16"/>
  <c r="D119" i="16"/>
  <c r="G120" i="16"/>
  <c r="H120" i="16"/>
  <c r="D120" i="16"/>
  <c r="C121" i="16"/>
  <c r="G121" i="16"/>
  <c r="H121" i="16"/>
  <c r="D121" i="16"/>
  <c r="G122" i="16"/>
  <c r="H122" i="16"/>
  <c r="D122" i="16"/>
  <c r="C123" i="16"/>
  <c r="G123" i="16"/>
  <c r="H123" i="16"/>
  <c r="D123" i="16"/>
  <c r="G124" i="16"/>
  <c r="H124" i="16"/>
  <c r="D124" i="16"/>
  <c r="C125" i="16"/>
  <c r="G125" i="16"/>
  <c r="H125" i="16"/>
  <c r="D125" i="16"/>
  <c r="C126" i="16"/>
  <c r="G126" i="16"/>
  <c r="H126" i="16"/>
  <c r="D126" i="16"/>
  <c r="A76" i="3"/>
  <c r="A77" i="3"/>
  <c r="A78" i="3"/>
  <c r="A79" i="3"/>
  <c r="A80" i="3"/>
  <c r="A81" i="3"/>
  <c r="A82" i="3"/>
  <c r="A83" i="3"/>
  <c r="A84" i="3"/>
  <c r="A85" i="3"/>
  <c r="A86" i="3"/>
  <c r="A87" i="3"/>
  <c r="A88" i="3"/>
  <c r="A89" i="3"/>
  <c r="A90" i="3"/>
  <c r="A91" i="3"/>
  <c r="A92" i="3"/>
  <c r="A93" i="3"/>
  <c r="A94" i="3"/>
  <c r="A95" i="3"/>
  <c r="A96" i="3"/>
  <c r="A97" i="3"/>
  <c r="A98" i="3"/>
  <c r="A99" i="3"/>
  <c r="A100" i="3"/>
  <c r="A101" i="3"/>
  <c r="A105" i="3"/>
  <c r="A106" i="3"/>
  <c r="A107" i="3"/>
  <c r="Q121" i="25"/>
  <c r="Q122" i="25"/>
  <c r="Q123" i="25"/>
  <c r="G6" i="20"/>
  <c r="G7" i="20"/>
  <c r="G8" i="20"/>
  <c r="G9" i="20"/>
  <c r="G10" i="20"/>
  <c r="G5" i="20"/>
  <c r="Q7" i="20"/>
  <c r="Q8" i="20"/>
  <c r="Q9" i="20"/>
  <c r="Q10" i="20"/>
  <c r="O6" i="20"/>
  <c r="O10" i="20"/>
  <c r="O9" i="20"/>
  <c r="O8" i="20"/>
  <c r="O7" i="20"/>
  <c r="L7" i="19"/>
  <c r="K7" i="19"/>
  <c r="J7" i="19"/>
  <c r="L6" i="19"/>
  <c r="K6" i="19"/>
  <c r="J6" i="19"/>
  <c r="L5" i="19"/>
  <c r="K5" i="19"/>
  <c r="J5" i="19"/>
  <c r="J10" i="10"/>
  <c r="Q116" i="25"/>
  <c r="Q117" i="25"/>
  <c r="Q118" i="25"/>
  <c r="Q119" i="25"/>
  <c r="Q120" i="25"/>
  <c r="Q61" i="25"/>
  <c r="Q62" i="25"/>
  <c r="Q63" i="25"/>
  <c r="Q64" i="25"/>
  <c r="Q65" i="25"/>
  <c r="Q66" i="25"/>
  <c r="Q67" i="25"/>
  <c r="Q68" i="25"/>
  <c r="Q69" i="25"/>
  <c r="Q70" i="25"/>
  <c r="Q71" i="25"/>
  <c r="Q72" i="25"/>
  <c r="Q73" i="25"/>
  <c r="Q74" i="25"/>
  <c r="Q75" i="25"/>
  <c r="Q76" i="25"/>
  <c r="Q77" i="25"/>
  <c r="Q78" i="25"/>
  <c r="Q79" i="25"/>
  <c r="Q80" i="25"/>
  <c r="Q81" i="25"/>
  <c r="Q82" i="25"/>
  <c r="Q83" i="25"/>
  <c r="Q84" i="25"/>
  <c r="Q85" i="25"/>
  <c r="Q86" i="25"/>
  <c r="Q87" i="25"/>
  <c r="Q88" i="25"/>
  <c r="Q89" i="25"/>
  <c r="Q90" i="25"/>
  <c r="Q91" i="25"/>
  <c r="Q92" i="25"/>
  <c r="Q93" i="25"/>
  <c r="Q94" i="25"/>
  <c r="Q95" i="25"/>
  <c r="Q96" i="25"/>
  <c r="Q97" i="25"/>
  <c r="Q98" i="25"/>
  <c r="Q99" i="25"/>
  <c r="Q100" i="25"/>
  <c r="Q101" i="25"/>
  <c r="Q102" i="25"/>
  <c r="Q103" i="25"/>
  <c r="Q104" i="25"/>
  <c r="Q105" i="25"/>
  <c r="Q106" i="25"/>
  <c r="Q107" i="25"/>
  <c r="Q108" i="25"/>
  <c r="Q109" i="25"/>
  <c r="Q110" i="25"/>
  <c r="Q111" i="25"/>
  <c r="Q112" i="25"/>
  <c r="Q113" i="25"/>
  <c r="Q114" i="25"/>
  <c r="Q115" i="25"/>
  <c r="F103" i="3"/>
  <c r="F104" i="3"/>
  <c r="F102" i="3"/>
  <c r="E102" i="3"/>
  <c r="E103" i="3"/>
  <c r="E104" i="3"/>
  <c r="D116" i="25"/>
  <c r="D117" i="25"/>
  <c r="D118" i="25"/>
  <c r="D119" i="25"/>
  <c r="D105" i="25"/>
  <c r="D106" i="25"/>
  <c r="D107" i="25"/>
  <c r="D108" i="25"/>
  <c r="D109" i="25"/>
  <c r="D110" i="25"/>
  <c r="D111" i="25"/>
  <c r="D112" i="25"/>
  <c r="D113" i="25"/>
  <c r="D114" i="25"/>
  <c r="D115" i="25"/>
  <c r="D104" i="25"/>
  <c r="D103" i="25"/>
  <c r="D102" i="25"/>
  <c r="D101" i="25"/>
  <c r="D100" i="25"/>
  <c r="D99" i="25"/>
  <c r="D98" i="25"/>
  <c r="D97" i="25"/>
  <c r="D96" i="25"/>
  <c r="T17" i="20"/>
  <c r="S17" i="20"/>
  <c r="F115" i="14" l="1"/>
  <c r="E115" i="16" s="1"/>
  <c r="F111" i="14"/>
  <c r="E111" i="16" s="1"/>
  <c r="F105" i="14"/>
  <c r="F114" i="14"/>
  <c r="F106" i="14"/>
  <c r="E106" i="16" s="1"/>
  <c r="F125" i="14"/>
  <c r="E125" i="16" s="1"/>
  <c r="F108" i="14"/>
  <c r="G112" i="14"/>
  <c r="G113" i="14"/>
  <c r="G109" i="14"/>
  <c r="G110" i="14"/>
  <c r="G107" i="14"/>
  <c r="G108" i="14"/>
  <c r="G111" i="14"/>
  <c r="G125" i="14"/>
  <c r="G106" i="14"/>
  <c r="G114" i="14"/>
  <c r="G105" i="14"/>
  <c r="G115" i="14"/>
  <c r="F113" i="14"/>
  <c r="E113" i="16" s="1"/>
  <c r="F112" i="14"/>
  <c r="E112" i="16" s="1"/>
  <c r="F110" i="14"/>
  <c r="F109" i="14"/>
  <c r="F107" i="14"/>
  <c r="K114" i="25"/>
  <c r="J114" i="25"/>
  <c r="K109" i="25"/>
  <c r="K113" i="25"/>
  <c r="J113" i="25"/>
  <c r="J109" i="25"/>
  <c r="J110" i="25"/>
  <c r="J112" i="25"/>
  <c r="K112" i="25"/>
  <c r="K110" i="25"/>
  <c r="K107" i="25"/>
  <c r="J107" i="25"/>
  <c r="J106" i="25"/>
  <c r="K115" i="25"/>
  <c r="J111" i="25"/>
  <c r="K106" i="25"/>
  <c r="K111" i="25"/>
  <c r="K105" i="25"/>
  <c r="K108" i="25"/>
  <c r="J115" i="25"/>
  <c r="J105" i="25"/>
  <c r="J108" i="25"/>
  <c r="K125" i="25"/>
  <c r="J125" i="25"/>
  <c r="M6" i="19"/>
  <c r="E162" i="16"/>
  <c r="M7" i="19"/>
  <c r="A187" i="16"/>
  <c r="A143" i="16"/>
  <c r="A176" i="16"/>
  <c r="E165" i="16"/>
  <c r="A150" i="16"/>
  <c r="E139" i="16"/>
  <c r="A146" i="16"/>
  <c r="E130" i="16"/>
  <c r="A169" i="16"/>
  <c r="A171" i="16"/>
  <c r="F177" i="16"/>
  <c r="A166" i="16"/>
  <c r="A156" i="16"/>
  <c r="A174" i="16"/>
  <c r="A190" i="16"/>
  <c r="A158" i="16"/>
  <c r="E127" i="16"/>
  <c r="A175" i="16"/>
  <c r="A151" i="16"/>
  <c r="E141" i="16"/>
  <c r="A161" i="16"/>
  <c r="A135" i="16"/>
  <c r="A131" i="16"/>
  <c r="A168" i="16"/>
  <c r="E144" i="16"/>
  <c r="F150" i="16"/>
  <c r="A147" i="16"/>
  <c r="A170" i="16"/>
  <c r="F170" i="16"/>
  <c r="A179" i="16"/>
  <c r="F179" i="16"/>
  <c r="A178" i="16"/>
  <c r="F178" i="16"/>
  <c r="A180" i="16"/>
  <c r="F180" i="16"/>
  <c r="A181" i="16"/>
  <c r="E181" i="16"/>
  <c r="A191" i="16"/>
  <c r="F191" i="16"/>
  <c r="A183" i="16"/>
  <c r="F183" i="16"/>
  <c r="A189" i="16"/>
  <c r="F189" i="16"/>
  <c r="A186" i="16"/>
  <c r="F186" i="16"/>
  <c r="A188" i="16"/>
  <c r="F188" i="16"/>
  <c r="A184" i="16"/>
  <c r="F184" i="16"/>
  <c r="A173" i="16"/>
  <c r="E173" i="16"/>
  <c r="A185" i="16"/>
  <c r="A182" i="16"/>
  <c r="A172" i="16"/>
  <c r="A132" i="16"/>
  <c r="A167" i="16"/>
  <c r="A149" i="16"/>
  <c r="A134" i="16"/>
  <c r="A124" i="16"/>
  <c r="A160" i="16"/>
  <c r="A138" i="16"/>
  <c r="A148" i="16"/>
  <c r="A129" i="16"/>
  <c r="A153" i="16"/>
  <c r="A155" i="16"/>
  <c r="A152" i="16"/>
  <c r="A104" i="16"/>
  <c r="A136" i="16"/>
  <c r="E120" i="16"/>
  <c r="F138" i="16"/>
  <c r="F134" i="16"/>
  <c r="E102" i="16"/>
  <c r="F116" i="16"/>
  <c r="E84" i="16"/>
  <c r="F151" i="16"/>
  <c r="F146" i="16"/>
  <c r="F92" i="16"/>
  <c r="F159" i="16"/>
  <c r="E126" i="16"/>
  <c r="F136" i="16"/>
  <c r="F133" i="16"/>
  <c r="E153" i="16"/>
  <c r="F144" i="16"/>
  <c r="F154" i="16"/>
  <c r="F149" i="16"/>
  <c r="F163" i="16"/>
  <c r="F152" i="16"/>
  <c r="F137" i="16"/>
  <c r="F142" i="16"/>
  <c r="F145" i="16"/>
  <c r="F156" i="16"/>
  <c r="F135" i="16"/>
  <c r="E82" i="16"/>
  <c r="F157" i="16"/>
  <c r="F158" i="16"/>
  <c r="F140" i="16"/>
  <c r="F131" i="16"/>
  <c r="F162" i="16"/>
  <c r="F148" i="16"/>
  <c r="F160" i="16"/>
  <c r="E116" i="16"/>
  <c r="F164" i="16"/>
  <c r="F161" i="16"/>
  <c r="F132" i="16"/>
  <c r="F139" i="16"/>
  <c r="C130" i="16"/>
  <c r="C127" i="16"/>
  <c r="C129" i="16"/>
  <c r="E128" i="16"/>
  <c r="E94" i="16"/>
  <c r="E103" i="16"/>
  <c r="F95" i="16"/>
  <c r="E91" i="16"/>
  <c r="F83" i="16"/>
  <c r="E104" i="16"/>
  <c r="E97" i="16"/>
  <c r="F80" i="16"/>
  <c r="F97" i="16"/>
  <c r="F94" i="16"/>
  <c r="E87" i="16"/>
  <c r="E80" i="16"/>
  <c r="F126" i="16"/>
  <c r="F121" i="16"/>
  <c r="E89" i="16"/>
  <c r="F123" i="16"/>
  <c r="E96" i="16"/>
  <c r="E98" i="16"/>
  <c r="E93" i="16"/>
  <c r="F104" i="16"/>
  <c r="E95" i="16"/>
  <c r="E83" i="16"/>
  <c r="F85" i="16"/>
  <c r="E85" i="16"/>
  <c r="F96" i="16"/>
  <c r="C102" i="16"/>
  <c r="C101" i="16"/>
  <c r="F102" i="16"/>
  <c r="F99" i="16"/>
  <c r="C120" i="16"/>
  <c r="E99" i="16"/>
  <c r="C93" i="16"/>
  <c r="C105" i="16"/>
  <c r="E101" i="16"/>
  <c r="F98" i="16"/>
  <c r="E81" i="16"/>
  <c r="F90" i="16"/>
  <c r="E92" i="16"/>
  <c r="E90" i="16"/>
  <c r="E123" i="16"/>
  <c r="E121" i="16"/>
  <c r="E119" i="16"/>
  <c r="C82" i="16"/>
  <c r="C90" i="16"/>
  <c r="E118" i="16"/>
  <c r="C84" i="16"/>
  <c r="C81" i="16"/>
  <c r="C92" i="16"/>
  <c r="C122" i="16"/>
  <c r="F103" i="16"/>
  <c r="A103" i="3"/>
  <c r="F84" i="16"/>
  <c r="F82" i="16"/>
  <c r="A102" i="3"/>
  <c r="E86" i="16"/>
  <c r="C100" i="16"/>
  <c r="C88" i="16"/>
  <c r="C124" i="16"/>
  <c r="F118" i="16"/>
  <c r="E117" i="16"/>
  <c r="F81" i="16"/>
  <c r="A104" i="3"/>
  <c r="F93" i="16"/>
  <c r="F101" i="16"/>
  <c r="M14" i="9"/>
  <c r="M5" i="19"/>
  <c r="J10" i="18"/>
  <c r="P10" i="18" s="1"/>
  <c r="I10" i="18"/>
  <c r="N10" i="18" s="1"/>
  <c r="J9" i="18"/>
  <c r="P9" i="18" s="1"/>
  <c r="I9" i="18"/>
  <c r="N9" i="18" s="1"/>
  <c r="J8" i="18"/>
  <c r="P8" i="18" s="1"/>
  <c r="I8" i="18"/>
  <c r="N8" i="18" s="1"/>
  <c r="J7" i="18"/>
  <c r="P7" i="18" s="1"/>
  <c r="I7" i="18"/>
  <c r="N7" i="18" s="1"/>
  <c r="J6" i="18"/>
  <c r="P6" i="18" s="1"/>
  <c r="I6" i="18"/>
  <c r="N6" i="18" s="1"/>
  <c r="J5" i="18"/>
  <c r="P5" i="18" s="1"/>
  <c r="I5" i="18"/>
  <c r="N5" i="18" s="1"/>
  <c r="M12" i="9"/>
  <c r="M13" i="9"/>
  <c r="J11" i="9"/>
  <c r="J12" i="9"/>
  <c r="J13" i="9"/>
  <c r="H18" i="5"/>
  <c r="H20" i="5"/>
  <c r="H19" i="5"/>
  <c r="H17" i="5"/>
  <c r="G17" i="5"/>
  <c r="G18" i="5"/>
  <c r="G20" i="5"/>
  <c r="G19" i="5"/>
  <c r="J3" i="5"/>
  <c r="J4" i="5"/>
  <c r="K4" i="5"/>
  <c r="K3" i="5"/>
  <c r="D92" i="25"/>
  <c r="D93" i="25"/>
  <c r="D94" i="25"/>
  <c r="D95" i="25"/>
  <c r="Q42" i="25"/>
  <c r="Q43" i="25"/>
  <c r="Q44" i="25"/>
  <c r="Q45" i="25"/>
  <c r="Q46" i="25"/>
  <c r="Q47" i="25"/>
  <c r="Q48" i="25"/>
  <c r="Q49" i="25"/>
  <c r="Q50" i="25"/>
  <c r="Q51" i="25"/>
  <c r="Q52" i="25"/>
  <c r="Q53" i="25"/>
  <c r="Q54" i="25"/>
  <c r="Q55" i="25"/>
  <c r="Q56" i="25"/>
  <c r="Q57" i="25"/>
  <c r="Q58" i="25"/>
  <c r="Q59" i="25"/>
  <c r="Q60" i="25"/>
  <c r="A3" i="1"/>
  <c r="A3" i="25" s="1"/>
  <c r="D2" i="25"/>
  <c r="D3" i="25"/>
  <c r="D4" i="25"/>
  <c r="D5" i="25"/>
  <c r="D6" i="25"/>
  <c r="D8" i="25"/>
  <c r="D9" i="25"/>
  <c r="D10" i="25"/>
  <c r="D11" i="25"/>
  <c r="D12" i="25"/>
  <c r="D13" i="25"/>
  <c r="D14" i="25"/>
  <c r="D15" i="25"/>
  <c r="D16" i="25"/>
  <c r="D17" i="25"/>
  <c r="D18" i="25"/>
  <c r="D19" i="25"/>
  <c r="D20" i="25"/>
  <c r="D21" i="25"/>
  <c r="D22" i="25"/>
  <c r="D23" i="25"/>
  <c r="D24" i="25"/>
  <c r="D25" i="25"/>
  <c r="D26" i="25"/>
  <c r="D27" i="25"/>
  <c r="D28" i="25"/>
  <c r="D29" i="25"/>
  <c r="D30" i="25"/>
  <c r="D31" i="25"/>
  <c r="D32" i="25"/>
  <c r="D33" i="25"/>
  <c r="D34" i="25"/>
  <c r="D35" i="25"/>
  <c r="D36" i="25"/>
  <c r="D37" i="25"/>
  <c r="D38" i="25"/>
  <c r="D39" i="25"/>
  <c r="D40" i="25"/>
  <c r="D41" i="25"/>
  <c r="D42" i="25"/>
  <c r="D43" i="25"/>
  <c r="D44" i="25"/>
  <c r="D45" i="25"/>
  <c r="D46" i="25"/>
  <c r="D47" i="25"/>
  <c r="D48" i="25"/>
  <c r="D49" i="25"/>
  <c r="D50" i="25"/>
  <c r="D51" i="25"/>
  <c r="D52" i="25"/>
  <c r="D53" i="25"/>
  <c r="D54" i="25"/>
  <c r="D55" i="25"/>
  <c r="D56" i="25"/>
  <c r="D57" i="25"/>
  <c r="D58" i="25"/>
  <c r="D59" i="25"/>
  <c r="D60" i="25"/>
  <c r="D61" i="25"/>
  <c r="D62" i="25"/>
  <c r="D64" i="25"/>
  <c r="D65" i="25"/>
  <c r="D66" i="25"/>
  <c r="D67" i="25"/>
  <c r="D68" i="25"/>
  <c r="D69" i="25"/>
  <c r="D70" i="25"/>
  <c r="D72" i="25"/>
  <c r="D73" i="25"/>
  <c r="D74" i="25"/>
  <c r="D75" i="25"/>
  <c r="D76" i="25"/>
  <c r="D77" i="25"/>
  <c r="D78" i="25"/>
  <c r="D79" i="25"/>
  <c r="D80" i="25"/>
  <c r="D81" i="25"/>
  <c r="D82" i="25"/>
  <c r="D83" i="25"/>
  <c r="D84" i="25"/>
  <c r="D85" i="25"/>
  <c r="D86" i="25"/>
  <c r="D87" i="25"/>
  <c r="D88" i="25"/>
  <c r="D89" i="25"/>
  <c r="D90" i="25"/>
  <c r="D91" i="25"/>
  <c r="J9" i="10"/>
  <c r="A73" i="3"/>
  <c r="A74" i="3"/>
  <c r="A75" i="3"/>
  <c r="G77" i="16"/>
  <c r="H77" i="16"/>
  <c r="D77" i="16"/>
  <c r="C78" i="16"/>
  <c r="G78" i="16"/>
  <c r="H78" i="16"/>
  <c r="D78" i="16"/>
  <c r="C79" i="16"/>
  <c r="G79" i="16"/>
  <c r="H79" i="16"/>
  <c r="D79" i="16"/>
  <c r="S17" i="18"/>
  <c r="R17" i="18"/>
  <c r="A111" i="14" l="1"/>
  <c r="A111" i="16" s="1"/>
  <c r="A125" i="14"/>
  <c r="A125" i="16" s="1"/>
  <c r="A115" i="14"/>
  <c r="A115" i="16" s="1"/>
  <c r="A110" i="14"/>
  <c r="A110" i="16" s="1"/>
  <c r="A112" i="14"/>
  <c r="A112" i="16" s="1"/>
  <c r="A106" i="14"/>
  <c r="A106" i="16" s="1"/>
  <c r="A107" i="14"/>
  <c r="A107" i="16" s="1"/>
  <c r="A109" i="14"/>
  <c r="A109" i="16" s="1"/>
  <c r="A113" i="14"/>
  <c r="A113" i="16" s="1"/>
  <c r="A105" i="14"/>
  <c r="A105" i="16" s="1"/>
  <c r="A114" i="14"/>
  <c r="A114" i="16" s="1"/>
  <c r="F105" i="16"/>
  <c r="A108" i="14"/>
  <c r="A108" i="16" s="1"/>
  <c r="F108" i="16"/>
  <c r="E107" i="16"/>
  <c r="E105" i="16"/>
  <c r="E109" i="16"/>
  <c r="E108" i="16"/>
  <c r="F110" i="16"/>
  <c r="F114" i="16"/>
  <c r="E110" i="16"/>
  <c r="F109" i="16"/>
  <c r="F106" i="16"/>
  <c r="E114" i="16"/>
  <c r="F107" i="16"/>
  <c r="F127" i="16"/>
  <c r="F129" i="16"/>
  <c r="F128" i="16"/>
  <c r="F130" i="16"/>
  <c r="A95" i="16"/>
  <c r="A91" i="16"/>
  <c r="A97" i="16"/>
  <c r="A87" i="16"/>
  <c r="A96" i="16"/>
  <c r="A83" i="16"/>
  <c r="A82" i="16"/>
  <c r="A94" i="16"/>
  <c r="F120" i="16"/>
  <c r="A80" i="16"/>
  <c r="F91" i="16"/>
  <c r="A85" i="16"/>
  <c r="A102" i="16"/>
  <c r="A89" i="16"/>
  <c r="A93" i="16"/>
  <c r="F89" i="16"/>
  <c r="F87" i="16"/>
  <c r="A101" i="16"/>
  <c r="A86" i="16"/>
  <c r="A84" i="16"/>
  <c r="F86" i="16"/>
  <c r="A103" i="16"/>
  <c r="F111" i="16"/>
  <c r="A98" i="16"/>
  <c r="F77" i="16"/>
  <c r="F125" i="16"/>
  <c r="A81" i="16"/>
  <c r="F122" i="16"/>
  <c r="F119" i="16"/>
  <c r="A99" i="16"/>
  <c r="A92" i="16"/>
  <c r="A90" i="16"/>
  <c r="A88" i="16"/>
  <c r="F88" i="16"/>
  <c r="A100" i="16"/>
  <c r="F100" i="16"/>
  <c r="F115" i="16"/>
  <c r="F117" i="16"/>
  <c r="F112" i="16"/>
  <c r="F124" i="16"/>
  <c r="F113" i="16"/>
  <c r="E77" i="16"/>
  <c r="E79" i="16"/>
  <c r="C77" i="16"/>
  <c r="F78" i="16"/>
  <c r="E78" i="16"/>
  <c r="J6" i="17"/>
  <c r="J8" i="10"/>
  <c r="E75" i="16"/>
  <c r="A65" i="3"/>
  <c r="A66" i="3"/>
  <c r="A67" i="3"/>
  <c r="A68" i="3"/>
  <c r="A69" i="3"/>
  <c r="A70" i="3"/>
  <c r="A71" i="3"/>
  <c r="A72" i="3"/>
  <c r="A64" i="3"/>
  <c r="E66" i="16"/>
  <c r="G66" i="16"/>
  <c r="H66" i="16"/>
  <c r="D66" i="16"/>
  <c r="F67" i="16"/>
  <c r="G67" i="16"/>
  <c r="H67" i="16"/>
  <c r="D67" i="16"/>
  <c r="F68" i="16"/>
  <c r="G68" i="16"/>
  <c r="H68" i="16"/>
  <c r="D68" i="16"/>
  <c r="E69" i="16"/>
  <c r="G69" i="16"/>
  <c r="H69" i="16"/>
  <c r="D69" i="16"/>
  <c r="F70" i="16"/>
  <c r="G70" i="16"/>
  <c r="H70" i="16"/>
  <c r="D70" i="16"/>
  <c r="F71" i="16"/>
  <c r="G71" i="16"/>
  <c r="H71" i="16"/>
  <c r="D71" i="16"/>
  <c r="F72" i="16"/>
  <c r="G72" i="16"/>
  <c r="H72" i="16"/>
  <c r="D72" i="16"/>
  <c r="F73" i="16"/>
  <c r="G73" i="16"/>
  <c r="H73" i="16"/>
  <c r="D73" i="16"/>
  <c r="E74" i="16"/>
  <c r="G74" i="16"/>
  <c r="H74" i="16"/>
  <c r="D74" i="16"/>
  <c r="G75" i="16"/>
  <c r="H75" i="16"/>
  <c r="D75" i="16"/>
  <c r="F76" i="16"/>
  <c r="G76" i="16"/>
  <c r="H76" i="16"/>
  <c r="D76" i="16"/>
  <c r="C71" i="1"/>
  <c r="E68" i="1"/>
  <c r="E68" i="25" s="1"/>
  <c r="E67" i="1"/>
  <c r="E67" i="25" s="1"/>
  <c r="E66" i="1"/>
  <c r="E66" i="25" s="1"/>
  <c r="E65" i="1"/>
  <c r="E65" i="25" s="1"/>
  <c r="C71" i="25" l="1"/>
  <c r="D71" i="1"/>
  <c r="D71" i="25" s="1"/>
  <c r="F79" i="16"/>
  <c r="A79" i="16"/>
  <c r="A77" i="16"/>
  <c r="C70" i="16"/>
  <c r="A78" i="16"/>
  <c r="E70" i="16"/>
  <c r="C69" i="16"/>
  <c r="F69" i="16"/>
  <c r="C76" i="16"/>
  <c r="C73" i="16"/>
  <c r="C67" i="16"/>
  <c r="E71" i="16"/>
  <c r="C75" i="16"/>
  <c r="C72" i="16"/>
  <c r="C66" i="16"/>
  <c r="F66" i="16"/>
  <c r="C74" i="16"/>
  <c r="C71" i="16"/>
  <c r="C68" i="16"/>
  <c r="K11" i="9"/>
  <c r="M11" i="9" s="1"/>
  <c r="K10" i="9"/>
  <c r="K3" i="9"/>
  <c r="A57" i="3"/>
  <c r="A58" i="3"/>
  <c r="A59" i="3"/>
  <c r="A60" i="3"/>
  <c r="A61" i="3"/>
  <c r="A62" i="3"/>
  <c r="A63" i="3"/>
  <c r="G57" i="16"/>
  <c r="H57" i="16"/>
  <c r="D57" i="16"/>
  <c r="G58" i="16"/>
  <c r="H58" i="16"/>
  <c r="D58" i="16"/>
  <c r="G59" i="16"/>
  <c r="H59" i="16"/>
  <c r="D59" i="16"/>
  <c r="G60" i="16"/>
  <c r="H60" i="16"/>
  <c r="D60" i="16"/>
  <c r="G61" i="16"/>
  <c r="H61" i="16"/>
  <c r="D61" i="16"/>
  <c r="G62" i="16"/>
  <c r="H62" i="16"/>
  <c r="D62" i="16"/>
  <c r="G63" i="16"/>
  <c r="H63" i="16"/>
  <c r="D63" i="16"/>
  <c r="G64" i="16"/>
  <c r="H64" i="16"/>
  <c r="D64" i="16"/>
  <c r="G65" i="16"/>
  <c r="H65" i="16"/>
  <c r="D65" i="16"/>
  <c r="C63" i="1"/>
  <c r="R2" i="14"/>
  <c r="D2" i="16" s="1"/>
  <c r="D3" i="16"/>
  <c r="D4" i="16"/>
  <c r="D5" i="16"/>
  <c r="D6" i="16"/>
  <c r="D7" i="16"/>
  <c r="D8" i="16"/>
  <c r="D9" i="16"/>
  <c r="D10" i="16"/>
  <c r="D11" i="16"/>
  <c r="D12" i="16"/>
  <c r="D13" i="16"/>
  <c r="D14" i="16"/>
  <c r="D15" i="16"/>
  <c r="D16" i="16"/>
  <c r="D17" i="16"/>
  <c r="D18" i="16"/>
  <c r="D19" i="16"/>
  <c r="D20" i="16"/>
  <c r="D21" i="16"/>
  <c r="D22" i="16"/>
  <c r="D23" i="16"/>
  <c r="D24" i="16"/>
  <c r="D25" i="16"/>
  <c r="D26" i="16"/>
  <c r="D27" i="16"/>
  <c r="D28" i="16"/>
  <c r="D29" i="16"/>
  <c r="D30" i="16"/>
  <c r="D31" i="16"/>
  <c r="D32" i="16"/>
  <c r="D33" i="16"/>
  <c r="D34" i="16"/>
  <c r="D35" i="16"/>
  <c r="D36" i="16"/>
  <c r="D37" i="16"/>
  <c r="D38" i="16"/>
  <c r="D39" i="16"/>
  <c r="D40" i="16"/>
  <c r="D41" i="16"/>
  <c r="D42" i="16"/>
  <c r="D43" i="16"/>
  <c r="D44" i="16"/>
  <c r="D45" i="16"/>
  <c r="D46" i="16"/>
  <c r="D47" i="16"/>
  <c r="D48" i="16"/>
  <c r="D49" i="16"/>
  <c r="D50" i="16"/>
  <c r="D51" i="16"/>
  <c r="D52" i="16"/>
  <c r="D53" i="16"/>
  <c r="D54" i="16"/>
  <c r="D55" i="16"/>
  <c r="D56" i="16"/>
  <c r="A1" i="16"/>
  <c r="A50" i="3"/>
  <c r="A51" i="3"/>
  <c r="A52" i="3"/>
  <c r="A53" i="3"/>
  <c r="A54" i="3"/>
  <c r="A55" i="3"/>
  <c r="A56" i="3"/>
  <c r="B2" i="14"/>
  <c r="C2" i="14"/>
  <c r="D2" i="14"/>
  <c r="E2" i="14"/>
  <c r="H2" i="14"/>
  <c r="I2" i="14"/>
  <c r="G2" i="16" s="1"/>
  <c r="J2" i="14"/>
  <c r="H2" i="16" s="1"/>
  <c r="K2" i="14"/>
  <c r="M2" i="14"/>
  <c r="N2" i="14"/>
  <c r="O2" i="14"/>
  <c r="P2" i="14"/>
  <c r="Q2" i="14"/>
  <c r="S2" i="14"/>
  <c r="G3" i="16"/>
  <c r="H3" i="16"/>
  <c r="G4" i="16"/>
  <c r="H4" i="16"/>
  <c r="G5" i="16"/>
  <c r="H5" i="16"/>
  <c r="G6" i="16"/>
  <c r="H6" i="16"/>
  <c r="G7" i="16"/>
  <c r="H7" i="16"/>
  <c r="G8" i="16"/>
  <c r="H8" i="16"/>
  <c r="G9" i="16"/>
  <c r="H9" i="16"/>
  <c r="G10" i="16"/>
  <c r="H10" i="16"/>
  <c r="G11" i="16"/>
  <c r="H11" i="16"/>
  <c r="G12" i="16"/>
  <c r="H12" i="16"/>
  <c r="G13" i="16"/>
  <c r="H13" i="16"/>
  <c r="G14" i="16"/>
  <c r="H14" i="16"/>
  <c r="G15" i="16"/>
  <c r="H15" i="16"/>
  <c r="G16" i="16"/>
  <c r="H16" i="16"/>
  <c r="G17" i="16"/>
  <c r="H17" i="16"/>
  <c r="G18" i="16"/>
  <c r="H18" i="16"/>
  <c r="G19" i="16"/>
  <c r="H19" i="16"/>
  <c r="G20" i="16"/>
  <c r="H20" i="16"/>
  <c r="G21" i="16"/>
  <c r="H21" i="16"/>
  <c r="G22" i="16"/>
  <c r="H22" i="16"/>
  <c r="G23" i="16"/>
  <c r="H23" i="16"/>
  <c r="G24" i="16"/>
  <c r="H24" i="16"/>
  <c r="G25" i="16"/>
  <c r="H25" i="16"/>
  <c r="G26" i="16"/>
  <c r="H26" i="16"/>
  <c r="G27" i="16"/>
  <c r="H27" i="16"/>
  <c r="G28" i="16"/>
  <c r="H28" i="16"/>
  <c r="G29" i="16"/>
  <c r="H29" i="16"/>
  <c r="G30" i="16"/>
  <c r="H30" i="16"/>
  <c r="G31" i="16"/>
  <c r="H31" i="16"/>
  <c r="G32" i="16"/>
  <c r="H32" i="16"/>
  <c r="G33" i="16"/>
  <c r="H33" i="16"/>
  <c r="G34" i="16"/>
  <c r="H34" i="16"/>
  <c r="G35" i="16"/>
  <c r="H35" i="16"/>
  <c r="G36" i="16"/>
  <c r="H36" i="16"/>
  <c r="G37" i="16"/>
  <c r="H37" i="16"/>
  <c r="G38" i="16"/>
  <c r="H38" i="16"/>
  <c r="G39" i="16"/>
  <c r="H39" i="16"/>
  <c r="G40" i="16"/>
  <c r="H40" i="16"/>
  <c r="G41" i="16"/>
  <c r="H41" i="16"/>
  <c r="G42" i="16"/>
  <c r="H42" i="16"/>
  <c r="G43" i="16"/>
  <c r="H43" i="16"/>
  <c r="G44" i="16"/>
  <c r="H44" i="16"/>
  <c r="G45" i="16"/>
  <c r="H45" i="16"/>
  <c r="G46" i="16"/>
  <c r="H46" i="16"/>
  <c r="G47" i="16"/>
  <c r="H47" i="16"/>
  <c r="G48" i="16"/>
  <c r="H48" i="16"/>
  <c r="G49" i="16"/>
  <c r="H49" i="16"/>
  <c r="G50" i="16"/>
  <c r="H50" i="16"/>
  <c r="G51" i="16"/>
  <c r="H51" i="16"/>
  <c r="G52" i="16"/>
  <c r="H52" i="16"/>
  <c r="G53" i="16"/>
  <c r="H53" i="16"/>
  <c r="G54" i="16"/>
  <c r="H54" i="16"/>
  <c r="G55" i="16"/>
  <c r="H55" i="16"/>
  <c r="G56" i="16"/>
  <c r="H56" i="16"/>
  <c r="A3" i="3"/>
  <c r="A4" i="3"/>
  <c r="A5" i="3"/>
  <c r="A6" i="3"/>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A35" i="3"/>
  <c r="A36" i="3"/>
  <c r="A37" i="3"/>
  <c r="A38" i="3"/>
  <c r="A39" i="3"/>
  <c r="A40" i="3"/>
  <c r="A41" i="3"/>
  <c r="A42" i="3"/>
  <c r="A43" i="3"/>
  <c r="A44" i="3"/>
  <c r="A45" i="3"/>
  <c r="A46" i="3"/>
  <c r="A47" i="3"/>
  <c r="A48" i="3"/>
  <c r="A49" i="3"/>
  <c r="A2" i="3"/>
  <c r="S1" i="14"/>
  <c r="Q1" i="14"/>
  <c r="R1" i="14"/>
  <c r="D1" i="16" s="1"/>
  <c r="O1" i="14"/>
  <c r="P1" i="14"/>
  <c r="M1" i="14"/>
  <c r="N1" i="14"/>
  <c r="C1" i="14"/>
  <c r="D1" i="14"/>
  <c r="E1" i="14"/>
  <c r="C1" i="16" s="1"/>
  <c r="F1" i="14"/>
  <c r="E1" i="16" s="1"/>
  <c r="G1" i="14"/>
  <c r="F1" i="16" s="1"/>
  <c r="H1" i="14"/>
  <c r="I1" i="14"/>
  <c r="G1" i="16" s="1"/>
  <c r="J1" i="14"/>
  <c r="H1" i="16" s="1"/>
  <c r="K1" i="14"/>
  <c r="L1" i="14"/>
  <c r="B1" i="14"/>
  <c r="J6" i="10"/>
  <c r="J7" i="10"/>
  <c r="J5" i="10"/>
  <c r="J5" i="9"/>
  <c r="J7" i="9"/>
  <c r="J8" i="9"/>
  <c r="J9" i="9"/>
  <c r="J10" i="9"/>
  <c r="J3" i="9"/>
  <c r="J5" i="8"/>
  <c r="J7" i="8"/>
  <c r="J8" i="8"/>
  <c r="J9" i="8"/>
  <c r="J3" i="8"/>
  <c r="M4" i="7"/>
  <c r="M8" i="7"/>
  <c r="L8" i="7"/>
  <c r="K8" i="7"/>
  <c r="K9" i="7"/>
  <c r="J5" i="7"/>
  <c r="M9" i="8"/>
  <c r="K3" i="8"/>
  <c r="M3" i="8" s="1"/>
  <c r="H35" i="5"/>
  <c r="G2" i="14" l="1"/>
  <c r="F2" i="14"/>
  <c r="E2" i="16" s="1"/>
  <c r="C63" i="25"/>
  <c r="D63" i="1"/>
  <c r="D63" i="25" s="1"/>
  <c r="A70" i="16"/>
  <c r="A69" i="16"/>
  <c r="A66" i="16"/>
  <c r="A71" i="16"/>
  <c r="A72" i="16"/>
  <c r="E72" i="16"/>
  <c r="A67" i="16"/>
  <c r="E67" i="16"/>
  <c r="A74" i="16"/>
  <c r="F74" i="16"/>
  <c r="A75" i="16"/>
  <c r="F75" i="16"/>
  <c r="A73" i="16"/>
  <c r="E73" i="16"/>
  <c r="A76" i="16"/>
  <c r="E76" i="16"/>
  <c r="A68" i="16"/>
  <c r="E68" i="16"/>
  <c r="F56" i="16"/>
  <c r="E56" i="16"/>
  <c r="E20" i="16"/>
  <c r="E14" i="16"/>
  <c r="E8" i="16"/>
  <c r="C62" i="16"/>
  <c r="E62" i="16"/>
  <c r="C58" i="16"/>
  <c r="E58" i="16"/>
  <c r="F58" i="16"/>
  <c r="E55" i="16"/>
  <c r="E7" i="16"/>
  <c r="F7" i="16"/>
  <c r="E48" i="16"/>
  <c r="E24" i="16"/>
  <c r="E12" i="16"/>
  <c r="F12" i="16"/>
  <c r="C65" i="16"/>
  <c r="F65" i="16"/>
  <c r="E65" i="16"/>
  <c r="C61" i="16"/>
  <c r="E61" i="16"/>
  <c r="F61" i="16"/>
  <c r="F57" i="16"/>
  <c r="E57" i="16"/>
  <c r="F53" i="16"/>
  <c r="E53" i="16"/>
  <c r="C47" i="16"/>
  <c r="E47" i="16"/>
  <c r="C41" i="16"/>
  <c r="F41" i="16"/>
  <c r="E41" i="16"/>
  <c r="E35" i="16"/>
  <c r="C29" i="16"/>
  <c r="F29" i="16"/>
  <c r="E29" i="16"/>
  <c r="F23" i="16"/>
  <c r="E23" i="16"/>
  <c r="C17" i="16"/>
  <c r="E17" i="16"/>
  <c r="F11" i="16"/>
  <c r="E11" i="16"/>
  <c r="E5" i="16"/>
  <c r="F50" i="16"/>
  <c r="E50" i="16"/>
  <c r="F44" i="16"/>
  <c r="E44" i="16"/>
  <c r="E38" i="16"/>
  <c r="E32" i="16"/>
  <c r="E26" i="16"/>
  <c r="E49" i="16"/>
  <c r="E43" i="16"/>
  <c r="E37" i="16"/>
  <c r="E31" i="16"/>
  <c r="F31" i="16"/>
  <c r="E25" i="16"/>
  <c r="F25" i="16"/>
  <c r="E19" i="16"/>
  <c r="F19" i="16"/>
  <c r="C13" i="16"/>
  <c r="E13" i="16"/>
  <c r="F13" i="16"/>
  <c r="E36" i="16"/>
  <c r="E30" i="16"/>
  <c r="F30" i="16"/>
  <c r="E18" i="16"/>
  <c r="F18" i="16"/>
  <c r="C64" i="16"/>
  <c r="E64" i="16"/>
  <c r="F64" i="16"/>
  <c r="E46" i="16"/>
  <c r="E40" i="16"/>
  <c r="E34" i="16"/>
  <c r="F34" i="16"/>
  <c r="E22" i="16"/>
  <c r="F22" i="16"/>
  <c r="E16" i="16"/>
  <c r="E10" i="16"/>
  <c r="F10" i="16"/>
  <c r="E4" i="16"/>
  <c r="F4" i="16"/>
  <c r="E54" i="16"/>
  <c r="F54" i="16"/>
  <c r="E42" i="16"/>
  <c r="E6" i="16"/>
  <c r="F6" i="16"/>
  <c r="E60" i="16"/>
  <c r="E52" i="16"/>
  <c r="E28" i="16"/>
  <c r="E51" i="16"/>
  <c r="E45" i="16"/>
  <c r="E39" i="16"/>
  <c r="E33" i="16"/>
  <c r="E27" i="16"/>
  <c r="E21" i="16"/>
  <c r="E15" i="16"/>
  <c r="E9" i="16"/>
  <c r="E3" i="16"/>
  <c r="E63" i="16"/>
  <c r="F63" i="16"/>
  <c r="F59" i="16"/>
  <c r="E59" i="16"/>
  <c r="C60" i="16"/>
  <c r="C57" i="16"/>
  <c r="C63" i="16"/>
  <c r="C59" i="16"/>
  <c r="C11" i="16"/>
  <c r="C53" i="16"/>
  <c r="C51" i="16"/>
  <c r="C10" i="16"/>
  <c r="C25" i="16"/>
  <c r="C22" i="16"/>
  <c r="C5" i="16"/>
  <c r="C48" i="16"/>
  <c r="C44" i="16"/>
  <c r="C32" i="16"/>
  <c r="C24" i="16"/>
  <c r="C20" i="16"/>
  <c r="C12" i="16"/>
  <c r="C8" i="16"/>
  <c r="C36" i="16"/>
  <c r="C35" i="16"/>
  <c r="C15" i="16"/>
  <c r="C39" i="16"/>
  <c r="C34" i="16"/>
  <c r="C23" i="16"/>
  <c r="C3" i="16"/>
  <c r="C56" i="16"/>
  <c r="C27" i="16"/>
  <c r="C54" i="16"/>
  <c r="C50" i="16"/>
  <c r="C18" i="16"/>
  <c r="C14" i="16"/>
  <c r="C6" i="16"/>
  <c r="C46" i="16"/>
  <c r="C37" i="16"/>
  <c r="C49" i="16"/>
  <c r="C42" i="16"/>
  <c r="C38" i="16"/>
  <c r="C30" i="16"/>
  <c r="C26" i="16"/>
  <c r="C2" i="16"/>
  <c r="C45" i="16"/>
  <c r="C33" i="16"/>
  <c r="C21" i="16"/>
  <c r="C9" i="16"/>
  <c r="C52" i="16"/>
  <c r="C40" i="16"/>
  <c r="C28" i="16"/>
  <c r="C16" i="16"/>
  <c r="C4" i="16"/>
  <c r="C55" i="16"/>
  <c r="C43" i="16"/>
  <c r="C31" i="16"/>
  <c r="C19" i="16"/>
  <c r="C7" i="16"/>
  <c r="K7" i="7"/>
  <c r="L7" i="7"/>
  <c r="M7" i="7"/>
  <c r="J7" i="7"/>
  <c r="K7" i="9"/>
  <c r="K8" i="9"/>
  <c r="K9" i="9"/>
  <c r="M10" i="9"/>
  <c r="K5" i="9"/>
  <c r="M6" i="7"/>
  <c r="M9" i="7"/>
  <c r="M5" i="7"/>
  <c r="J8" i="7"/>
  <c r="J6" i="7"/>
  <c r="K6" i="7"/>
  <c r="L6" i="7"/>
  <c r="J4" i="7"/>
  <c r="K4" i="7"/>
  <c r="L4" i="7"/>
  <c r="J9" i="7"/>
  <c r="L9" i="7"/>
  <c r="J10" i="7"/>
  <c r="K10" i="7"/>
  <c r="K5" i="7"/>
  <c r="L5" i="7"/>
  <c r="M10" i="7" l="1"/>
  <c r="P10" i="7" s="1"/>
  <c r="A2" i="14"/>
  <c r="A2" i="16" s="1"/>
  <c r="A60" i="16"/>
  <c r="A62" i="16"/>
  <c r="M9" i="9"/>
  <c r="A57" i="16"/>
  <c r="A65" i="16"/>
  <c r="A58" i="16"/>
  <c r="F60" i="16"/>
  <c r="F62" i="16"/>
  <c r="A59" i="16"/>
  <c r="A61" i="16"/>
  <c r="A64" i="16"/>
  <c r="A63" i="16"/>
  <c r="M3" i="9"/>
  <c r="A53" i="16"/>
  <c r="A19" i="16"/>
  <c r="A17" i="16"/>
  <c r="F17" i="16"/>
  <c r="A10" i="16"/>
  <c r="A4" i="16"/>
  <c r="A11" i="16"/>
  <c r="A18" i="16"/>
  <c r="A47" i="16"/>
  <c r="F47" i="16"/>
  <c r="A22" i="16"/>
  <c r="A34" i="16"/>
  <c r="A6" i="16"/>
  <c r="A7" i="16"/>
  <c r="A23" i="16"/>
  <c r="A13" i="16"/>
  <c r="A25" i="16"/>
  <c r="A54" i="16"/>
  <c r="A51" i="16"/>
  <c r="F51" i="16"/>
  <c r="A37" i="16"/>
  <c r="F37" i="16"/>
  <c r="A43" i="16"/>
  <c r="F43" i="16"/>
  <c r="A30" i="16"/>
  <c r="A44" i="16"/>
  <c r="A3" i="16"/>
  <c r="F3" i="16"/>
  <c r="A16" i="16"/>
  <c r="F16" i="16"/>
  <c r="A56" i="16"/>
  <c r="A9" i="16"/>
  <c r="F9" i="16"/>
  <c r="A41" i="16"/>
  <c r="A50" i="16"/>
  <c r="A15" i="16"/>
  <c r="F15" i="16"/>
  <c r="A28" i="16"/>
  <c r="F28" i="16"/>
  <c r="A12" i="16"/>
  <c r="A21" i="16"/>
  <c r="F21" i="16"/>
  <c r="A5" i="16"/>
  <c r="F5" i="16"/>
  <c r="A14" i="16"/>
  <c r="F14" i="16"/>
  <c r="A40" i="16"/>
  <c r="F40" i="16"/>
  <c r="A20" i="16"/>
  <c r="F20" i="16"/>
  <c r="A46" i="16"/>
  <c r="F46" i="16"/>
  <c r="A35" i="16"/>
  <c r="F35" i="16"/>
  <c r="A26" i="16"/>
  <c r="F26" i="16"/>
  <c r="A39" i="16"/>
  <c r="F39" i="16"/>
  <c r="A52" i="16"/>
  <c r="F52" i="16"/>
  <c r="A38" i="16"/>
  <c r="F38" i="16"/>
  <c r="A49" i="16"/>
  <c r="F49" i="16"/>
  <c r="A24" i="16"/>
  <c r="F24" i="16"/>
  <c r="A55" i="16"/>
  <c r="F55" i="16"/>
  <c r="A42" i="16"/>
  <c r="F42" i="16"/>
  <c r="F2" i="16"/>
  <c r="A8" i="16"/>
  <c r="F8" i="16"/>
  <c r="A29" i="16"/>
  <c r="A27" i="16"/>
  <c r="F27" i="16"/>
  <c r="A48" i="16"/>
  <c r="F48" i="16"/>
  <c r="A31" i="16"/>
  <c r="A33" i="16"/>
  <c r="F33" i="16"/>
  <c r="A32" i="16"/>
  <c r="F32" i="16"/>
  <c r="A45" i="16"/>
  <c r="F45" i="16"/>
  <c r="A36" i="16"/>
  <c r="F36" i="16"/>
  <c r="M5" i="9"/>
  <c r="M7" i="9"/>
  <c r="M8" i="9"/>
  <c r="N4" i="7" l="1"/>
  <c r="N9" i="7"/>
  <c r="N10" i="7"/>
  <c r="N7" i="7"/>
  <c r="N6" i="7"/>
  <c r="N8" i="7"/>
  <c r="N5" i="7"/>
  <c r="C7" i="1" l="1"/>
  <c r="Q41" i="25"/>
  <c r="Q40" i="25"/>
  <c r="Q39" i="25"/>
  <c r="Q38" i="25"/>
  <c r="Q37" i="25"/>
  <c r="Q36" i="25"/>
  <c r="Q35" i="25"/>
  <c r="Q34" i="25"/>
  <c r="Q33" i="25"/>
  <c r="Q32" i="25"/>
  <c r="Q31" i="25"/>
  <c r="Q30" i="25"/>
  <c r="Q29" i="25"/>
  <c r="Q28" i="25"/>
  <c r="Q27" i="25"/>
  <c r="Q26" i="25"/>
  <c r="Q25" i="25"/>
  <c r="Q24" i="25"/>
  <c r="Q23" i="25"/>
  <c r="Q22" i="25"/>
  <c r="Q21" i="25"/>
  <c r="Q20" i="25"/>
  <c r="Q19" i="25"/>
  <c r="Q18" i="25"/>
  <c r="Q17" i="1"/>
  <c r="L17" i="14" s="1"/>
  <c r="Q16" i="1"/>
  <c r="L16" i="14" s="1"/>
  <c r="Q15" i="1"/>
  <c r="L15" i="14" s="1"/>
  <c r="Q14" i="1"/>
  <c r="L14" i="14" s="1"/>
  <c r="Q13" i="1"/>
  <c r="L13" i="14" s="1"/>
  <c r="Q12" i="1"/>
  <c r="L12" i="14" s="1"/>
  <c r="Q11" i="1"/>
  <c r="L11" i="14" s="1"/>
  <c r="Q10" i="1"/>
  <c r="L10" i="14" s="1"/>
  <c r="Q9" i="1"/>
  <c r="L9" i="14" s="1"/>
  <c r="Q8" i="1"/>
  <c r="L8" i="14" s="1"/>
  <c r="Q7" i="1"/>
  <c r="L7" i="14" s="1"/>
  <c r="Q6" i="1"/>
  <c r="L6" i="14" s="1"/>
  <c r="Q5" i="1"/>
  <c r="L5" i="14" s="1"/>
  <c r="Q4" i="1"/>
  <c r="L4" i="14" s="1"/>
  <c r="Q3" i="1"/>
  <c r="L3" i="14" s="1"/>
  <c r="A4" i="1"/>
  <c r="A4" i="25" s="1"/>
  <c r="Q2" i="1"/>
  <c r="Q10" i="25" l="1"/>
  <c r="Q11" i="25"/>
  <c r="Q15" i="25"/>
  <c r="Q4" i="25"/>
  <c r="Q16" i="25"/>
  <c r="Q17" i="25"/>
  <c r="Q7" i="25"/>
  <c r="Q8" i="25"/>
  <c r="Q9" i="25"/>
  <c r="Q12" i="25"/>
  <c r="Q13" i="25"/>
  <c r="Q14" i="25"/>
  <c r="Q3" i="25"/>
  <c r="Q5" i="25"/>
  <c r="Q6" i="25"/>
  <c r="C7" i="25"/>
  <c r="D7" i="1"/>
  <c r="D7" i="25" s="1"/>
  <c r="L2" i="14"/>
  <c r="Q2" i="25"/>
  <c r="A5" i="1"/>
  <c r="A5" i="25" s="1"/>
  <c r="A6" i="1" l="1"/>
  <c r="A6" i="25" s="1"/>
  <c r="A7" i="1" l="1"/>
  <c r="A7" i="25" s="1"/>
  <c r="A8" i="1" l="1"/>
  <c r="A8" i="25" s="1"/>
  <c r="A9" i="1" l="1"/>
  <c r="A9" i="25" s="1"/>
  <c r="A10" i="1" l="1"/>
  <c r="A10" i="25" s="1"/>
  <c r="A11" i="1" l="1"/>
  <c r="A11" i="25" s="1"/>
  <c r="A12" i="1" l="1"/>
  <c r="A12" i="25" s="1"/>
  <c r="A13" i="1" l="1"/>
  <c r="A13" i="25" s="1"/>
  <c r="A14" i="1" l="1"/>
  <c r="A14" i="25" s="1"/>
  <c r="A15" i="1" l="1"/>
  <c r="A15" i="25" s="1"/>
  <c r="A16" i="1" l="1"/>
  <c r="A16" i="25" s="1"/>
  <c r="A17" i="1" l="1"/>
  <c r="A17" i="25" s="1"/>
  <c r="A18" i="1" l="1"/>
  <c r="A18" i="25" s="1"/>
  <c r="A19" i="1" l="1"/>
  <c r="A19" i="25" s="1"/>
  <c r="A20" i="1" l="1"/>
  <c r="A20" i="25" s="1"/>
  <c r="A21" i="1" l="1"/>
  <c r="A21" i="25" s="1"/>
  <c r="A22" i="1" l="1"/>
  <c r="A22" i="25" s="1"/>
  <c r="A23" i="1" l="1"/>
  <c r="A23" i="25" s="1"/>
  <c r="A24" i="1" l="1"/>
  <c r="A24" i="25" s="1"/>
  <c r="A25" i="1" l="1"/>
  <c r="A25" i="25" s="1"/>
  <c r="A26" i="1" l="1"/>
  <c r="A26" i="25" s="1"/>
  <c r="A27" i="1" l="1"/>
  <c r="A27" i="25" s="1"/>
  <c r="A28" i="1" l="1"/>
  <c r="A28" i="25" s="1"/>
  <c r="A29" i="1" l="1"/>
  <c r="A29" i="25" s="1"/>
  <c r="A30" i="1" l="1"/>
  <c r="A30" i="25" s="1"/>
  <c r="A31" i="1" l="1"/>
  <c r="A31" i="25" s="1"/>
  <c r="A32" i="1" l="1"/>
  <c r="A32" i="25" s="1"/>
  <c r="A33" i="1" l="1"/>
  <c r="A33" i="25" s="1"/>
  <c r="A34" i="1" l="1"/>
  <c r="A34" i="25" s="1"/>
  <c r="A35" i="1" l="1"/>
  <c r="A35" i="25" s="1"/>
  <c r="A36" i="1" l="1"/>
  <c r="A36" i="25" s="1"/>
  <c r="A37" i="1" l="1"/>
  <c r="A37" i="25" s="1"/>
  <c r="A38" i="1" l="1"/>
  <c r="A38" i="25" s="1"/>
  <c r="A39" i="1" l="1"/>
  <c r="A39" i="25" s="1"/>
  <c r="A40" i="1" l="1"/>
  <c r="A40" i="25" s="1"/>
  <c r="A41" i="1" l="1"/>
  <c r="A41" i="25" s="1"/>
  <c r="A42" i="1" l="1"/>
  <c r="A42" i="25" s="1"/>
  <c r="A43" i="1" l="1"/>
  <c r="A43" i="25" s="1"/>
  <c r="A44" i="1" l="1"/>
  <c r="A44" i="25" s="1"/>
  <c r="A45" i="1" l="1"/>
  <c r="A45" i="25" s="1"/>
  <c r="A46" i="1" l="1"/>
  <c r="A46" i="25" s="1"/>
  <c r="A47" i="1" l="1"/>
  <c r="A47" i="25" s="1"/>
  <c r="A48" i="1" l="1"/>
  <c r="A48" i="25" s="1"/>
  <c r="A49" i="1" l="1"/>
  <c r="A49" i="25" s="1"/>
  <c r="A50" i="1" l="1"/>
  <c r="A50" i="25" s="1"/>
  <c r="A51" i="1" l="1"/>
  <c r="A51" i="25" s="1"/>
  <c r="A52" i="1" l="1"/>
  <c r="A52" i="25" s="1"/>
  <c r="A53" i="1" l="1"/>
  <c r="A53" i="25" s="1"/>
  <c r="A54" i="1" l="1"/>
  <c r="A54" i="25" s="1"/>
  <c r="A55" i="1" l="1"/>
  <c r="A55" i="25" s="1"/>
  <c r="A56" i="1" l="1"/>
  <c r="A56" i="25" s="1"/>
  <c r="A57" i="1" l="1"/>
  <c r="A57" i="25" s="1"/>
  <c r="A58" i="1" l="1"/>
  <c r="A58" i="25" s="1"/>
  <c r="A59" i="1" l="1"/>
  <c r="A59" i="25" s="1"/>
  <c r="A60" i="1" l="1"/>
  <c r="A60" i="25" s="1"/>
  <c r="A61" i="1" l="1"/>
  <c r="A61" i="25" s="1"/>
  <c r="A62" i="1" l="1"/>
  <c r="A62" i="25" s="1"/>
  <c r="A63" i="1" l="1"/>
  <c r="A63" i="25" s="1"/>
  <c r="A64" i="1" l="1"/>
  <c r="A64" i="25" s="1"/>
  <c r="A65" i="1" l="1"/>
  <c r="A65" i="25" s="1"/>
  <c r="A66" i="1" l="1"/>
  <c r="A66" i="25" s="1"/>
  <c r="A67" i="1" l="1"/>
  <c r="A67" i="25" s="1"/>
  <c r="A68" i="1" l="1"/>
  <c r="A68" i="25" s="1"/>
  <c r="A69" i="1" l="1"/>
  <c r="A69" i="25" s="1"/>
  <c r="A70" i="1" l="1"/>
  <c r="A70" i="25" s="1"/>
  <c r="A71" i="1" l="1"/>
  <c r="A71" i="25" s="1"/>
  <c r="A72" i="1" l="1"/>
  <c r="A72" i="25" s="1"/>
  <c r="A73" i="1" l="1"/>
  <c r="A73" i="25" s="1"/>
  <c r="A74" i="1" l="1"/>
  <c r="A74" i="25" s="1"/>
  <c r="A75" i="1" l="1"/>
  <c r="A75" i="25" s="1"/>
  <c r="A76" i="1" l="1"/>
  <c r="A77" i="1" l="1"/>
  <c r="A76" i="25"/>
  <c r="A78" i="1" l="1"/>
  <c r="A77" i="25"/>
  <c r="A79" i="1" l="1"/>
  <c r="A78" i="25"/>
  <c r="A80" i="1" l="1"/>
  <c r="A79" i="25"/>
  <c r="A81" i="1" l="1"/>
  <c r="A80" i="25"/>
  <c r="A82" i="1" l="1"/>
  <c r="A81" i="25"/>
  <c r="A83" i="1" l="1"/>
  <c r="A82" i="25"/>
  <c r="A84" i="1" l="1"/>
  <c r="A83" i="25"/>
  <c r="A85" i="1" l="1"/>
  <c r="A84" i="25"/>
  <c r="A86" i="1" l="1"/>
  <c r="A85" i="25"/>
  <c r="A87" i="1" l="1"/>
  <c r="A86" i="25"/>
  <c r="A88" i="1" l="1"/>
  <c r="A87" i="25"/>
  <c r="A89" i="1" l="1"/>
  <c r="A88" i="25"/>
  <c r="A90" i="1" l="1"/>
  <c r="A89" i="25"/>
  <c r="A91" i="1" l="1"/>
  <c r="A90" i="25"/>
  <c r="A92" i="1" l="1"/>
  <c r="A91" i="25"/>
  <c r="A93" i="1" l="1"/>
  <c r="A92" i="25"/>
  <c r="A94" i="1" l="1"/>
  <c r="A93" i="25"/>
  <c r="A95" i="1" l="1"/>
  <c r="A94" i="25"/>
  <c r="A96" i="1" l="1"/>
  <c r="A95" i="25"/>
  <c r="A97" i="1" l="1"/>
  <c r="A96" i="25"/>
  <c r="A98" i="1" l="1"/>
  <c r="A97" i="25"/>
  <c r="A99" i="1" l="1"/>
  <c r="A98" i="25"/>
  <c r="A100" i="1" l="1"/>
  <c r="A99" i="25"/>
  <c r="A101" i="1" l="1"/>
  <c r="A100" i="25"/>
  <c r="A102" i="1" l="1"/>
  <c r="A101" i="25"/>
  <c r="A103" i="1" l="1"/>
  <c r="A102" i="25"/>
  <c r="A104" i="1" l="1"/>
  <c r="A103" i="25"/>
  <c r="A105" i="1" l="1"/>
  <c r="A104" i="25"/>
  <c r="A106" i="1" l="1"/>
  <c r="A105" i="25"/>
  <c r="A107" i="1" l="1"/>
  <c r="A106" i="25"/>
  <c r="A108" i="1" l="1"/>
  <c r="A107" i="25"/>
  <c r="A109" i="1" l="1"/>
  <c r="A108" i="25"/>
  <c r="A110" i="1" l="1"/>
  <c r="A109" i="25"/>
  <c r="A111" i="1" l="1"/>
  <c r="A110" i="25"/>
  <c r="A112" i="1" l="1"/>
  <c r="A111" i="25"/>
  <c r="A113" i="1" l="1"/>
  <c r="A112" i="25"/>
  <c r="A114" i="1" l="1"/>
  <c r="A113" i="25"/>
  <c r="A115" i="1" l="1"/>
  <c r="A114" i="25"/>
  <c r="A116" i="1" l="1"/>
  <c r="A115" i="25"/>
  <c r="A117" i="1" l="1"/>
  <c r="A116" i="25"/>
  <c r="A118" i="1" l="1"/>
  <c r="A117" i="25"/>
  <c r="A119" i="1" l="1"/>
  <c r="A118" i="25"/>
  <c r="A120" i="1" l="1"/>
  <c r="A119" i="25"/>
  <c r="A121" i="1" l="1"/>
  <c r="A120" i="25"/>
  <c r="A122" i="1" l="1"/>
  <c r="A121" i="25"/>
  <c r="A123" i="1" l="1"/>
  <c r="A122" i="25"/>
  <c r="A124" i="1" l="1"/>
  <c r="A123" i="25"/>
  <c r="A125" i="1" l="1"/>
  <c r="A124" i="25"/>
  <c r="A126" i="1" l="1"/>
  <c r="A125" i="25"/>
  <c r="A127" i="1" l="1"/>
  <c r="A126" i="25"/>
  <c r="A128" i="1" l="1"/>
  <c r="A127" i="25"/>
  <c r="A129" i="1" l="1"/>
  <c r="A128" i="25"/>
  <c r="A130" i="1" l="1"/>
  <c r="A129" i="25"/>
  <c r="A131" i="1" l="1"/>
  <c r="A130" i="25"/>
  <c r="A132" i="1" l="1"/>
  <c r="A131" i="25"/>
  <c r="A133" i="1" l="1"/>
  <c r="A132" i="25"/>
  <c r="A134" i="1" l="1"/>
  <c r="A133" i="25"/>
  <c r="A135" i="1" l="1"/>
  <c r="A134" i="25"/>
  <c r="A136" i="1" l="1"/>
  <c r="A135" i="25"/>
  <c r="A137" i="1" l="1"/>
  <c r="A136" i="25"/>
  <c r="A138" i="1" l="1"/>
  <c r="A137" i="25"/>
  <c r="A139" i="1" l="1"/>
  <c r="A138" i="25"/>
  <c r="A140" i="1" l="1"/>
  <c r="A139" i="25"/>
  <c r="A141" i="1" l="1"/>
  <c r="A140" i="25"/>
  <c r="A142" i="1" l="1"/>
  <c r="A141" i="25"/>
  <c r="A143" i="1" l="1"/>
  <c r="A142" i="25"/>
  <c r="A144" i="1" l="1"/>
  <c r="A143" i="25"/>
  <c r="A145" i="1" l="1"/>
  <c r="A144" i="25"/>
  <c r="A146" i="1" l="1"/>
  <c r="A145" i="25"/>
  <c r="A147" i="1" l="1"/>
  <c r="A146" i="25"/>
  <c r="A148" i="1" l="1"/>
  <c r="A147" i="25"/>
  <c r="A149" i="1" l="1"/>
  <c r="A148" i="25"/>
  <c r="A150" i="1" l="1"/>
  <c r="A149" i="25"/>
  <c r="A151" i="1" l="1"/>
  <c r="A150" i="25"/>
  <c r="A152" i="1" l="1"/>
  <c r="A151" i="25"/>
  <c r="A153" i="1" l="1"/>
  <c r="A152" i="25"/>
  <c r="A154" i="1" l="1"/>
  <c r="A153" i="25"/>
  <c r="A155" i="1" l="1"/>
  <c r="A154" i="25"/>
  <c r="A156" i="1" l="1"/>
  <c r="A155" i="25"/>
  <c r="A157" i="1" l="1"/>
  <c r="A156" i="25"/>
  <c r="A158" i="1" l="1"/>
  <c r="A157" i="25"/>
  <c r="A159" i="1" l="1"/>
  <c r="A158" i="25"/>
  <c r="A160" i="1" l="1"/>
  <c r="A159" i="25"/>
  <c r="A161" i="1" l="1"/>
  <c r="A160" i="25"/>
  <c r="A162" i="1" l="1"/>
  <c r="A161" i="25"/>
  <c r="A163" i="1" l="1"/>
  <c r="A162" i="25"/>
  <c r="A164" i="1" l="1"/>
  <c r="A163" i="25"/>
  <c r="A165" i="1" l="1"/>
  <c r="A164" i="25"/>
  <c r="A166" i="1" l="1"/>
  <c r="A165" i="25"/>
  <c r="A167" i="1" l="1"/>
  <c r="A166" i="25"/>
  <c r="A168" i="1" l="1"/>
  <c r="A167" i="25"/>
  <c r="A169" i="1" l="1"/>
  <c r="A168" i="25"/>
  <c r="A170" i="1" l="1"/>
  <c r="A169" i="25"/>
  <c r="A171" i="1" l="1"/>
  <c r="A170" i="25"/>
  <c r="A172" i="1" l="1"/>
  <c r="A171" i="25"/>
  <c r="A173" i="1" l="1"/>
  <c r="A172" i="25"/>
  <c r="A174" i="1" l="1"/>
  <c r="A173" i="25"/>
  <c r="A175" i="1" l="1"/>
  <c r="A174" i="25"/>
  <c r="A176" i="1" l="1"/>
  <c r="A175" i="25"/>
  <c r="A177" i="1" l="1"/>
  <c r="A176" i="25"/>
  <c r="A178" i="1" l="1"/>
  <c r="A177" i="25"/>
  <c r="A179" i="1" l="1"/>
  <c r="A178" i="25"/>
  <c r="A180" i="1" l="1"/>
  <c r="A179" i="25"/>
  <c r="A181" i="1" l="1"/>
  <c r="A180" i="25"/>
  <c r="A182" i="1" l="1"/>
  <c r="A181" i="25"/>
  <c r="A182" i="25" l="1"/>
  <c r="A183" i="1"/>
  <c r="A183" i="25" l="1"/>
  <c r="A184" i="1"/>
  <c r="A184" i="25" l="1"/>
  <c r="A185" i="1"/>
  <c r="A185" i="25" l="1"/>
  <c r="A186" i="1"/>
  <c r="A186" i="25" l="1"/>
  <c r="A187" i="1"/>
  <c r="A187" i="25" l="1"/>
  <c r="A188" i="1"/>
  <c r="A188" i="25" l="1"/>
  <c r="A189" i="1"/>
  <c r="A189" i="25" l="1"/>
  <c r="A190" i="1"/>
  <c r="A191" i="1" l="1"/>
  <c r="A190" i="25"/>
  <c r="A191" i="25" l="1"/>
  <c r="A192" i="1"/>
  <c r="A193" i="1" l="1"/>
  <c r="A192" i="25"/>
  <c r="A194" i="1" l="1"/>
  <c r="A193" i="25"/>
  <c r="A195" i="1" l="1"/>
  <c r="A194" i="25"/>
  <c r="A196" i="1" l="1"/>
  <c r="A195" i="25"/>
  <c r="A197" i="1" l="1"/>
  <c r="A196" i="25"/>
  <c r="A198" i="1" l="1"/>
  <c r="A197" i="25"/>
  <c r="A199" i="1" l="1"/>
  <c r="A198" i="25"/>
  <c r="A200" i="1" l="1"/>
  <c r="A199" i="25"/>
  <c r="A201" i="1" l="1"/>
  <c r="A200" i="25"/>
  <c r="A202" i="1" l="1"/>
  <c r="A201" i="25"/>
  <c r="A203" i="1" l="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279" i="1" s="1"/>
  <c r="A280" i="1" s="1"/>
  <c r="A281" i="1" s="1"/>
  <c r="A282" i="1" s="1"/>
  <c r="A283" i="1" s="1"/>
  <c r="A284" i="1" s="1"/>
  <c r="A285" i="1" s="1"/>
  <c r="A286" i="1" s="1"/>
  <c r="A287" i="1" s="1"/>
  <c r="A288" i="1" s="1"/>
  <c r="A289" i="1" s="1"/>
  <c r="A290" i="1" s="1"/>
  <c r="A291" i="1" s="1"/>
  <c r="A292" i="1" s="1"/>
  <c r="A293" i="1" s="1"/>
  <c r="A294" i="1" s="1"/>
  <c r="A295" i="1" s="1"/>
  <c r="A296" i="1" s="1"/>
  <c r="A297" i="1" s="1"/>
  <c r="A298" i="1" s="1"/>
  <c r="A299" i="1" s="1"/>
  <c r="A300" i="1" s="1"/>
  <c r="A301" i="1" s="1"/>
  <c r="A302" i="1" s="1"/>
  <c r="A303" i="1" s="1"/>
  <c r="A304" i="1" s="1"/>
  <c r="A305" i="1" s="1"/>
  <c r="A306" i="1" s="1"/>
  <c r="A307" i="1" s="1"/>
  <c r="A308" i="1" s="1"/>
  <c r="A309" i="1" s="1"/>
  <c r="A310" i="1" s="1"/>
  <c r="A311" i="1" s="1"/>
  <c r="A312" i="1" s="1"/>
  <c r="A313" i="1" s="1"/>
  <c r="A314" i="1" s="1"/>
  <c r="A315" i="1" s="1"/>
  <c r="A316" i="1" s="1"/>
  <c r="A317" i="1" s="1"/>
  <c r="A318" i="1" s="1"/>
  <c r="A319" i="1" s="1"/>
  <c r="A320" i="1" s="1"/>
  <c r="A321" i="1" s="1"/>
  <c r="A322" i="1" s="1"/>
  <c r="A323" i="1" s="1"/>
  <c r="A324" i="1" s="1"/>
  <c r="A325" i="1" s="1"/>
  <c r="A326" i="1" s="1"/>
  <c r="A327" i="1" s="1"/>
  <c r="A328" i="1" s="1"/>
  <c r="A329" i="1" s="1"/>
  <c r="A330" i="1" s="1"/>
  <c r="A331" i="1" s="1"/>
  <c r="A332" i="1" s="1"/>
  <c r="A333" i="1" s="1"/>
  <c r="A334" i="1" s="1"/>
  <c r="A335" i="1" s="1"/>
  <c r="A336" i="1" s="1"/>
  <c r="A337" i="1" s="1"/>
  <c r="A338" i="1" s="1"/>
  <c r="A339" i="1" s="1"/>
  <c r="A340" i="1" s="1"/>
  <c r="A341" i="1" s="1"/>
  <c r="A342" i="1" s="1"/>
  <c r="A343" i="1" s="1"/>
  <c r="A344" i="1" s="1"/>
  <c r="A345" i="1" s="1"/>
  <c r="A202" i="25"/>
  <c r="A203" i="25" l="1"/>
  <c r="A204" i="25" l="1"/>
  <c r="A205" i="25" l="1"/>
  <c r="A206" i="25" l="1"/>
  <c r="A207" i="25" l="1"/>
  <c r="A208" i="25" l="1"/>
  <c r="A209" i="25" l="1"/>
  <c r="A210" i="25" l="1"/>
  <c r="A211" i="25" l="1"/>
  <c r="A212" i="25" l="1"/>
  <c r="A213" i="25" l="1"/>
  <c r="A214" i="25" l="1"/>
  <c r="A215" i="25" l="1"/>
  <c r="A216" i="25" l="1"/>
  <c r="A217" i="25" l="1"/>
  <c r="A218" i="25" l="1"/>
  <c r="A219" i="25" l="1"/>
  <c r="A220" i="25" l="1"/>
  <c r="A221" i="25" l="1"/>
  <c r="A223" i="25" l="1"/>
  <c r="A222" i="25"/>
  <c r="A224" i="25" l="1"/>
  <c r="A225" i="25" l="1"/>
  <c r="A226" i="25" l="1"/>
  <c r="A227" i="25" l="1"/>
  <c r="A228" i="25" l="1"/>
  <c r="A229" i="25" l="1"/>
  <c r="A231" i="25" l="1"/>
  <c r="A230" i="2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tc={F1E5BFA0-8BE7-4E75-857D-A312883A8560}</author>
    <author>tc={5DEF73D9-467C-4A11-AB97-DA87407E1361}</author>
    <author>tc={70718F03-977A-4D6C-A72B-535978BD6580}</author>
    <author>tc={CE76498C-05C1-4E42-B615-AE61BA54D3E3}</author>
  </authors>
  <commentList>
    <comment ref="AJ161" authorId="0" shapeId="0" xr:uid="{F1E5BFA0-8BE7-4E75-857D-A312883A8560}">
      <text>
        <t>[Threaded comment]
Your version of Excel allows you to read this threaded comment; however, any edits to it will get removed if the file is opened in a newer version of Excel. Learn more: https://go.microsoft.com/fwlink/?linkid=870924
Comment:
    DCD au CHU Campus</t>
      </text>
    </comment>
    <comment ref="AJ209" authorId="1" shapeId="0" xr:uid="{5DEF73D9-467C-4A11-AB97-DA87407E1361}">
      <text>
        <t>[Threaded comment]
Your version of Excel allows you to read this threaded comment; however, any edits to it will get removed if the file is opened in a newer version of Excel. Learn more: https://go.microsoft.com/fwlink/?linkid=870924
Comment:
    DCD au CHU Campus</t>
      </text>
    </comment>
    <comment ref="AJ228" authorId="2" shapeId="0" xr:uid="{70718F03-977A-4D6C-A72B-535978BD6580}">
      <text>
        <t>[Threaded comment]
Your version of Excel allows you to read this threaded comment; however, any edits to it will get removed if the file is opened in a newer version of Excel. Learn more: https://go.microsoft.com/fwlink/?linkid=870924
Comment:
    DCD au CMS Agoè-Nyivé</t>
      </text>
    </comment>
    <comment ref="AJ229" authorId="3" shapeId="0" xr:uid="{CE76498C-05C1-4E42-B615-AE61BA54D3E3}">
      <text>
        <t>[Threaded comment]
Your version of Excel allows you to read this threaded comment; however, any edits to it will get removed if the file is opened in a newer version of Excel. Learn more: https://go.microsoft.com/fwlink/?linkid=870924
Comment:
    DCD au CMS TogbléKopé</t>
      </text>
    </comment>
  </commentList>
</comments>
</file>

<file path=xl/sharedStrings.xml><?xml version="1.0" encoding="utf-8"?>
<sst xmlns="http://schemas.openxmlformats.org/spreadsheetml/2006/main" count="16574" uniqueCount="1962">
  <si>
    <t>wkt_geom</t>
  </si>
  <si>
    <t>fid</t>
  </si>
  <si>
    <t>LOCALITE</t>
  </si>
  <si>
    <t>TYPE</t>
  </si>
  <si>
    <t>LATITUDE</t>
  </si>
  <si>
    <t>LONGITUDE</t>
  </si>
  <si>
    <t>PREFECTURE</t>
  </si>
  <si>
    <t>REGION</t>
  </si>
  <si>
    <t>Zooti</t>
  </si>
  <si>
    <t>Adakpamé</t>
  </si>
  <si>
    <t>Positif</t>
  </si>
  <si>
    <t>6.171169451806052</t>
  </si>
  <si>
    <t>1.2885405838783568</t>
  </si>
  <si>
    <t>Golfe</t>
  </si>
  <si>
    <t>Grand Lomé</t>
  </si>
  <si>
    <t>baguida</t>
  </si>
  <si>
    <t>Colas</t>
  </si>
  <si>
    <t>colas</t>
  </si>
  <si>
    <t>negatif</t>
  </si>
  <si>
    <t>6.176026591764903</t>
  </si>
  <si>
    <t>1.3275633519218346</t>
  </si>
  <si>
    <t>Agodéka</t>
  </si>
  <si>
    <t>Lolan</t>
  </si>
  <si>
    <t>Ghéto</t>
  </si>
  <si>
    <t>N'lessi</t>
  </si>
  <si>
    <t>Adamavo</t>
  </si>
  <si>
    <t>Agouègan</t>
  </si>
  <si>
    <t>Dagué</t>
  </si>
  <si>
    <t>doulassamé</t>
  </si>
  <si>
    <t>Katanga</t>
  </si>
  <si>
    <t>6.183180898769146</t>
  </si>
  <si>
    <t>1.2656584238258837</t>
  </si>
  <si>
    <t>Tokoin Trésor</t>
  </si>
  <si>
    <t>6.420698473612904</t>
  </si>
  <si>
    <t>1.5700050843542457</t>
  </si>
  <si>
    <t>Vo</t>
  </si>
  <si>
    <t>Maritime</t>
  </si>
  <si>
    <t>Agoè Atchanvé</t>
  </si>
  <si>
    <t xml:space="preserve">Adakpamé </t>
  </si>
  <si>
    <t>6.2313326961562785</t>
  </si>
  <si>
    <t xml:space="preserve"> 1.595222738395739</t>
  </si>
  <si>
    <t>Lacs</t>
  </si>
  <si>
    <t>DJAMADJI</t>
  </si>
  <si>
    <t>MEDEROS</t>
  </si>
  <si>
    <t>6.2601</t>
  </si>
  <si>
    <t>1.6723</t>
  </si>
  <si>
    <t>6.227396584278712</t>
  </si>
  <si>
    <t xml:space="preserve"> 1.5825646909844922</t>
  </si>
  <si>
    <t>DJEKVI</t>
  </si>
  <si>
    <t>N'LESSI</t>
  </si>
  <si>
    <t>ZONGO</t>
  </si>
  <si>
    <t>6.270782053118657</t>
  </si>
  <si>
    <t xml:space="preserve"> 1.672305618314484</t>
  </si>
  <si>
    <t>6.182220746458153</t>
  </si>
  <si>
    <t xml:space="preserve"> 1.361903124802993</t>
  </si>
  <si>
    <t>6.1468187729290475</t>
  </si>
  <si>
    <t xml:space="preserve"> 1.244494993211946</t>
  </si>
  <si>
    <t>6.170206928331889</t>
  </si>
  <si>
    <t xml:space="preserve"> 1.3065224647621934</t>
  </si>
  <si>
    <t>6.202570724620894</t>
  </si>
  <si>
    <t xml:space="preserve"> 1.405860144572896</t>
  </si>
  <si>
    <t>6.137294796391453</t>
  </si>
  <si>
    <t xml:space="preserve"> 1.2277901541906115</t>
  </si>
  <si>
    <t>6.186026591764903</t>
  </si>
  <si>
    <t>1.3075633519218346</t>
  </si>
  <si>
    <t>6.127294796391453</t>
  </si>
  <si>
    <t xml:space="preserve"> 1.2177901541906115</t>
  </si>
  <si>
    <t>6.21494796391453</t>
  </si>
  <si>
    <t>6.237265928242092</t>
  </si>
  <si>
    <t xml:space="preserve"> 1.5713269352515131</t>
  </si>
  <si>
    <t>6.232565928242092</t>
  </si>
  <si>
    <t xml:space="preserve"> 1.6113269352515131</t>
  </si>
  <si>
    <t>6.234928331889</t>
  </si>
  <si>
    <t xml:space="preserve"> 1.615224647621934</t>
  </si>
  <si>
    <t>Jericho</t>
  </si>
  <si>
    <t>Tamani</t>
  </si>
  <si>
    <t>6.185294796391453</t>
  </si>
  <si>
    <t xml:space="preserve"> 1.317901541906115</t>
  </si>
  <si>
    <t>6.185419</t>
  </si>
  <si>
    <t>1.318492</t>
  </si>
  <si>
    <t>TOGBECONDJI</t>
  </si>
  <si>
    <t>6.280782053118657</t>
  </si>
  <si>
    <t xml:space="preserve"> 1.762305618314484</t>
  </si>
  <si>
    <t>Assoucondji</t>
  </si>
  <si>
    <t>AGBATALANZO</t>
  </si>
  <si>
    <t>6.227265928242092</t>
  </si>
  <si>
    <t xml:space="preserve"> 1.5813269352515131</t>
  </si>
  <si>
    <t>VOYAGEUSE</t>
  </si>
  <si>
    <t>Alinka</t>
  </si>
  <si>
    <t>Agoè Kitidjan</t>
  </si>
  <si>
    <t>Agoè Houmbi</t>
  </si>
  <si>
    <t>Attiégou</t>
  </si>
  <si>
    <t>AKLAKOU NOBLOKOME</t>
  </si>
  <si>
    <t>6.310782053118657</t>
  </si>
  <si>
    <t xml:space="preserve"> 1.76305618314484</t>
  </si>
  <si>
    <t>ZEBE</t>
  </si>
  <si>
    <t>SIVAME</t>
  </si>
  <si>
    <t>GANAVE</t>
  </si>
  <si>
    <t>NOVOTON</t>
  </si>
  <si>
    <t>6.20782053118657</t>
  </si>
  <si>
    <t xml:space="preserve"> 1.45305618314484</t>
  </si>
  <si>
    <t>ABALOCONDJI</t>
  </si>
  <si>
    <t>6.25782053118657</t>
  </si>
  <si>
    <t xml:space="preserve"> 1.61305618314484</t>
  </si>
  <si>
    <t>NLESSI</t>
  </si>
  <si>
    <t xml:space="preserve"> 1.77305618314484</t>
  </si>
  <si>
    <t>6.210782053118657</t>
  </si>
  <si>
    <t xml:space="preserve"> 1.532305618314484</t>
  </si>
  <si>
    <t>FANTECOME</t>
  </si>
  <si>
    <t>HEMAZRO</t>
  </si>
  <si>
    <t>6.257265928242092</t>
  </si>
  <si>
    <t xml:space="preserve"> 1.6013269352515131</t>
  </si>
  <si>
    <t>GLIDJI</t>
  </si>
  <si>
    <t>GLIDJI SOGBOME</t>
  </si>
  <si>
    <t>MESSAN CONDJI</t>
  </si>
  <si>
    <t>DJAGBLE</t>
  </si>
  <si>
    <t>6.240782053118657</t>
  </si>
  <si>
    <t xml:space="preserve"> 1.292305618314484</t>
  </si>
  <si>
    <t>VOUDOUGBE</t>
  </si>
  <si>
    <t>GA CONDJI</t>
  </si>
  <si>
    <t>Grand Marché</t>
  </si>
  <si>
    <t>1.27075633519218346</t>
  </si>
  <si>
    <t>BADJI</t>
  </si>
  <si>
    <t xml:space="preserve">AKLAKOU </t>
  </si>
  <si>
    <t>VODOUGBE</t>
  </si>
  <si>
    <t>PRISONNIER</t>
  </si>
  <si>
    <t>GOUMOUKOPE</t>
  </si>
  <si>
    <t xml:space="preserve"> 1.522305618314484</t>
  </si>
  <si>
    <t>HABITAT</t>
  </si>
  <si>
    <t>JERICHO</t>
  </si>
  <si>
    <t>DEGBENOU</t>
  </si>
  <si>
    <t>DAGUE BAS MONO</t>
  </si>
  <si>
    <t>Dogboyou</t>
  </si>
  <si>
    <t>Atchanhoé</t>
  </si>
  <si>
    <t>Avégbo</t>
  </si>
  <si>
    <t>Anfamé</t>
  </si>
  <si>
    <t>Djifa-Kpota</t>
  </si>
  <si>
    <t>6.169113</t>
  </si>
  <si>
    <t>1.269512</t>
  </si>
  <si>
    <t>Gbétsogbé</t>
  </si>
  <si>
    <t>Baguida</t>
  </si>
  <si>
    <t>6.4941669</t>
  </si>
  <si>
    <t>1.7122219</t>
  </si>
  <si>
    <t>6.2211</t>
  </si>
  <si>
    <t>1.2129</t>
  </si>
  <si>
    <t>Légbassito/Amedenta</t>
  </si>
  <si>
    <t>6.27315038934121</t>
  </si>
  <si>
    <t xml:space="preserve"> 1.1488334834691227</t>
  </si>
  <si>
    <t>Aloenou</t>
  </si>
  <si>
    <t>6.5227778</t>
  </si>
  <si>
    <t>1.546666</t>
  </si>
  <si>
    <t>Batonou, quatier Adjigo</t>
  </si>
  <si>
    <t>6.4423469782211</t>
  </si>
  <si>
    <t xml:space="preserve"> 1.7525687628133895</t>
  </si>
  <si>
    <t>Sanguéra Vogomé</t>
  </si>
  <si>
    <t>6.221111</t>
  </si>
  <si>
    <t xml:space="preserve"> 1.212917</t>
  </si>
  <si>
    <t>Agbalepedo</t>
  </si>
  <si>
    <t>6.207092</t>
  </si>
  <si>
    <t xml:space="preserve"> 1.196261</t>
  </si>
  <si>
    <t>Agoè Zongo</t>
  </si>
  <si>
    <t>6.250142</t>
  </si>
  <si>
    <t xml:space="preserve"> 1.203927</t>
  </si>
  <si>
    <t>Zossimé</t>
  </si>
  <si>
    <t>Akoin</t>
  </si>
  <si>
    <t>6.276389</t>
  </si>
  <si>
    <t xml:space="preserve"> 1.205999</t>
  </si>
  <si>
    <t>AVEME</t>
  </si>
  <si>
    <t>ANFOIN</t>
  </si>
  <si>
    <t>6.3322757043351965</t>
  </si>
  <si>
    <t xml:space="preserve"> 1.6080765433497823</t>
  </si>
  <si>
    <t>6.220533322103096</t>
  </si>
  <si>
    <t xml:space="preserve"> 1.214042912968583</t>
  </si>
  <si>
    <t>ADJEGAN</t>
  </si>
  <si>
    <t>6.266859652616071</t>
  </si>
  <si>
    <t xml:space="preserve"> 1.60073062276193</t>
  </si>
  <si>
    <t>AZIAGBACONDJI</t>
  </si>
  <si>
    <t>ZALIVE</t>
  </si>
  <si>
    <t>KOLIAFO</t>
  </si>
  <si>
    <t>BADOUGBE</t>
  </si>
  <si>
    <t>6.24021500926842</t>
  </si>
  <si>
    <t xml:space="preserve"> 1.5168108854708426</t>
  </si>
  <si>
    <t>6.238850737152376</t>
  </si>
  <si>
    <t xml:space="preserve"> 1.621966273453064</t>
  </si>
  <si>
    <t>6.231673273925775</t>
  </si>
  <si>
    <t xml:space="preserve"> 1.583890712205296</t>
  </si>
  <si>
    <t>MELLY DJIGBE</t>
  </si>
  <si>
    <t>6.3355526469012675</t>
  </si>
  <si>
    <t xml:space="preserve"> 1.6439292283123141</t>
  </si>
  <si>
    <t>AKLAKOU</t>
  </si>
  <si>
    <t>6.342400142208208</t>
  </si>
  <si>
    <t xml:space="preserve"> 1.7100843467076863</t>
  </si>
  <si>
    <t>KPEME</t>
  </si>
  <si>
    <t>6.2158120134552854</t>
  </si>
  <si>
    <t xml:space="preserve"> 1.510433835226274</t>
  </si>
  <si>
    <t>SANVEE CONDJI</t>
  </si>
  <si>
    <t>6.238011398698564</t>
  </si>
  <si>
    <t xml:space="preserve"> 1.6224774904513273</t>
  </si>
  <si>
    <t>6.175878</t>
  </si>
  <si>
    <t>1.315467</t>
  </si>
  <si>
    <t>6.175872350090687</t>
  </si>
  <si>
    <t xml:space="preserve"> 1.3273229467306735</t>
  </si>
  <si>
    <t>Point (1.2885405838783568 6.171169451806052)</t>
  </si>
  <si>
    <t>Point (1.3275633519218346 6.176026591764903)</t>
  </si>
  <si>
    <t>Point ( 1.5813269352515131 6.227265928242092)</t>
  </si>
  <si>
    <t>Point ( 1.361903124802993 6.182220746458153)</t>
  </si>
  <si>
    <t>Point ( 1.244494993211946 6.1468187729290475)</t>
  </si>
  <si>
    <t>Point ( 1.3065224647621934 6.170206928331889)</t>
  </si>
  <si>
    <t>Point ( 1.405860144572896 6.202570724620894)</t>
  </si>
  <si>
    <t>Point ( 1.2277901541906115 6.137294796391453)</t>
  </si>
  <si>
    <t>fid_1</t>
  </si>
  <si>
    <t>region_id</t>
  </si>
  <si>
    <t>region_nom</t>
  </si>
  <si>
    <t>prefecture</t>
  </si>
  <si>
    <t>prefectu_1</t>
  </si>
  <si>
    <t>commune_id</t>
  </si>
  <si>
    <t>commune_no</t>
  </si>
  <si>
    <t>Oldcanton_</t>
  </si>
  <si>
    <t>Oldcanton1</t>
  </si>
  <si>
    <t>grand_lome</t>
  </si>
  <si>
    <t>OldCantonP</t>
  </si>
  <si>
    <t>OldLocalit</t>
  </si>
  <si>
    <t>Shape_Leng</t>
  </si>
  <si>
    <t>Shape_Le_1</t>
  </si>
  <si>
    <t>Shape_Area</t>
  </si>
  <si>
    <t>Polygon ((305938.36209999956190586 689048.48399999924004078, 305820.73259999975562096 688763.64970000088214874, 305820.14780000038444996 688763.68999999947845936, 305805.03380000032484531 688764.73240000009536743, 305805.01499999966472387 688764.69219999946653843, 305554.12689999956637621 688228.42760000005364418, 305438.39450000040233135 688101.98919999971985817, 305217.88250000029802322 687861.07850000075995922, 305209.37200000043958426 687851.78070000000298023, 305113.55410000029951334 687754.00909999944269657, 304822.91069999989122152 687457.4398999996483326, 304789.71410000044852495 686844.38709999993443489, 304785.34900000039488077 686727.4256999995559454, 304782.32949999999254942 686627.94590000063180923, 304772.04110000003129244 686321.34689999930560589, 304772.04050000011920929 686321.32929999940097332, 303630.17360000032931566 686275.74679999984800816, 302263.33990000002086163 686221.18390000052750111, 301861.21889999974519014 686161.60109999962151051, 301779.84790000040084124 685778.8080000001937151, 301806.62040000036358833 685420.03549999929964542, 301718.38839999958872795 684995.78309999965131283, 301331.53039999958127737 685191.39900000020861626, 300764.7959000002592802 685512.13289999961853027, 300150.53479999955743551 685846.14819999970495701, 299951.41309999953955412 685948.45079999975860119, 299854.86510000005364418 686094.74469999969005585, 299731.90809999965131283 686282.06839999929070473, 299323.35209999978542328 686186.37580000050365925, 298972.02359999995678663 686054.99870000034570694, 298768.42169999983161688 686516.94969999976456165, 298462.94309999980032444 686338.57469999976456165, 298286.35850000008940697 686952.85600000061094761, 298374.9940999997779727 687377.60129999928176403, 298625.02589999977499247 687671.28940000012516975, 298226.29800000041723251 688017.33860000036656857, 297423.28600000031292439 688710.21759999915957451, 296742.71009999979287386 689304.24809999950230122, 296007.32830000016838312 689349.08000000007450581, 296569.5968000004068017 689927.80819999985396862, 296561.6593000004068017 691705.81179999932646751, 297357.21009999979287386 692499.14000000059604645, 297658.20660000015050173 692926.87199999950826168, 297658.83569999970495701 692927.76590000092983246, 297900.0778999999165535 692833.25439999997615814, 298118.87609999999403954 692747.53590000048279762, 298153.08600000012665987 692734.13340000063180923, 298608.39709999971091747 692555.75630000047385693, 298617.58739999961107969 692552.15579999983310699, 298804.86699999962002039 692478.78519999980926514, 299001.2298999996855855 692401.85610000044107437, 299141.58600000012665987 692346.8688999991863966, 299164.09810000006109476 692338.04930000007152557, 299258.96069999970495701 692300.88499999977648258, 299310.76310000009834766 692280.59029999934136868, 299541.50719999987632036 692190.19170000031590462, 299696.1321000000461936 692129.61429999954998493, 299777.28249999973922968 692097.82200000062584877, 299920.32540000043809414 692041.78209999948740005, 301269.70309999957680702 691830.11510000005364418, 302532.61660000029951334 691020.05749999918043613, 303524.80609999969601631 690146.93070000037550926, 304456.96410000044852495 689710.86150000058114529, 305942.20930000022053719 689059.21570000052452087, 305942.70430000033229589 689058.99850000068545341, 305941.23230000026524067 689055.43390000052750111, 305938.36209999956190586 689048.48399999924004078))</t>
  </si>
  <si>
    <t>A</t>
  </si>
  <si>
    <t>A01</t>
  </si>
  <si>
    <t>Agoè-Nyivé</t>
  </si>
  <si>
    <t>A01001</t>
  </si>
  <si>
    <t>Agoè-Nyivé 1</t>
  </si>
  <si>
    <t>A01001001</t>
  </si>
  <si>
    <t>378350.609422</t>
  </si>
  <si>
    <t>29477.7852687</t>
  </si>
  <si>
    <t>42368081.9049</t>
  </si>
  <si>
    <t>Polygon ((297660.35080000013113022 696769.98420000076293945, 298149.95509999990463257 696391.66799999959766865, 298681.74349999986588955 696595.30220000073313713, 299092.0882999999448657 696426.4931000005453825, 298021.54420000035315752 694043.69830000028014183, 297920.77369999978691339 693284.9540999997407198, 297658.83569999970495701 692927.76590000092983246, 297658.20660000015050173 692926.87199999950826168, 297357.21009999979287386 692499.14000000059604645, 296561.6593000004068017 691705.81179999932646751, 296569.5968000004068017 689927.80819999985396862, 296007.32830000016838312 689349.08000000007450581, 295665.89049999974668026 688997.64709999971091747, 294738.41689999960362911 690292.21289999969303608, 294158.55630000028759241 691104.36140000075101852, 293909.93530000001192093 691448.60579999908804893, 293516.80810000002384186 691997.33190000057220459, 293042.86500000022351742 692778.69769999943673611, 293497.75939999986439943 694834.83960000053048134, 293509.26070000045001507 694836.60940000042319298, 293862.20139999967068434 695028.71619999967515469, 293915.10020000021904707 695057.26119999960064888, 294553.81659999955445528 695343.23870000056922436, 295232.60120000038295984 695706.05250000022351742, 296031.42019999958574772 696535.26090000011026859, 296189.08009999990463257 696698.91860000044107437, 297066.06209999974817038 697229.18979999981820583, 297311.44589999970048666 697039.58229999989271164, 297660.35080000013113022 696769.98420000076293945))</t>
  </si>
  <si>
    <t>A01002</t>
  </si>
  <si>
    <t>Agoè-Nyivé 2</t>
  </si>
  <si>
    <t>A01002002</t>
  </si>
  <si>
    <t>Légbassito</t>
  </si>
  <si>
    <t>158640.369612</t>
  </si>
  <si>
    <t>21982.365357</t>
  </si>
  <si>
    <t>25424610.8948</t>
  </si>
  <si>
    <t>Polygon ((298374.9940999997779727 687377.60129999928176403, 298286.35850000008940697 686952.85600000061094761, 298462.94309999980032444 686338.57469999976456165, 297929.01339999958872795 686360.06210000067949295, 296938.14089999999850988 687019.83610000088810921, 296595.74949999991804361 686503.9919000007212162, 295592.04769999999552965 687326.66699999943375587, 295572.38399999961256981 687580.38700000010430813, 295754.01200000010430813 688499.96600000001490116, 295884.61870000045746565 688666.51099999994039536, 295665.89049999974668026 688997.64709999971091747, 296007.32830000016838312 689349.08000000007450581, 296742.71009999979287386 689304.24809999950230122, 297423.28600000031292439 688710.21759999915957451, 298226.29800000041723251 688017.33860000036656857, 298625.02589999977499247 687671.28940000012516975, 298374.9940999997779727 687377.60129999928176403))</t>
  </si>
  <si>
    <t>A01003</t>
  </si>
  <si>
    <t>Agoè-Nyivé 3</t>
  </si>
  <si>
    <t>A01003003</t>
  </si>
  <si>
    <t>Vakpossito</t>
  </si>
  <si>
    <t>72791.889311</t>
  </si>
  <si>
    <t>10619.4475587</t>
  </si>
  <si>
    <t>5849779.61439</t>
  </si>
  <si>
    <t>Polygon ((300003.63059999980032444 696556.21790000051259995, 300839.52770000044256449 695862.87470000050961971, 300856.43460000026971102 695438.08510000072419643, 301386.70160000026226044 694897.74780000001192093, 301709.33810000028461218 694980.7061999998986721, 301899.64149999991059303 694933.13040000014007092, 301915.9434000002220273 694929.05489999987185001, 302005.69670000020414591 694943.80890000052750111, 302157.37609999999403954 694968.74249999970197678, 302425.26730000041425228 695058.03949999995529652, 302435.14929999969899654 695058.52549999952316284, 302627.01250000018626451 695067.96140000037848949, 302628.74320000037550926 695068.82379999943077564, 302635.49370000045746565 695072.18730000033974648, 302647.00879999995231628 695069.79539999924600124, 303804.86629999987781048 694829.29109999909996986, 303809.08229999989271164 694828.41540000028908253, 303921.70949999988079071 694631.79490000009536743, 303947.1096000000834465 694390.49440000019967556, 303945.54769999999552965 694370.57960000075399876, 303930.17619999963790178 694174.59400000050663948, 304207.46009999979287386 694011.61030000075697899, 304343.72080000024288893 693973.3515000008046627, 304538.45449999999254942 693846.35129999928176403, 304697.20480000041425228 693702.4176000002771616, 304944.85529999993741512 693835.76789999939501286, 305101.48900000005960464 693899.26799999922513962, 305217.90589999966323376 693935.25139999948441982, 305301.21609999984502792 693817.31530000083148479, 305331.00669999979436398 693775.14289999939501286, 305431.54849999956786633 693738.10119999945163727, 305455.16339999996125698 693748.64010000042617321, 305751.69500000029802322 693880.9765000008046627, 305753.8080000001937151 693881.11739999987185001, 305950.13289999961853027 693894.20570000074803829, 305972.48099999967962503 693855.20600000023841858, 306085.07070000004023314 693658.72599999979138374, 306164.4457999998703599 693539.66330000013113022, 306291.62899999972432852 693392.77019999921321869, 306285.21150000020861626 693085.30279999971389771, 306547.9834000002592802 692442.47049999982118607, 306959.62719999998807907 692288.18710000067949295, 307241.89499999955296516 691967.99469999969005585, 307241.66959999967366457 691967.56809999980032444, 307074.21899999957531691 691650.68500000052154064, 306905.6226000003516674 691243.20509999990463257, 306807.63030000030994415 690997.14900000020861626, 306437.38499999977648258 690067.47289999946951866, 306145.06469999998807907 689471.53790000081062317, 306144.22209999989718199 689469.82019999995827675, 305942.70430000033229589 689058.99850000068545341, 305942.20930000022053719 689059.21570000052452087, 304456.96410000044852495 689710.86150000058114529, 303524.80609999969601631 690146.93070000037550926, 302532.61660000029951334 691020.05749999918043613, 301269.70309999957680702 691830.11510000005364418, 299920.32540000043809414 692041.78209999948740005, 299777.28249999973922968 692097.82200000062584877, 299696.1321000000461936 692129.61429999954998493, 299541.50719999987632036 692190.19170000031590462, 299310.76310000009834766 692280.59029999934136868, 299258.96069999970495701 692300.88499999977648258, 299164.09810000006109476 692338.04930000007152557, 299141.58600000012665987 692346.8688999991863966, 299001.2298999996855855 692401.85610000044107437, 298804.86699999962002039 692478.78519999980926514, 298617.58739999961107969 692552.15579999983310699, 298608.39709999971091747 692555.75630000047385693, 298153.08600000012665987 692734.13340000063180923, 298118.87609999999403954 692747.53590000048279762, 297900.0778999999165535 692833.25439999997615814, 297658.83569999970495701 692927.76590000092983246, 297920.77369999978691339 693284.9540999997407198, 298021.54420000035315752 694043.69830000028014183, 299092.0882999999448657 696426.4931000005453825, 299093.04729999974370003 696428.62759999930858612, 299344.34460000041872263 696322.71900000050663948, 300003.63059999980032444 696556.21790000051259995))</t>
  </si>
  <si>
    <t>A01004</t>
  </si>
  <si>
    <t>Agoè-Nyivé 4</t>
  </si>
  <si>
    <t>A01004004</t>
  </si>
  <si>
    <t>Togblekope</t>
  </si>
  <si>
    <t>170336.310781</t>
  </si>
  <si>
    <t>27501.2740853</t>
  </si>
  <si>
    <t>34358781.9485</t>
  </si>
  <si>
    <t>Polygon ((295592.04769999999552965 687326.66699999943375587, 295350.75700000021606684 687089.58019999973475933, 294796.9389000004157424 687228.00720000080764294, 294313.14670000039041042 687373.64320000074803829, 294156.56869999971240759 687426.6136000007390976, 293872.94479999970644712 687526.58000000007450581, 293000.55219999980181456 687845.27290000021457672, 292215.88200000021606684 688311.45399999991059303, 290084.83249999955296516 688722.74420000053942204, 289809.20700000040233135 688775.43559999950230122, 289689.56709999963641167 688798.30719999969005585, 289566.90579999983310699 688806.0234999991953373, 289062.28930000029504299 688835.49730000086128712, 289070.25669999979436398 688859.3056000005453825, 289073.64120000042021275 688869.41909999959170818, 289217.83000000007450581 689300.28600000031292439, 289389.31030000001192093 690066.20940000005066395, 289389.52759999968111515 690067.17980000004172325, 289499.06429999973624945 690556.42970000021159649, 289516.22219999972730875 690737.36250000074505806, 289478.33100000023841858 690902.0409999992698431, 289167.36270000040531158 691691.19500000029802322, 289166.56749999988824129 691693.21299999952316284, 289133.24249999970197678 691777.78280000016093254, 289277.00750000029802322 691975.39000000059604645, 289447.21030000038444996 692154.20189999975264072, 289481.04509999975562096 692411.25549999997019768, 289419.84480000007897615 692592.06619999930262566, 289309.64840000029653311 692670.17520000040531158, 289289.71760000009089708 692715.90049999952316284, 289214.11760000046342611 692889.34270000085234642, 289166.85329999960958958 692997.7767999991774559, 289138.3548999996855855 693063.1578999999910593, 289117.3030000003054738 693111.45539999939501286, 289105.68439999967813492 693138.1107999999076128, 289067.0953999999910593 693226.64189999923110008, 289029.28110000025480986 693313.39580000005662441, 289307.27620000019669533 693429.11969999969005585, 289574.383500000461936 693539.11950000002980232, 289756.90629999991506338 693605.97489999979734421, 289863.64869999978691339 693645.07310000061988831, 290293.74560000002384186 693802.75300000049173832, 290588.76460000034421682 693923.87849999964237213, 291166.12849999964237213 694161.40469999983906746, 291271.18670000042766333 694228.80289999954402447, 291711.8903999999165535 694511.14450000040233135, 292128.86330000031739473 694715.89179999940097332, 292562.67339999973773956 694774.44099999964237213, 293159.27510000020265579 694787.70500000007450581, 293197.27749999985098839 694788.60339999943971634, 293232.4434000002220273 694794.01449999958276749, 293342.96119999978691339 694811.0203000009059906, 293497.75939999986439943 694834.83960000053048134, 293042.86500000022351742 692778.69769999943673611, 293516.80810000002384186 691997.33190000057220459, 293909.93530000001192093 691448.60579999908804893, 294158.55630000028759241 691104.36140000075101852, 294738.41689999960362911 690292.21289999969303608, 295665.89049999974668026 688997.64709999971091747, 295884.61870000045746565 688666.51099999994039536, 295754.01200000010430813 688499.96600000001490116, 295572.38399999961256981 687580.38700000010430813, 295592.04769999999552965 687326.66699999943375587))</t>
  </si>
  <si>
    <t>A01005</t>
  </si>
  <si>
    <t>Agoè-Nyivé 5</t>
  </si>
  <si>
    <t>A01005005</t>
  </si>
  <si>
    <t>Sanguera</t>
  </si>
  <si>
    <t>212556.439654</t>
  </si>
  <si>
    <t>25069.3329511</t>
  </si>
  <si>
    <t>30880839.0385</t>
  </si>
  <si>
    <t>Polygon ((307158.5849999999627471 697776.7289000004529953, 306673.0213000001385808 694559.86859999969601631, 306525.27120000030845404 694173.27979999966919422, 306506.82220000028610229 694125.00779999978840351, 306456.9022000003606081 693994.39200000092387199, 306422.25870000012218952 693872.0414000004529953, 306291.62899999972432852 693392.77019999921321869, 306164.4457999998703599 693539.66330000013113022, 306085.07070000004023314 693658.72599999979138374, 305972.48099999967962503 693855.20600000023841858, 305950.13289999961853027 693894.20570000074803829, 305753.8080000001937151 693881.11739999987185001, 305751.69500000029802322 693880.9765000008046627, 305455.16339999996125698 693748.64010000042617321, 305431.54849999956786633 693738.10119999945163727, 305331.00669999979436398 693775.14289999939501286, 305301.21609999984502792 693817.31530000083148479, 305217.90589999966323376 693935.25139999948441982, 305101.48900000005960464 693899.26799999922513962, 304944.85529999993741512 693835.76789999939501286, 304697.20480000041425228 693702.4176000002771616, 304538.45449999999254942 693846.35129999928176403, 304343.72080000024288893 693973.3515000008046627, 304207.46009999979287386 694011.61030000075697899, 303930.17619999963790178 694174.59400000050663948, 303945.54769999999552965 694370.57960000075399876, 303947.1096000000834465 694390.49440000019967556, 303921.70949999988079071 694631.79490000009536743, 303809.08229999989271164 694828.41540000028908253, 303804.86629999987781048 694829.29109999909996986, 302647.00879999995231628 695069.79539999924600124, 302635.49370000045746565 695072.18730000033974648, 302628.74320000037550926 695068.82379999943077564, 302627.01250000018626451 695067.96140000037848949, 302435.14929999969899654 695058.52549999952316284, 302425.26730000041425228 695058.03949999995529652, 302157.37609999999403954 694968.74249999970197678, 302005.69670000020414591 694943.80890000052750111, 301915.9434000002220273 694929.05489999987185001, 301899.64149999991059303 694933.13040000014007092, 301709.33810000028461218 694980.7061999998986721, 301386.70160000026226044 694897.74780000001192093, 300856.43460000026971102 695438.08510000072419643, 300839.52770000044256449 695862.87470000050961971, 300003.63059999980032444 696556.21790000051259995, 299843.30190000031143427 697035.32139999978244305, 299877.30960000026971102 697289.73499999940395355, 299894.69130000006407499 697396.42219999991357327, 299668.08289999980479479 697636.90579999983310699, 300357.5506999995559454 700535.24960000067949295, 301300.53129999991506338 702898.28559999912977219, 301458.37789999973028898 703284.44710000045597553, 303808.60080000013113022 703511.30749999918043613, 304575.58330000005662441 702703.2625999990850687, 306308.50079999957233667 702604.33390000090003014, 306382.33289999980479479 701114.00909999944269657, 307158.5849999999627471 697776.7289000004529953))</t>
  </si>
  <si>
    <t>A01006</t>
  </si>
  <si>
    <t>Agoè-Nyivé 6</t>
  </si>
  <si>
    <t>A01006006</t>
  </si>
  <si>
    <t>Adétikopé</t>
  </si>
  <si>
    <t>57879.167445</t>
  </si>
  <si>
    <t>30133.9079569</t>
  </si>
  <si>
    <t>54398253.4721</t>
  </si>
  <si>
    <t>Polygon ((309867.47910000011324883 689105.07129999995231628, 310060.28189999982714653 688536.7755999993532896, 310061.96850000042468309 688531.80430000089108944, 310250.3468000004068017 687976.55030000023543835, 310374.53110000025480986 687610.51119999960064888, 310376.77880000043660402 687603.88599999994039536, 310399.62330000009387732 687536.55059999972581863, 310790.15070000011473894 687466.33489999920129776, 310801.52890000026673079 687464.28910000063478947, 311010.14379999972879887 687426.78070000000298023, 311277.38640000019222498 687378.73120000027120113, 310810.86139999981969595 687462.12879999913275242, 310810.97680000029504299 687462.00060000084340572, 310838.24459999985992908 687431.7135000005364418, 311066.48790000006556511 687178.19769999943673611, 311067.03619999997317791 687177.58870000019669533, 311070.28969999961555004 687173.97489999979734421, 311137.43520000018179417 687099.39470000006258488, 311147.55879999976605177 687097.77810000069439411, 311849.81070000026375055 686401.73530000075697899, 311855.59690000023692846 686396.00019999966025352, 312072.74940000008791685 686180.76759999990463257, 312072.8382999999448657 686180.67950000055134296, 312444.40070000011473894 685812.40240000002086163, 312198.69409999996423721 685644.9744000006467104, 312195.14149999991059303 685642.55360000021755695, 311467.339499999769032 685146.61879999935626984, 311466.50640000030398369 685146.0511000007390976, 311311.43369999993592501 685040.38240000046789646, 311422.7369999997317791 684587.80289999954402447, 311424.25320000015199184 684581.6375999990850687, 311512.56909999996423721 684222.52869999967515469, 311514.39699999988079071 684215.09620000049471855, 311723.10749999992549419 683366.44089999981224537, 311723.19739999994635582 683366.07530000060796738, 311723.39589999988675117 683365.26820000074803829, 311724.76900000032037497 683359.68490000069141388, 311734.73929999954998493 683319.14379999972879887, 311900.15550000034272671 682646.53140000067651272, 311900.33150000032037497 682645.81589999981224537, 311900.73159999959170818 682644.18899999931454659, 311942.58600000012665987 682474.00090000033378601, 311937.95729999989271164 682468.50479999929666519, 312002.64599999971687794 682163.85600000061094761, 312174.66579999960958958 681519.7296999990940094, 312189.5778999999165535 681466.4078999999910593, 312248.13980000000447035 681257.00500000081956387, 312250.79519999958574772 681247.51019999943673611, 312263.39549999963492155 681202.45470000058412552, 312292.03809999953955412 681100.03629999980330467, 312292.17960000038146973 681099.53020000085234642, 312343.10099999979138374 680917.44800000078976154, 311727.76680000033229589 680672.20560000091791153, 311535.33160000015050173 680595.51029999926686287, 311583.29299999959766865 680432.53610000014305115, 311583.44830000028014183 680432.00840000063180923, 311585.07309999968856573 680426.48729999922215939, 311584.67389999981969595 680425.7999000009149313, 311633.44749999977648258 680260.06560000032186508, 311633.90670000016689301 680258.50530000030994415, 311677.89709999971091747 680109.02439999952912331, 311683.45889999996870756 680090.12519999966025352, 311681.08019999973475933 680084.09180000051856041, 311682.13980000000447035 680083.03219999931752682, 311682.84229999966919422 680079.0369000006467104, 311660.34499999973922968 680072.05240000039339066, 311627.72229999955743551 680061.37670000083744526, 311614.70509999990463257 680056.14110000059008598, 311560.9434000002220273 680029.63900000043213367, 311535.45210000034421682 680017.05430000089108944, 311505.09460000041872263 680001.17060000076889992, 311490.20689999964088202 679994.90799999982118607, 311488.52929999958723783 679994.20229999907314777, 311477.63040000014007092 679989.61759999953210354, 311453.13719999976456165 679979.84510000050067902, 311423.71300000045448542 679977.13360000029206276, 311390.92019999958574772 679976.47460000030696392, 311362.90720000024884939 679972.17369999922811985, 311338.3539000004529953 679966.00799999944865704, 311316.65959999989718199 679956.83669999986886978, 311310.08839999977499247 679952.96419999934732914, 311292.91940000001341105 679942.84620000049471855, 311267.64719999954104424 679925.73870000056922436, 311245.50920000020414591 679910.45480000041425228, 311225.59360000025480986 679898.272299999371171, 311210.99260000046342611 679884.2488000001758337, 311198.42690000031143427 679865.99660000018775463, 311188.12579999957233667 679842.8984999991953373, 311178.13360000029206276 679818.83049999922513962, 311168.29169999994337559 679798.63539999909698963, 311158.31180000025779009 679787.02820000052452087, 311146.09040000010281801 679778.91740000061690807, 311130.7076000003144145 679772.86720000021159649, 311084.383500000461936 679753.64179999940097332, 311053.71420000027865171 679741.75400000065565109, 311019.60690000001341105 679729.03720000013709068, 310978.85340000037103891 679711.61470000073313713, 310977.05269999988377094 679710.75080000050365925, 310972.93070000037550926 679708.77329999953508377, 310944.1463000001385808 679694.9642999991774559, 310910.20480000041425228 679678.41159999929368496, 310881.12060000002384186 679663.81179999932646751, 310854.29920000024139881 679651.16699999943375587, 310833.50879999995231628 679636.78940000012516975, 310823.59690000023692846 679630.00320000015199184, 310814.71160000003874302 679605.70260000042617321, 310812.26329999975860119 679577.33420000039041042, 310805.82189999986439943 679060.8181999996304512, 310805.63910000026226044 679046.15699999965727329, 310805.29019999969750643 679018.1813999991863966, 310804.45529999956488609 678701.23949999921023846, 310791.01030000019818544 678701.68600000068545341, 310792.14690000005066395 679012.15190000087022781, 310746.3951000003144145 679014.60410000011324883, 310751.69230000022798777 679184.25439999997615814, 310781.2440999997779727 679182.82770000025629997, 310781.57039999961853027 679518.51979999989271164, 310747.44639999978244305 679515.45140000060200691, 310671.33559999987483025 679500.6756999995559454, 310672.48049999959766865 679488.46299999952316284, 310620.99230000004172325 679474.41100000031292439, 310597.96980000007897615 679468.12780000083148479, 310594.41610000003129244 679483.04450000077486038, 310618.00679999962449074 679490.3693000003695488, 310605.92410000041127205 679562.43950000032782555, 310574.81659999955445528 679556.74609999917447567, 310539.55860000010579824 679552.08019999973475933, 310460.35099999979138374 679543.07499999925494194, 310467.18790000025182962 679513.2982999999076128, 310456.19240000005811453 679508.67919999919831753, 310431.14979999978095293 679497.52239999920129776, 310405.90369999967515469 679480.53859999962151051, 310385.08210000023245811 679469.29629999957978725, 310402.62550000008195639 679388.29539999924600124, 310391.09949999954551458 679385.90809999965131283, 310376.61589999962598085 679446.61429999954998493, 310167.04370000027120113 679375.92600000090897083, 310159.0400000000372529 679350.69030000083148479, 310321.35749999992549419 679216.69119999930262566, 310222.99560000002384186 679096.72269999980926514, 310032.89819999970495701 679258.40939999930560589, 309988.33009999990463257 679247.3738000001758337, 309913.87060000002384186 679228.01039999909698963, 309826.22229999955743551 679202.52360000088810921, 309794.07259999960660934 679183.62910000048577785, 309793.88100000005215406 679170.19759999960660934, 310051.73680000007152557 678964.66449999995529652, 310009.57189999986439943 678908.3385000005364418, 309731.78639999963343143 679119.7407000008970499, 309680.35599999967962503 679050.93329999968409538, 309835.16569999977946281 678898.05870000086724758, 309942.17260000016540289 678788.99990000016987324, 310046.18969999998807907 678683.54299999959766865, 310106.00930000003427267 678622.12060000002384186, 310107.41339999996125698 678620.67889999970793724, 310136.96829999983310699 678590.33210000023245811, 310217.57010000012814999 678505.99100000038743019, 310253.16590000037103891 678472.23440000042319298, 310276.25069999974220991 678453.54729999974370003, 310303.07290000002831221 678433.33420000039041042, 310341.94720000028610229 678409.81200000084936619, 310377.61050000041723251 678394.63419999927282333, 310412.94959999993443489 678385.54289999976754189, 310448.1122000003233552 678378.50530000030994415, 310996.99450000002980232 678325.76009999960660934, 310998.33920000027865171 678323.82410000078380108, 310999.21839999966323376 678320.67710000090301037, 310999.22030000016093254 678317.79600000008940697, 310998.69880000036209822 678315.51200000010430813, 310997.46370000019669533 678312.72910000011324883, 310995.55970000009983778 678310.82890000008046627, 310445.91720000002533197 678363.64709999971091747, 310422.66559999994933605 678349.14719999954104424, 310377.38080000039190054 678337.57770000025629997, 310253.5198999997228384 678332.66829999908804893, 310091.44749999977648258 678331.98469999991357327, 310011.1507999999448657 678327.57259999960660934, 310010.25910000037401915 678327.52370000071823597, 309732.160500000230968 678312.24300000071525574, 309499.86110000032931566 678298.02480000071227551, 309329.19120000023394823 678300.34359999932348728, 309136.526999999769032 678313.78260000050067902, 308988.41949999984353781 678316.62869999930262566, 308825.38489999994635582 678307.39360000006854534, 308752.85900000017136335 678296.73640000075101852, 308752.71650000009685755 678296.71539999917149544, 308665.31869999971240759 678283.87289999984204769, 308541.65060000028461218 678259.85089999996125698, 308394.57930000033229589 678225.68310000002384186, 308297.9401000002399087 678216.241499999538064, 308142.06879999954253435 678209.3631999995559454, 308129.30229999963194132 678208.79979999922215939, 308011.54100000020116568 678203.60329999960958958, 307879.04490000009536743 678196.46639999933540821, 307741.03259999956935644 678186.79600000008940697, 307722.64240000024437904 678184.85529999993741512, 307703.19890000019222498 678181.959799999371171, 307678.63219999987632036 678178.77060000039637089, 307654.19840000011026859 678175.9671000000089407, 307632.2710999995470047 678172.01630000025033951, 307603.80429999995976686 678168.12099999934434891, 307579.68360000010579824 678163.88130000047385693, 307558.50820000004023314 678157.65210000053048134, 307535.3219999996945262 678151.14739999920129776, 307524.19149999972432852 678148.03480000048875809, 307522.29160000011324883 678147.50349999964237213, 307509.92879999987781048 678144.04629999957978725, 307491.19020000007003546 678137.43429999984800816, 307471.23689999990165234 678130.30189999938011169, 307446.29330000001937151 678123.26149999909102917, 307421.067200000397861 678114.88419999927282333, 307398.37899999972432852 678105.50799999944865704, 307372.44739999994635582 678096.71000000089406967, 307345.78320000041276217 678086.87659999914467335, 307325.74320000037550926 678079.09009999968111515, 307300.25109999999403954 678071.15650000050663948, 307271.16509999986737967 678063.35759999975562096, 307248.29779999982565641 678055.07919999957084656, 307224.64180000033229589 678046.83730000071227551, 307198.317200000397861 678037.75989999994635582, 307175.29839999973773956 678027.5482999999076128, 307147.50279999990016222 678016.73719999939203262, 307123.90899999998509884 678009.1546000000089407, 307102.20980000030249357 678000.81169999949634075, 307079.80939999967813492 677992.79729999974370003, 307050.5497000003233552 677983.69030000083148479, 307024.67960000038146973 677972.62979999929666519, 307001.86890000011771917 677964.13269999995827675, 306972.37370000034570694 677955.12690000049769878, 306948.38460000045597553 677944.21409999951720238, 306923.35089999996125698 677932.97780000045895576, 306896.73319999966770411 677923.72929999977350235, 306869.02880000043660402 677911.89069999940693378, 306844.67129999957978725 677900.69329999946057796, 306819.25930000003427267 677893.25999999977648258, 306800.58229999989271164 677883.17019999958574772, 306779.62820000015199184 677876.89450000040233135, 306761.6167000001296401 677869.22479999996721745, 306743.15880000032484531 677861.75229999981820583, 306724.85360000003129244 677854.2734999991953373, 306707.49220000021159649 677846.51879999972879887, 306691.19859999977052212 677841.02209999971091747, 306674.59420000016689301 677835.51310000009834766, 306654.98510000016540289 677830.73890000022947788, 306637.06419999990612268 677826.90289999917149544, 306621.52730000019073486 677822.79859999939799309, 306598.86679999995976686 677819.38969999924302101, 306570.95100000035017729 677815.79240000061690807, 306546.26759999990463257 677813.14479999989271164, 306525.18850000016391277 677810.41200000047683716, 306499.72680000029504299 677807.85040000081062317, 306478.1190999997779727 677806.26310000009834766, 306466.46530000027269125 677804.73000000044703484, 306440.04069999977946281 677801.25889999978244305, 306418.5743000004440546 677799.12470000050961971, 306376.57369999960064888 677789.54059999994933605, 306355.34879999980330467 677785.7523999996483326, 306344.3877999996766448 677783.16169999912381172, 306336.52780000027269125 677781.303999999538064, 306318.60610000044107437 677775.76149999909102917, 306299.62289999984204769 677771.03380000032484531, 306298.72850000020116568 677770.81110000051558018, 306274.71270000003278255 677764.63590000011026859, 306244.84240000043064356 677758.47560000047087669, 306226.26790000032633543 677754.82870000042021275, 306223.09100000001490116 677754.38440000079572201, 306208.0882999999448657 677752.44329999946057796, 306184.78490000031888485 677745.62710000015795231, 306159.86330000031739473 677737.96150000020861626, 306130.86940000019967556 677729.62600000016391277, 306101.44539999961853027 677721.19999999925494194, 306072.24179999995976686 677711.02099999971687794, 306042.92789999954402447 677700.68420000001788139, 306011.95010000001639128 677690.61950000002980232, 306004.43670000042766333 677687.70800000056624413, 305998.6590999998152256 677685.46910000033676624, 305983.35219999961555004 677679.53759999945759773, 305949.42929999995976686 677670.24689999967813492, 305916.40259999968111515 677659.60439999960362911, 305883.03210000041872263 677648.6721000000834465, 305847.0224999999627471 677639.35449999943375587, 305818.68190000019967556 677629.97680000029504299, 305786.03930000029504299 677619.69309999980032444, 305754.59439999982714653 677607.2959000002592802, 305721.4446000000461936 677597.89460000023245811, 305685.2088000001385808 677589.45199999958276749, 305649.90550000034272671 677578.97760000079870224, 305612.01449999958276749 677568.6590999998152256, 305578.09939999971538782 677560.01329999975860119, 305542.2017000000923872 677552.19779999926686287, 305509.66949999984353781 677546.57120000012218952, 305476.96219999995082617 677539.50740000046789646, 305444.4955000001937151 677533.58249999955296516, 305406.64240000024437904 677525.99699999950826168, 305371.12779999990016222 677518.04930000007152557, 305334.84970000013709068 677509.77080000005662441, 305295.80190000031143427 677501.2727000005543232, 305260.88870000001043081 677492.88839999958872795, 305223.14740000013262033 677482.30570000037550926, 305189.48680000007152557 677472.67549999989569187, 305151.76549999974668026 677461.70079999975860119, 305115.51640000008046627 677450.52009999938309193, 305076.40799999982118607 677439.15240000002086163, 305072.93259999994188547 677439.81420000083744526, 305044.50150000024586916 677431.67600000090897083, 305043.08029999956488609 677431.26649999991059303, 305042.51709999982267618 677431.10429999977350235, 305041.0257999999448657 677437.41339999996125698, 305036.83200000040233135 677455.15609999932348728, 305021.55229999963194132 677584.47360000014305115, 305014.3539000004529953 677632.40130000002682209, 305007.11500000022351742 677655.98530000075697899, 304927.73979999963194132 677958.93380000069737434, 304856.4457999998703599 678098.81440000049769878, 304844.20339999999850988 678122.83430000022053719, 304823.22919999994337559 678163.98630000092089176, 304682.78189999982714653 678272.19170000031590462, 304677.63190000038594007 678276.15949999913573265, 304605.10159999970346689 678332.03940000012516975, 304570.83459999971091747 678358.4398999996483326, 304442.88989999983459711 678457.01290000043809414, 304234.64450000040233135 678540.78009999915957451, 304353.22850000020116568 678930.11400000005960464, 304437.48849999997764826 679269.87800000049173832, 304911.31979999970644712 679430.89939999952912331, 304887.08629999961704016 679744.69879999943077564, 304887.00370000023394823 679745.76810000091791153, 304872.17719999980181456 679937.75650000013411045, 304872.49010000005364418 679937.82890000008046627, 304872.77869999967515469 679937.75650000013411045, 304873.88379999995231628 679938.01229999959468842, 304880.05429999995976686 679939.44040000066161156, 305466.55200000014156103 680075.17620000056922436, 305489.53679999988526106 680242.83420000039041042, 305487.60769999958574772 680243.32899999991059303, 305355.24500000011175871 680277.27700000070035458, 305227.69359999988228083 680340.40899999998509884, 305244.26929999981075525 680346.77080000005662441, 305498.03380000032484531 680444.1664000004529953, 305562.660500000230968 680451.19109999947249889, 305701.29420000035315752 680387.41310000047087669, 305701.8678999999538064 680387.42589999921619892, 305701.89570000022649765 680387.41310000047087669, 305748.57799999974668026 680388.45500000007450581, 305790.66349999979138374 680453.647299999371171, 305896.23249999992549419 680542.54749999940395355, 305960.63219999987632036 680588.79670000076293945, 306044.7698999997228384 680622.66349999979138374, 306124.6036999998614192 680646.47599999979138374, 306199.7455000001937151 680680.34280000068247318, 306473.42499999981373549 681016.8880000002682209, 306687.60379999969154596 681287.27950000017881393, 306946.05020000040531158 681607.12820000015199184, 307128.38619999960064888 681832.27129999920725822, 307450.31419999990612268 682232.08100000023841858, 307477.93979999981820583 682266.60830000042915344, 307680.63949999958276749 682519.94800000078976154, 307873.39300000015646219 682760.20240000076591969, 307884.16449999995529652 682773.62829999998211861, 307998.96300000045448542 682916.71700000017881393, 308380.25 683391.66699999943375587, 308591.80750000011175871 683669.52899999916553497, 308593.10180000029504299 683671.2289000004529953, 308778.71399999968707561 683915.01400000043213367, 308771.82880000025033951 683920.5369000006467104, 308565.00889999978244305 684086.43689999915659428, 308572.19149999972432852 684095.24139999970793724, 308849.49100000038743019 684435.15699999965727329, 308972.23379999957978725 684555.48430000059306622, 308965.11349999997764826 684563.07010000012814999, 308753.6875 684788.31809999980032444, 308598.1688000001013279 685003.42950000055134296, 308579.3267000000923872 685029.49159999936819077, 308412.63889999967068434 685221.3148999996483326, 308232.72190000023692846 685381.38810000009834766, 308035.07770000025629997 685528.49679999984800816, 307690.1309000002220273 685759.21389999985694885, 307195.88829999975860119 686053.96030000038444996, 307001.94620000012218952 686172.79340000078082085, 306997.0553999999538064 686175.79010000079870224, 306533.93649999983608723 686459.55460000038146973, 306130.27680000010877848 686700.10170000046491623, 305789.26499999966472387 686847.43500000052154064, 305789.16959999967366457 686847.21629999950528145, 305580.75989999994635582 686369.65139999985694885, 305576.01559999957680702 686367.50310000032186508, 305568.05449999962002039 686344.54040000028908253, 304772.04050000011920929 686321.32929999940097332, 304772.04110000003129244 686321.34689999930560589, 304782.32949999999254942 686627.94590000063180923, 304785.34900000039488077 686727.4256999995559454, 304789.71410000044852495 686844.38709999993443489, 304822.91069999989122152 687457.4398999996483326, 305113.55410000029951334 687754.00909999944269657, 305209.37200000043958426 687851.78070000000298023, 305217.88250000029802322 687861.07850000075995922, 305438.39450000040233135 688101.98919999971985817, 305554.12689999956637621 688228.42760000005364418, 305805.01499999966472387 688764.69219999946653843, 305805.03380000032484531 688764.73240000009536743, 305820.14780000038444996 688763.68999999947845936, 305820.73259999975562096 688763.64970000088214874, 305938.36209999956190586 689048.48399999924004078, 305941.23230000026524067 689055.43390000052750111, 305942.70430000033229589 689058.99850000068545341, 306144.22209999989718199 689469.82019999995827675, 306145.06469999998807907 689471.53790000081062317, 306437.38499999977648258 690067.47289999946951866, 306807.63030000030994415 690997.14900000020861626, 306905.6226000003516674 691243.20509999990463257, 307074.21899999957531691 691650.68500000052154064, 307241.66959999967366457 691967.56809999980032444, 307669.85639999993145466 691481.85139999911189079, 307727.13439999986439943 691481.66229999996721745, 307731.40070000011473894 691481.64819999970495701, 308055.54019999969750643 691480.5778999999165535, 308468.42250000033527613 691369.26840000040829182, 309810.39400000032037497 689937.4313999991863966, 309814.7796000000089407 689932.75210000015795231, 309856.24210000038146973 689888.51310000009834766, 309859.13439999986439943 689686.86400000005960464, 309859.51049999985843897 689660.64079999923706055, 309867.47910000011324883 689105.07129999995231628))</t>
  </si>
  <si>
    <t>A04</t>
  </si>
  <si>
    <t>A04011</t>
  </si>
  <si>
    <t>Golfe 1</t>
  </si>
  <si>
    <t>A04011022</t>
  </si>
  <si>
    <t>Bè-Est</t>
  </si>
  <si>
    <t>242609.568311</t>
  </si>
  <si>
    <t>51953.1888772</t>
  </si>
  <si>
    <t>60103505.9764</t>
  </si>
  <si>
    <t>Polygon ((306533.93649999983608723 686459.55460000038146973, 306997.0553999999538064 686175.79010000079870224, 307001.94620000012218952 686172.79340000078082085, 307195.88829999975860119 686053.96030000038444996, 307690.1309000002220273 685759.21389999985694885, 308035.07770000025629997 685528.49679999984800816, 308232.72190000023692846 685381.38810000009834766, 308412.63889999967068434 685221.3148999996483326, 308579.3267000000923872 685029.49159999936819077, 308598.1688000001013279 685003.42950000055134296, 308753.6875 684788.31809999980032444, 308965.11349999997764826 684563.07010000012814999, 308972.23379999957978725 684555.48430000059306622, 308849.49100000038743019 684435.15699999965727329, 308572.19149999972432852 684095.24139999970793724, 308565.00889999978244305 684086.43689999915659428, 308771.82880000025033951 683920.5369000006467104, 308778.71399999968707561 683915.01400000043213367, 308593.10180000029504299 683671.2289000004529953, 308591.80750000011175871 683669.52899999916553497, 308380.25 683391.66699999943375587, 307998.96300000045448542 682916.71700000017881393, 307884.16449999995529652 682773.62829999998211861, 307873.39300000015646219 682760.20240000076591969, 307680.63949999958276749 682519.94800000078976154, 307477.93979999981820583 682266.60830000042915344, 307450.31419999990612268 682232.08100000023841858, 307128.38619999960064888 681832.27129999920725822, 306946.05020000040531158 681607.12820000015199184, 306687.60379999969154596 681287.27950000017881393, 306473.42499999981373549 681016.8880000002682209, 306199.7455000001937151 680680.34280000068247318, 306124.6036999998614192 680646.47599999979138374, 306044.7698999997228384 680622.66349999979138374, 305960.63219999987632036 680588.79670000076293945, 305896.23249999992549419 680542.54749999940395355, 305790.66349999979138374 680453.647299999371171, 305748.57799999974668026 680388.45500000007450581, 305701.89570000022649765 680387.41310000047087669, 305701.8678999999538064 680387.42589999921619892, 305701.29420000035315752 680387.41310000047087669, 305562.660500000230968 680451.19109999947249889, 305498.03380000032484531 680444.1664000004529953, 305244.26929999981075525 680346.77080000005662441, 305227.69359999988228083 680340.40899999998509884, 305355.24500000011175871 680277.27700000070035458, 305487.60769999958574772 680243.32899999991059303, 305489.53679999988526106 680242.83420000039041042, 305466.55200000014156103 680075.17620000056922436, 304880.05429999995976686 679939.44040000066161156, 304873.88379999995231628 679938.01229999959468842, 304872.77869999967515469 679937.75650000013411045, 304872.49010000005364418 679937.82890000008046627, 304349.81649999972432852 680068.97739999927580357, 304345.75329999998211861 680069.99689999967813492, 304417.02089999988675117 680477.48409999907016754, 304548.78359999973326921 681114.07289999909698963, 304644.03380000032484531 681722.08660000003874302, 304648.64699999988079071 682137.04299999959766865, 304634.68900000024586916 683352.97000000067055225, 304843.3619999997317791 684089.53199999965727329, 304944.92599999997764826 684484.1830000001937151, 305111.18099999986588955 685038.97599999979138374, 305569.82400000002235174 686344.59200000017881393, 305568.05449999962002039 686344.54040000028908253, 305576.01559999957680702 686367.50310000032186508, 305580.75989999994635582 686369.65139999985694885, 305789.16959999967366457 686847.21629999950528145, 305789.26499999966472387 686847.43500000052154064, 306130.27680000010877848 686700.10170000046491623, 306533.93649999983608723 686459.55460000038146973))</t>
  </si>
  <si>
    <t>A04012</t>
  </si>
  <si>
    <t>Golfe 2</t>
  </si>
  <si>
    <t>A04012023</t>
  </si>
  <si>
    <t>Bè-Centre</t>
  </si>
  <si>
    <t>145401.344299</t>
  </si>
  <si>
    <t>18707.0783211</t>
  </si>
  <si>
    <t>17822997.28</t>
  </si>
  <si>
    <t>Polygon ((289307.27620000019669533 693429.11969999969005585, 289029.28110000025480986 693313.39580000005662441, 288792.71879999991506338 694241.12470000050961971, 288788.63790000043809414 694257.12879999913275242, 288714.14259999990463257 694549.27779999934136868, 288712.75870000012218952 694554.70490000024437904, 288334.80449999962002039 696036.93200000002980232, 289617.72840000037103891 696573.03669999912381172, 289043.13289999961853027 697464.18439999967813492, 292011.11139999981969595 700912.71130000054836273, 291693.93829999957233667 701632.74640000052750111, 290929.37629999965429306 702276.84710000082850456, 290629.69830000028014183 703361.84930000081658363, 291276.5224999999627471 703652.05650000087916851, 291529.23869999963790178 703378.95639999955892563, 291829.80700000002980232 703163.14519999921321869, 292096.96820000000298023 703042.24340000003576279, 292891.30350000038743019 702040.43710000067949295, 293309.75700000021606684 701483.46499999985098839, 293800.91999999992549419 700985.36280000023543835, 294289.71490000002086163 700838.59300000034272671, 295191.72059999965131283 699801.35559999942779541, 295548.73830000031739473 698554.05900000035762787, 295632.63839999958872795 698235.75060000084340572, 296494.8634000001475215 697698.89860000088810921, 297066.06209999974817038 697229.18979999981820583, 296189.08009999990463257 696698.91860000044107437, 296031.42019999958574772 696535.26090000011026859, 295232.60120000038295984 695706.05250000022351742, 294553.81659999955445528 695343.23870000056922436, 293915.10020000021904707 695057.26119999960064888, 293862.20139999967068434 695028.71619999967515469, 293509.26070000045001507 694836.60940000042319298, 293497.75939999986439943 694834.83960000053048134, 293342.96119999978691339 694811.0203000009059906, 293232.4434000002220273 694794.01449999958276749, 293197.27749999985098839 694788.60339999943971634, 293159.27510000020265579 694787.70500000007450581, 292562.67339999973773956 694774.44099999964237213, 292128.86330000031739473 694715.89179999940097332, 291711.8903999999165535 694511.14450000040233135, 291271.18670000042766333 694228.80289999954402447, 291166.12849999964237213 694161.40469999983906746, 290588.76460000034421682 693923.87849999964237213, 290293.74560000002384186 693802.75300000049173832, 289863.64869999978691339 693645.07310000061988831, 289756.90629999991506338 693605.97489999979734421, 289574.383500000461936 693539.11950000002980232, 289307.27620000019669533 693429.11969999969005585))</t>
  </si>
  <si>
    <t>A08</t>
  </si>
  <si>
    <t>Zio</t>
  </si>
  <si>
    <t>A08030</t>
  </si>
  <si>
    <t>Zio 2</t>
  </si>
  <si>
    <t>A08030068</t>
  </si>
  <si>
    <t>Mission-Tové</t>
  </si>
  <si>
    <t>21180.30275</t>
  </si>
  <si>
    <t>31544.319417</t>
  </si>
  <si>
    <t>41336694.857</t>
  </si>
  <si>
    <t>Polygon ((289591.35690000001341105 705216.02060000039637089, 289806.27280000038444996 705094.95539999939501286, 290136.28139999974519014 704909.0568000003695488, 290176.36830000020563602 704846.45079999975860119, 290321.05759999994188547 704620.4813000001013279, 290514.76730000041425228 704190.20470000058412552, 291135.34530000016093254 703794.3842999991029501, 291158.78029999975115061 703780.82960000075399876, 291276.5224999999627471 703652.05650000087916851, 290629.69830000028014183 703361.84930000081658363, 290929.37629999965429306 702276.84710000082850456, 291693.93829999957233667 701632.74640000052750111, 292011.11139999981969595 700912.71130000054836273, 289043.13289999961853027 697464.18439999967813492, 289617.72840000037103891 696573.03669999912381172, 288334.80449999962002039 696036.93200000002980232, 287469.80790000036358833 696045.06479999981820583, 287207.97339999955147505 696278.18200000002980232, 287207.7571000000461936 696278.37460000067949295, 286849.33330000005662441 696597.48729999922215939, 285888.59850000031292439 696905.72309999912977219, 285214.50399999972432852 697393.75320000015199184, 285213.04660000000149012 697394.80839999951422215, 285038.79779999982565641 697520.96079999953508377, 284615.42339999973773956 698058.29580000042915344, 284584.87939999997615814 698086.86089999973773956, 284530.63109999988228083 698137.59449999965727329, 284022.95889999996870756 698612.37529999949038029, 283755.16820000018924475 698676.47929999977350235, 283754.0082999998703599 698676.75699999928474426, 283510.31969999987632036 698735.09139999933540821, 283454.93960000015795231 699070.31959999911487103, 283272.91729999985545874 699728.84600000083446503, 282412.00769999995827675 699624.56640000082552433, 282409.39960000012069941 699624.25049999915063381, 281725.45150000043213367 699541.40570000000298023, 280954.42609999980777502 699583.26879999972879887, 280953.38129999954253435 699583.3255000002682209, 280562.20199999958276749 699604.56479999981820583, 280291.48550000041723251 699833.94910000078380108, 280299.44749999977648258 700110.92559999972581863, 280595.71650000009685755 700229.3011000007390976, 281239.11170000024139881 700210.86979999952018261, 281785.86660000029951334 700099.36600000038743019, 282274.31979999970644712 700395.97000000067055225, 282205.26769999973475933 700946.00500000081956387, 282097.43790000025182962 701520.09119999967515469, 284441.11639999970793724 703857.54040000028908253, 282340.81780000030994415 705572.69009999930858612, 282303.29910000041127205 705603.32870000042021275, 282176.69849999994039536 705706.7135000005364418, 282025.03199999965727329 706873.25860000029206276, 283066.41980000026524067 707094.491499999538064, 283072.11980000045150518 707095.70240000076591969, 283639.63999999966472387 707216.2665999997407198, 289591.35690000001341105 705216.02060000039637089))</t>
  </si>
  <si>
    <t>A08030069</t>
  </si>
  <si>
    <t>Kovié</t>
  </si>
  <si>
    <t>13860.015555</t>
  </si>
  <si>
    <t>41724.3208369</t>
  </si>
  <si>
    <t>71621048.7668</t>
  </si>
  <si>
    <t>Polygon ((304843.3619999997317791 684089.53199999965727329, 304634.68900000024586916 683352.97000000067055225, 304648.64699999988079071 682137.04299999959766865, 304644.03380000032484531 681722.08660000003874302, 304548.78359999973326921 681114.07289999909698963, 304417.02089999988675117 680477.48409999907016754, 304345.75329999998211861 680069.99689999967813492, 304142.38279999978840351 680052.03329999931156635, 304137.620299999602139 679664.68249999918043613, 304031.25760000012814999 679432.90699999965727329, 303791.02070000022649765 679361.51700000092387199, 303597.87449999991804361 679295.37099999934434891, 303698.4164000004529953 678956.70370000042021275, 303632.27039999980479479 678819.12010000087320805, 303597.87449999991804361 678673.5989999994635582, 303261.85300000011920929 678665.66139999963343143, 302992.35620000027120113 679580.69710000045597553, 302991.08009999990463257 679585.02989999949932098, 302852.2772000003606081 680056.31420000083744526, 302262.25519999954849482 679969.00149999931454659, 301820.40010000020265579 679910.79309999942779541, 301785.49199999962002039 679890.52380000054836273, 301785.1830000001937151 679890.34439999982714653, 301328.27410000003874302 679625.04250000044703484, 300960.5026000002399087 680048.37670000083744526, 300996.79600000008940697 680586.87480000033974648, 300996.8634000001475215 680587.87460000067949295, 301034.99870000034570694 681153.70209999941289425, 301531.85709999967366457 681180.26520000025629997, 301643.16629999969154596 681257.69759999960660934, 301616.9280000003054738 681303.67960000038146973, 301616.21839999966323376 681304.92310000024735928, 301398.7701000003144145 681685.99589999951422215, 301093.7455000001937151 682025.34930000081658363, 301219.71200000029057264 682513.69419999979436398, 301076.90280000027269125 682555.1368000004440546, 301011.37860000040382147 682807.15300000086426735, 301230.91270000021904707 684166.36040000058710575, 301609.95889999996870756 684046.58660000003874302, 301718.38839999958872795 684995.78309999965131283, 301806.62040000036358833 685420.03549999929964542, 301779.84790000040084124 685778.8080000001937151, 301861.21889999974519014 686161.60109999962151051, 302263.33990000002086163 686221.18390000052750111, 303630.17360000032931566 686275.74679999984800816, 304772.04050000011920929 686321.32929999940097332, 305568.05449999962002039 686344.54040000028908253, 305569.82400000002235174 686344.59200000017881393, 305111.18099999986588955 685038.97599999979138374, 304944.92599999997764826 684484.1830000001937151, 304843.3619999997317791 684089.53199999965727329))</t>
  </si>
  <si>
    <t>A04013</t>
  </si>
  <si>
    <t>Golfe 3</t>
  </si>
  <si>
    <t>A04013024</t>
  </si>
  <si>
    <t>Bè-Ouest</t>
  </si>
  <si>
    <t>137457.621637</t>
  </si>
  <si>
    <t>23594.1495217</t>
  </si>
  <si>
    <t>22862797.1671</t>
  </si>
  <si>
    <t>Polygon ((294836.50789999961853027 725062.33220000006258488, 302946.91980000026524067 721707.272299999371171, 304424.82050000037997961 719592.50540000014007092, 306588.182799999602139 712008.19629999995231628, 307453.52770000044256449 709061.00709999911487103, 304198.95469999965280294 708393.10669999942183495, 302587.53029999975115061 708062.41159999929368496, 301593.63769999984651804 707904.07860000059008598, 299969.54839999973773956 707191.57990000024437904, 298109.7911999998614192 708093.28040000051259995, 297693.3151000002399087 708295.20820000022649765, 298745.30159999988973141 710189.86290000006556511, 299221.77749999985098839 711048.00830000080168247, 299499.25229999981820583 711648.41970000043511391, 300145.12559999991208315 712378.94639999978244305, 299273.51009999960660934 718398.7369999997317791, 298977.22350000031292439 720196.44400000013411045, 295352.66100000031292439 723919.93200000002980232, 294836.50789999961853027 725062.33220000006258488))</t>
  </si>
  <si>
    <t>A08029</t>
  </si>
  <si>
    <t>Zio 1</t>
  </si>
  <si>
    <t>A08029060</t>
  </si>
  <si>
    <t>Tsévié</t>
  </si>
  <si>
    <t>50502.727994</t>
  </si>
  <si>
    <t>51732.0416946</t>
  </si>
  <si>
    <t>97964571.698</t>
  </si>
  <si>
    <t>Polygon ((298109.7911999998614192 708093.28040000051259995, 297406.95700000040233135 706294.62069999985396862, 293828.52589999977499247 704196.05480000004172325, 292096.96820000000298023 703042.24340000003576279, 291829.80700000002980232 703163.14519999921321869, 291529.23869999963790178 703378.95639999955892563, 291276.5224999999627471 703652.05650000087916851, 291158.78029999975115061 703780.82960000075399876, 291135.34530000016093254 703794.3842999991029501, 290514.76730000041425228 704190.20470000058412552, 290321.05759999994188547 704620.4813000001013279, 290176.36830000020563602 704846.45079999975860119, 290136.28139999974519014 704909.0568000003695488, 289806.27280000038444996 705094.95539999939501286, 289591.35690000001341105 705216.02060000039637089, 289549.95590000040829182 705300.67549999989569187, 289412.09350000042468309 705582.57080000080168247, 289208.26020000036805868 705847.83019999973475933, 289556.19880000036209822 706381.20189999975264072, 290213.57990000024437904 706366.60689999908208847, 290134.41629999969154596 706846.94339999929070473, 289659.14439999964088202 706991.42720000073313713, 289555.45980000030249357 708007.3619999997317791, 289867.84339999966323376 708690.71790000051259995, 289964.08509999979287386 709081.44089999981224537, 289870.57710000034421682 709428.71680000051856041, 298745.30159999988973141 710189.86290000006556511, 297693.3151000002399087 708295.20820000022649765, 298109.7911999998614192 708093.28040000051259995))</t>
  </si>
  <si>
    <t>A08030070</t>
  </si>
  <si>
    <t>Wli</t>
  </si>
  <si>
    <t>3321.554606</t>
  </si>
  <si>
    <t>28665.5991221</t>
  </si>
  <si>
    <t>42648085.1663</t>
  </si>
  <si>
    <t>Polygon ((304198.95469999965280294 708393.10669999942183495, 303777.901999999769032 706018.71360000036656857, 303834.33760000020265579 704076.91310000047087669, 303808.60080000013113022 703511.30749999918043613, 301458.37789999973028898 703284.44710000045597553, 301300.53129999991506338 702898.28559999912977219, 300357.5506999995559454 700535.24960000067949295, 299668.08289999980479479 697636.90579999983310699, 299894.69130000006407499 697396.42219999991357327, 299877.30960000026971102 697289.73499999940395355, 299843.30190000031143427 697035.32139999978244305, 300003.63059999980032444 696556.21790000051259995, 299344.34460000041872263 696322.71900000050663948, 299093.04729999974370003 696428.62759999930858612, 299092.0882999999448657 696426.4931000005453825, 298681.74349999986588955 696595.30220000073313713, 298149.95509999990463257 696391.66799999959766865, 297660.35080000013113022 696769.98420000076293945, 297311.44589999970048666 697039.58229999989271164, 297066.06209999974817038 697229.18979999981820583, 296494.8634000001475215 697698.89860000088810921, 295632.63839999958872795 698235.75060000084340572, 295548.73830000031739473 698554.05900000035762787, 295191.72059999965131283 699801.35559999942779541, 294289.71490000002086163 700838.59300000034272671, 293800.91999999992549419 700985.36280000023543835, 293309.75700000021606684 701483.46499999985098839, 292891.30350000038743019 702040.43710000067949295, 292096.96820000000298023 703042.24340000003576279, 293828.52589999977499247 704196.05480000004172325, 297406.95700000040233135 706294.62069999985396862, 298109.7911999998614192 708093.28040000051259995, 299969.54839999973773956 707191.57990000024437904, 301593.63769999984651804 707904.07860000059008598, 302587.53029999975115061 708062.41159999929368496, 304198.95469999965280294 708393.10669999942183495))</t>
  </si>
  <si>
    <t>A08029061</t>
  </si>
  <si>
    <t>Davié</t>
  </si>
  <si>
    <t>30504.915039</t>
  </si>
  <si>
    <t>40373.2619766</t>
  </si>
  <si>
    <t>74062158.4004</t>
  </si>
  <si>
    <t>Polygon ((299499.25229999981820583 711648.41970000043511391, 299221.77749999985098839 711048.00830000080168247, 298745.30159999988973141 710189.86290000006556511, 289870.57710000034421682 709428.71680000051856041, 289386.52799999993294477 710124.37370000034570694, 288973.3042000001296401 710249.6342999991029501, 288269.5257999999448657 710400.67840000055730343, 288203.59169999975711107 710414.8290999997407198, 287836.64499999955296516 710493.5828000009059906, 287318.25800000037997961 710451.37360000051558018, 287205.77730000019073486 710792.42300000041723251, 287472.38580000028014183 711106.80890000052750111, 287386.14819999970495701 711709.58129999972879887, 287507.23230000026524067 711980.35950000025331974, 287559.43420000001788139 712415.40589999966323376, 287251.28560000006109476 712835.34070000052452087, 287094.73990000039339066 713220.71299999952316284, 287279.29509999975562096 713560.6436999998986721, 287737.52489999961107969 714301.10569999925792217, 287770.05549999978393316 714949.66510000079870224, 287771.6889000004157424 714982.2296999990940094, 287749.33880000002682209 715003.75879999995231628, 287405.21829999983310699 715335.23850000090897083, 288435.91110000014305115 715677.20830000005662441, 289059.83729999978095293 715439.70879999920725822, 290418.47059999965131283 714160.50329999998211861, 291104.05790000036358833 713625.41080000065267086, 291726.93900000024586916 713851.15289999917149544, 292316.37679999973624945 714185.58569999970495701, 294596.79059999994933605 714766.66279999911785126, 298457.39929999969899654 713240.81310000084340572, 299499.25229999981820583 711648.41970000043511391))</t>
  </si>
  <si>
    <t>A08030071</t>
  </si>
  <si>
    <t>Bolou</t>
  </si>
  <si>
    <t>5311.25209</t>
  </si>
  <si>
    <t>33249.4201305</t>
  </si>
  <si>
    <t>51441151.0353</t>
  </si>
  <si>
    <t>Polygon ((294836.50789999961853027 725062.33220000006258488, 295352.66100000031292439 723919.93200000002980232, 298977.22350000031292439 720196.44400000013411045, 299273.51009999960660934 718398.7369999997317791, 300145.12559999991208315 712378.94639999978244305, 299499.25229999981820583 711648.41970000043511391, 298457.39929999969899654 713240.81310000084340572, 294596.79059999994933605 714766.66279999911785126, 292316.37679999973624945 714185.58569999970495701, 291726.93900000024586916 713851.15289999917149544, 291104.05790000036358833 713625.41080000065267086, 290418.47059999965131283 714160.50329999998211861, 289059.83729999978095293 715439.70879999920725822, 288435.91110000014305115 715677.20830000005662441, 287405.21829999983310699 715335.23850000090897083, 287324.64309999998658895 715412.8539000004529953, 286892.35709999967366457 715296.89069999940693378, 286266.65209999959915876 715274.03419999964535236, 285963.78650000039488077 715395.03470000065863132, 285965.46789999958127737 715836.58310000039637089, 285688.45569999981671572 716108.87549999915063381, 285264.43730000033974648 715946.49110000021755695, 284851.20359999965876341 716124.69590000063180923, 285058.21370000019669533 716506.20099999941885471, 285502.24000000022351742 716946.05880000069737434, 285478.77780000027269125 717419.2438999991863966, 285157.07980000041425228 717571.86409999988973141, 284899.02379999961704016 717837.79150000028312206, 284592.64580000005662441 718590.72130000032484531, 284059.46619999967515469 718880.29309999942779541, 283395.81080000009387732 719481.15069999918341637, 283053.16860000044107437 720203.65880000032484531, 282453.47310000006109476 720865.42070000059902668, 283251.07330000028014183 721316.54160000011324883, 283918.19409999996423721 721693.8636000007390976, 286181.88619999960064888 722998.15159999951720238, 294836.50789999961853027 725062.33220000006258488))</t>
  </si>
  <si>
    <t>A08029062</t>
  </si>
  <si>
    <t>Gblainvié</t>
  </si>
  <si>
    <t>5052.429653</t>
  </si>
  <si>
    <t>52271.9930037</t>
  </si>
  <si>
    <t>134392981.097</t>
  </si>
  <si>
    <t>Polygon ((315618.64099999982863665 695648.42589999921619892, 319836.31670000031590462 694410.90430000051856041, 319832.7088000001385808 695403.08630000054836273, 320027.53729999996721745 695684.50520000047981739, 320641.29470000043511391 695827.40640000067651272, 320985.31300000008195639 695298.48609999939799309, 321327.10259999986737967 694823.32080000080168247, 322040.97400000039488077 693716.2431000005453825, 322179.76240000035613775 692428.00060000084340572, 322194.35329999960958958 689561.73750000074505806, 321188.35190000012516975 686347.01569999940693378, 321187.92870000004768372 686346.85940000042319298, 320122.9389000004157424 685953.45350000075995922, 320118.4872000003233552 685951.80900000035762787, 319328.39840000029653311 685659.95119999907910824, 318694.72570000030100346 685551.00090000033378601, 318692.70990000013262033 685550.65430000051856041, 317715.51719999965280294 685382.64100000075995922, 316967.73120000027120113 685480.91489999927580357, 316727.67549999989569187 685621.59310000017285347, 316724.17779999971389771 685623.64279999956488609, 316424.09190000034868717 685799.50009999983012676, 315486.16899999976158142 685813.30140000022947788, 315055.99629999976605177 685995.14589999988675117, 314565.8406999995931983 685642.95989999920129776, 314526.22520000021904707 685614.49540000036358833, 314511.86689999978989363 685604.17870000004768372, 314508.27029999997466803 685601.59449999965727329, 314384.55510000046342611 685512.70280000008642673, 313881.67030000034719706 685015.62390000000596046, 312889.81560000032186508 685018.77500000037252903, 312785.69489999953657389 685912.93090000003576279, 312784.65770000033080578 685921.83819999918341637, 312782.54989999998360872 685939.93930000066757202, 311903.02350000012665987 686602.44979999959468842, 311615.67939999978989363 687020.24450000002980232, 311612.91229999996721745 687024.26789999939501286, 311381.98539999965578318 687360.03270000033080578, 312019.72609999962151051 688991.78629999980330467, 312037.76580000016838312 689352.57970000058412552, 311705.83579999953508377 689900.9857999999076128, 311352.25820000004023314 691080.78050000034272671, 310511.60940000042319298 692109.04189999960362911, 309901.86840000003576279 692906.39550000056624413, 309798.26339999958872795 693562.56059999950230122, 309642.09709999989718199 694551.61370000056922436, 308682.38640000019222498 695630.38619999960064888, 309939.75169999990612268 695965.92410000041127205, 310515.60759999975562096 695867.87969999946653843, 311613.83339999988675117 695680.897299999371171, 315618.64099999982863665 695648.42589999921619892))</t>
  </si>
  <si>
    <t>A08029063</t>
  </si>
  <si>
    <t>Abobo</t>
  </si>
  <si>
    <t>21715.129467</t>
  </si>
  <si>
    <t>44738.3446639</t>
  </si>
  <si>
    <t>106422352.66</t>
  </si>
  <si>
    <t>Polygon ((306525.27120000030845404 694173.27979999966919422, 307355.11739999987185001 693982.46199999935925007, 308235.45349999982863665 693987.87390000000596046, 309798.26339999958872795 693562.56059999950230122, 309901.86840000003576279 692906.39550000056624413, 310511.60940000042319298 692109.04189999960362911, 311352.25820000004023314 691080.78050000034272671, 311705.83579999953508377 689900.9857999999076128, 312037.76580000016838312 689352.57970000058412552, 312019.72609999962151051 688991.78629999980330467, 311381.98539999965578318 687360.03270000033080578, 311277.38640000019222498 687378.73120000027120113, 311010.14379999972879887 687426.78070000000298023, 310801.52890000026673079 687464.28910000063478947, 310790.15070000011473894 687466.33489999920129776, 310399.62330000009387732 687536.55059999972581863, 310376.77880000043660402 687603.88599999994039536, 310374.53110000025480986 687610.51119999960064888, 310250.3468000004068017 687976.55030000023543835, 310061.96850000042468309 688531.80430000089108944, 310060.28189999982714653 688536.7755999993532896, 309867.47910000011324883 689105.07129999995231628, 309859.51049999985843897 689660.64079999923706055, 309859.13439999986439943 689686.86400000005960464, 309856.24210000038146973 689888.51310000009834766, 309814.7796000000089407 689932.75210000015795231, 309810.39400000032037497 689937.4313999991863966, 308468.42250000033527613 691369.26840000040829182, 308055.54019999969750643 691480.5778999999165535, 307731.40070000011473894 691481.64819999970495701, 307727.13439999986439943 691481.66229999996721745, 307669.85639999993145466 691481.85139999911189079, 307241.66959999967366457 691967.56809999980032444, 307241.89499999955296516 691967.99469999969005585, 306959.62719999998807907 692288.18710000067949295, 306547.9834000002592802 692442.47049999982118607, 306285.21150000020861626 693085.30279999971389771, 306291.62899999972432852 693392.77019999921321869, 306422.25870000012218952 693872.0414000004529953, 306456.9022000003606081 693994.39200000092387199, 306506.82220000028610229 694125.00779999978840351, 306525.27120000030845404 694173.27979999966919422))</t>
  </si>
  <si>
    <t>A08029064</t>
  </si>
  <si>
    <t>Djagblé</t>
  </si>
  <si>
    <t>26238.124538</t>
  </si>
  <si>
    <t>19946.1773172</t>
  </si>
  <si>
    <t>16470726.0483</t>
  </si>
  <si>
    <t>Polygon ((320958.5127999996766448 704339.55480000004172325, 320658.8125 703724.40200000070035458, 320735.92929999995976686 703063.08709999918937683, 320691.12579999957233667 702553.05690000019967556, 320552.3963000001385808 701988.42549999989569187, 320451.73510000016540289 701638.6311000008136034, 320399.51730000041425228 701457.17579999938607216, 320599.28299999982118607 700867.33589999936521053, 320619.56419999990612268 700446.76429999992251396, 320266.12299999967217445 700246.67359999939799309, 320445.42690000031143427 700023.35999999940395355, 320805.73629999998956919 700115.6510000005364418, 320903.90660000033676624 699818.68979999981820583, 320984.0752999996766448 699576.18249999918043613, 320564.46100000012665987 698937.97519999928772449, 320599.24160000029951334 698550.71939999982714653, 320791.44290000014007092 697838.75640000030398369, 321316.21609999984502792 697549.71110000088810921, 321560.36230000015348196 697333.38939999975264072, 321271.07029999978840351 696924.71010000072419643, 320946.62060000002384186 696796.37869999930262566, 320667.70600000023841858 696126.19669999927282333, 320641.29470000043511391 695827.40640000067651272, 320027.53729999996721745 695684.50520000047981739, 319832.7088000001385808 695403.08630000054836273, 319836.31670000031590462 694410.90430000051856041, 315618.64099999982863665 695648.42589999921619892, 311613.83339999988675117 695680.897299999371171, 310515.60759999975562096 695867.87969999946653843, 310686.59420000016689301 696377.22870000079274178, 311170.95940000005066395 698382.33840000070631504, 314086.17069999966770411 698620.46209999918937683, 314224.17420000024139881 699262.6744999997317791, 314000.48230000026524067 702848.96160000003874302, 312284.64410000015050173 705172.86260000057518482, 314338.6134000001475215 706460.72980000078678131, 320174.2301000002771616 706898.47629999928176403, 320407.24079999979585409 706432.36529999971389771, 320941.48240000009536743 706134.44339999929070473, 321316.90570000000298023 705273.94089999981224537, 321257.08880000002682209 704895.19899999909102917, 320958.5127999996766448 704339.55480000004172325))</t>
  </si>
  <si>
    <t>A08029065</t>
  </si>
  <si>
    <t>Kpomé</t>
  </si>
  <si>
    <t>2372.539005</t>
  </si>
  <si>
    <t>45868.7267932</t>
  </si>
  <si>
    <t>88674078.6129</t>
  </si>
  <si>
    <t>Polygon ((310686.59420000016689301 696377.22870000079274178, 310515.60759999975562096 695867.87969999946653843, 309939.75169999990612268 695965.92410000041127205, 308682.38640000019222498 695630.38619999960064888, 309642.09709999989718199 694551.61370000056922436, 309798.26339999958872795 693562.56059999950230122, 308235.45349999982863665 693987.87390000000596046, 307355.11739999987185001 693982.46199999935925007, 306525.27120000030845404 694173.27979999966919422, 306673.0213000001385808 694559.86859999969601631, 307158.5849999999627471 697776.7289000004529953, 306382.33289999980479479 701114.00909999944269657, 306308.50079999957233667 702604.33390000090003014, 304575.58330000005662441 702703.2625999990850687, 303808.60080000013113022 703511.30749999918043613, 303834.33760000020265579 704076.91310000047087669, 303777.901999999769032 706018.71360000036656857, 304198.95469999965280294 708393.10669999942183495, 307453.52770000044256449 709061.00709999911487103, 311386.53349999990314245 706389.2476000003516674, 312284.64410000015050173 705172.86260000057518482, 314000.48230000026524067 702848.96160000003874302, 314224.17420000024139881 699262.6744999997317791, 314086.17069999966770411 698620.46209999918937683, 311170.95940000005066395 698382.33840000070631504, 310686.59420000016689301 696377.22870000079274178))</t>
  </si>
  <si>
    <t>A08029066</t>
  </si>
  <si>
    <t>Dalavé</t>
  </si>
  <si>
    <t>20792.069095</t>
  </si>
  <si>
    <t>46290.8642227</t>
  </si>
  <si>
    <t>92941126.0665</t>
  </si>
  <si>
    <t>Polygon ((312689.05190000031143427 725497.78240000084042549, 313185.03399999998509884 725214.22120000049471855, 313137.5553999999538064 724330.50989999994635582, 312582.32870000042021275 723523.48850000090897083, 312588.21810000017285347 723170.05550000071525574, 313139.40010000020265579 722850.1306999996304512, 313536.90099999960511923 722045.24459999985992908, 314601.38059999980032444 720975.45390000008046627, 314780.5565999997779727 720414.63609999977052212, 315396.22620000038295984 720466.81340000033378601, 316298.21420000027865171 719290.84359999932348728, 316410.69880000036209822 718964.57349999994039536, 316409.5598999997600913 718617.42430000007152557, 317139.30970000009983778 717924.21800000034272671, 317343.07320000045001507 717293.00709999911487103, 317357.77440000046044588 716821.94180000014603138, 317325.00329999998211861 716427.04939999990165234, 317664.46040000021457672 715661.15359999984502792, 317847.13109999988228083 715139.88570000045001507, 318120.83559999987483025 714785.96389999985694885, 318114.74679999984800816 714296.72809999994933605, 318823.47259999997913837 713651.12820000015199184, 318934.84190000034868717 713327.59549999982118607, 319332.86459999997168779 713179.14599999971687794, 319541.42949999962002039 712900.34579999931156635, 319986.17989999987185001 712759.78669999912381172, 320168.88640000019222498 712238.53470000065863132, 319843.61029999982565641 711768.26960000023245811, 319594.54820000007748604 711263.36140000075101852, 319516.96729999966919422 710909.01610000059008598, 319641.90010000020265579 710598.90630000084638596, 319663.99720000009983778 710177.25439999997615814, 319667.46559999976307154 710111.07200000062584877, 319611.73249999992549419 709554.67259999923408031, 319847.69940000027418137 708720.37670000083744526, 319760.44049999956041574 708146.12060000002384186, 319461.27199999988079071 707569.53240000084042549, 319653.75719999987632036 707286.14220000058412552, 320174.2301000002771616 706898.47629999928176403, 314338.6134000001475215 706460.72980000078678131, 312284.64410000015050173 705172.86260000057518482, 311386.53349999990314245 706389.2476000003516674, 307453.52770000044256449 709061.00709999911487103, 306588.182799999602139 712008.19629999995231628, 304424.82050000037997961 719592.50540000014007092, 302946.91980000026524067 721707.272299999371171, 312689.05190000031143427 725497.78240000084042549))</t>
  </si>
  <si>
    <t>A08029067</t>
  </si>
  <si>
    <t>Gbatopé</t>
  </si>
  <si>
    <t>10903.627496</t>
  </si>
  <si>
    <t>61674.7862877</t>
  </si>
  <si>
    <t>202631658.521</t>
  </si>
  <si>
    <t>Polygon ((277041.13690000027418137 739888.24530000053346157, 280389.30040000006556511 739325.40740000084042549, 282611.78820000030100346 739881.02940000034868717, 284192.06359999999403954 739426.42960000038146973, 289185.44529999978840351 737232.80529999919235706, 288853.51530000008642673 735226.79360000044107437, 291854.11440000031143427 732956.19999999925494194, 295057.96040000021457672 732552.11130000092089176, 302677.91860000044107437 729781.21739999949932098, 310812.94489999953657389 730879.14739999920129776, 310916.46740000043064356 729622.65540000051259995, 311723.87440000008791685 729225.10969999991357327, 311718.99969999957829714 729187.24440000019967556, 311632.66299999970942736 728516.60249999910593033, 312007.2218000004068017 727671.9282000008970499, 312340.8042000001296401 726900.15479999966919422, 312590.34350000042468309 726366.33330000005662441, 312689.05190000031143427 725497.78240000084042549, 302946.91980000026524067 721707.272299999371171, 294836.50789999961853027 725062.33220000006258488, 286181.88619999960064888 722998.15159999951720238, 283918.19409999996423721 721693.8636000007390976, 283251.07330000028014183 721316.54160000011324883, 282453.47310000006109476 720865.42070000059902668, 281643.35439999960362911 721143.75840000063180923, 281152.24660000018775463 721559.29659999907016754, 280882.44419999979436398 722043.88619999960064888, 280558.02219999954104424 721539.85679999925196171, 280149.4188000001013279 721652.85520000010728836, 280002.26140000019222498 722250.52019999921321869, 279790.50920000020414591 722534.15640000067651272, 279680.49210000038146973 723069.47609999962151051, 279389.21619999967515469 723456.24809999950230122, 279253.16820000018924475 723958.8032000008970499, 278907.02759999968111515 724113.82169999927282333, 278585.36799999978393316 724544.92100000008940697, 278233.88250000029802322 724657.93930000066757202, 277788.7914000004529953 724426.33440000005066395, 277795.27379999961704016 724099.56320000067353249, 277677.6436999998986721 723913.32870000042021275, 277482.96669999975711107 723949.11250000074505806, 277230.24670000001788139 724082.38209999911487103, 276565.51219999976456165 724108.71729999966919422, 276222.36089999973773956 724331.79470000043511391, 276133.3655000003054738 724621.63379999995231628, 276170.05119999963790178 724959.52759999968111515, 276359.03780000004917383 725552.21550000086426735, 276696.52080000005662441 726108.65699999965727329, 276964.92289999965578318 726501.11260000057518482, 276922.79499999992549419 726832.86580000072717667, 276464.14089999999850988 727011.35700000077486038, 275955.535500000230968 727118.77280000038444996, 275832.6134000001475215 727419.86590000055730343, 276422.28519999980926514 728007.13590000011026859, 276125.24280000012367964 728574.53140000067651272, 276747.27400000020861626 728997.14800000004470348, 281765.1261999998241663 728941.77119999937713146, 281187.85659999959170818 730495.5885000005364418, 279581.12299999967217445 730851.57139999978244305, 279061.58040000032633543 731919.51999999955296516, 279600.36529999971389771 732737.3186000008136034, 281654.48280000034719706 733232.80829999968409538, 280528.80719999969005585 734079.47030000016093254, 279104.87559999991208315 736172.07249999977648258, 276146.3690999997779727 739390.35029999911785126, 272460.91970000043511391 739413.69899999909102917, 271656.28210000041872263 739485.08720000088214874, 271396.11840000003576279 739461.44380000047385693, 270876.82249999977648258 739655.31299999915063381, 270375.31630000006407499 739976.05389999970793724, 269788.61110000032931566 740337.17699999921023846, 269394.67860000021755695 740889.17510000057518482, 268880.57330000028014183 741203.18429999984800816, 268566.16590000037103891 741526.06660000048577785, 268278.91889999993145466 741681.88220000080764294, 267973.39049999974668026 741890.7017000000923872, 267559.68190000019967556 742173.45910000056028366, 267288.03689999971538782 742288.91819999925792217, 267279.80460000038146973 742292.4171999990940094, 267279.08559999987483025 742311.9955000001937151, 267310.78000000026077032 742713.8385000005364418, 267322.80920000001788139 742866.35170000046491623, 267332.13370000012218952 743309.62900000065565109, 267310.9528999999165535 743832.42129999957978725, 267312.19519999995827675 743832.30289999954402447, 271369.46349999960511923 743445.66889999993145466, 273397.12280000001192093 743214.76109999977052212, 276146.3690999997779727 742991.06909999996423721, 275641.2582999998703599 741692.21260000020265579, 276059.77869999967515469 739967.61979999952018261, 277041.13690000027418137 739888.24530000053346157))</t>
  </si>
  <si>
    <t>A08032</t>
  </si>
  <si>
    <t>Zio 4</t>
  </si>
  <si>
    <t>A08032074</t>
  </si>
  <si>
    <t>Gapé-Centre</t>
  </si>
  <si>
    <t>22324.841247</t>
  </si>
  <si>
    <t>137743.076912</t>
  </si>
  <si>
    <t>381666267.239</t>
  </si>
  <si>
    <t>Polygon ((272460.91970000043511391 739413.69899999909102917, 276146.3690999997779727 739390.35029999911785126, 279104.87559999991208315 736172.07249999977648258, 280528.80719999969005585 734079.47030000016093254, 281654.48280000034719706 733232.80829999968409538, 279600.36529999971389771 732737.3186000008136034, 279061.58040000032633543 731919.51999999955296516, 279581.12299999967217445 730851.57139999978244305, 281187.85659999959170818 730495.5885000005364418, 281765.1261999998241663 728941.77119999937713146, 276747.27400000020861626 728997.14800000004470348, 276662.06020000018179417 729415.84320000000298023, 276563.99120000004768372 729726.13629999943077564, 276677.03969999961555004 730047.96069999970495701, 277202.85350000020116568 730461.73389999940991402, 277529.95660000015050173 730712.35459999926388264, 278160.46179999969899654 730807.66970000043511391, 278350.366499999538064 731211.95040000043809414, 277971.27180000022053719 731473.25980000011622906, 277497.79879999998956919 731502.30269999988377094, 277158.60219999961555004 731663.87790000066161156, 277349.11720000021159649 731955.28309999965131283, 277488.85819999966770411 732169.02610000036656857, 277295.73859999980777502 732559.95480000041425228, 276922.31969999987632036 732850.23609999939799309, 276956.98269999958574772 733254.27669999934732914, 276924.02419999986886978 733708.71399999968707561, 276482.7301000002771616 733735.24640000052750111, 276316.60199999995529652 733745.23469999991357327, 275591.86849999986588955 733896.7653999999165535, 275350.91399999987334013 734102.03989999927580357, 275445.43360000010579824 734473.08840000070631504, 275692.23809999972581863 734800.38319999910891056, 275492.2594999996945262 735169.53859999962151051, 275425.46690000034868717 735564.15740000084042549, 275116.65529999975115061 735897.85979999974370003, 274994.05310000013560057 736235.75229999981820583, 275135.58820000011473894 736595.98970000073313713, 274799.49650000035762787 736951.3290999997407198, 274299.31159999966621399 737284.2017000000923872, 273985.73610000032931566 737820.35869999974966049, 273795.56400000024586916 738380.0165999997407198, 273549.42659999988973141 738752.03659999929368496, 272993.98390000034123659 739187.18539999984204769, 272460.91970000043511391 739413.69899999909102917))</t>
  </si>
  <si>
    <t>A08032075</t>
  </si>
  <si>
    <t>Gapé-Kpodji</t>
  </si>
  <si>
    <t>2782.341196</t>
  </si>
  <si>
    <t>40054.1234082</t>
  </si>
  <si>
    <t>37809539.4576</t>
  </si>
  <si>
    <t>Polygon ((289401.6590999998152256 755295.86500000022351742, 290542.35670000035315752 755149.53480000048875809, 291008.31689999997615814 755244.15029999986290932, 291297.3240999998524785 755105.98350000008940697, 291647.18620000034570694 755042.54739999957382679, 291683.95509999990463257 754656.18700000084936619, 291199.28160000033676624 754348.5267999991774559, 291199.47630000021308661 754328.89580000005662441, 290911.52709999959915876 754026.3217999991029501, 290460.13339999970048666 753435.02500000037252903, 291035.38790000043809414 753163.4813000001013279, 291278.20529999956488609 753222.91499999910593033, 291800.80130000039935112 753350.82919999957084656, 291983.96439999993890524 753341.6051000002771616, 292328.71729999966919422 753506.4419999998062849, 292684.22020000033080578 753010.55550000071525574, 293147.91509999986737967 752791.00909999944269657, 293646.47269999980926514 752691.66609999909996986, 293748.30119999963790178 752324.53419999964535236, 293807.00640000030398369 752077.33880000002682209, 294223.54040000028908253 751936.82289999909698963, 294407.78079999983310699 751640.94019999913871288, 294766.37270000018179417 751494.87130000069737434, 295258.71030000038444996 751481.40560000017285347, 296133.22479999996721745 750938.38079999946057796, 296774.91469999961555004 750594.47079999931156635, 296936.5897000003606081 750347.34999999962747097, 296943.91280000004917383 750279.15949999913573265, 296973.86129999998956919 750003.97120000049471855, 297021.70519999973475933 749893.21800000034272671, 297590.34769999980926514 749775.42589999921619892, 297791.58739999961107969 749427.74809999950230122, 298252.3563000001013279 749350.80790000036358833, 298263.93059999961405993 749348.87519999966025352, 299062.21970000024884939 748738.76600000075995922, 299507.07459999993443489 749045.47980000078678131, 300257.27099999971687794 748464.47900000028312206, 300854.91949999984353781 748055.93659999966621399, 300959.20100000035017729 747564.08300000056624413, 301469.82270000036805868 747398.37649999931454659, 301922.84860000014305115 746725.28910000063478947, 301979.56599999964237213 746641.02140000090003014, 302479.59260000009089708 746215.17380000092089176, 303788.75219999998807907 745478.02089999988675117, 304377.46140000037848949 744981.0778999999165535, 304520.00370000023394823 744986.49129999987781048, 304870.68420000001788139 744833.15000000037252903, 304965.12349999975413084 744776.58889999985694885, 305261.22429999988526106 744841.72059999965131283, 305261.69900000002235174 744973.3011000007390976, 305530.73809999972581863 745070.83919999934732914, 305900.78509999997913837 744625.11510000005364418, 305689.60549999959766865 744232.13399999961256981, 305660.06159999966621399 743832.16960000060498714, 305161.53349999990314245 743953.28999999910593033, 304683.54420000035315752 743926.93830000050365925, 304921.36969999969005585 743617.24860000051558018, 304498.73440000042319298 743352.0648999996483326, 303914.44189999997615814 743080.45060000009834766, 305404.10410000011324883 741920.61270000040531158, 305620.09570000041276217 742376.05780000053346157, 305936.08249999955296516 742297.71649999916553497, 305820.98280000034719706 741561.16059999912977219, 305862.28280000016093254 741156.78390000015497208, 306135.54810000024735928 740924.19009999930858612, 306713.19189999997615814 741301.13570000045001507, 307379.42310000024735928 740898.70649999938905239, 307532.02929999958723783 740329.65479999966919422, 307955.11760000046342611 740728.21519999951124191, 308613.71360000036656857 740159.10209999978542328, 309489.68979999981820583 740077.40650000050663948, 310983.22460000030696392 739071.91410000063478947, 311321.0340999998152256 739261.5284000001847744, 311657.81319999974220991 739159.35669999942183495, 312018.19660000037401915 739382.56450000032782555, 312399.58399999979883432 739179.23909999988973141, 312285.96910000033676624 738820.51219999976456165, 312722.4007999999448657 738280.32780000008642673, 312451.88190000038594007 737997.15949999913573265, 312765.82239999994635582 737782.8489999994635582, 312607.09669999964535236 737379.38570000045001507, 312381.68109999969601631 737189.37509999983012676, 312323.66839999984949827 736662.11580000072717667, 312175.39979999978095293 735439.42840000055730343, 311902.58839999977499247 734498.26689999923110008, 311307.11990000028163195 733791.49850000068545341, 311162.22900000028312206 733468.98450000025331974, 311447.44170000031590462 732474.05819999985396862, 305737.44730000011622906 732285.12409999966621399, 300787.3607999999076128 734319.99929999932646751, 300978.58139999955892563 736228.59679999947547913, 302396.49969999957829714 736820.29810000024735928, 307905.81610000040382147 737336.23269999958574772, 309334.55819999985396862 738880.42879999987781048, 306044.12170000001788139 740251.44400000013411045, 302854.7073999997228384 738945.37160000018775463, 300689.94660000037401915 738663.95270000025629997, 299304.49959999974817038 740554.51050000078976154, 291426.5740999998524785 741035.26779999956488609, 291758.50409999955445528 743734.00300000049173832, 289861.63239999953657389 747277.89690000005066395, 286960.85290000028908253 748432.43610000051558018, 287465.96370000019669533 749529.24819999933242798, 286441.31030000001192093 753339.2272999994456768, 285388.4330000001937151 755433.79800000041723251, 286629.96999999973922968 755371.71079999953508377, 287137.53720000013709068 755346.32819999940693378, 289401.6590999998152256 755295.86500000022351742))</t>
  </si>
  <si>
    <t>A08031</t>
  </si>
  <si>
    <t>Zio 3</t>
  </si>
  <si>
    <t>A08031072</t>
  </si>
  <si>
    <t>Gamé</t>
  </si>
  <si>
    <t>12881.319712</t>
  </si>
  <si>
    <t>110357.501372</t>
  </si>
  <si>
    <t>223139655.829</t>
  </si>
  <si>
    <t>Polygon ((299304.49959999974817038 740554.51050000078976154, 300689.94660000037401915 738663.95270000025629997, 302854.7073999997228384 738945.37160000018775463, 306044.12170000001788139 740251.44400000013411045, 309334.55819999985396862 738880.42879999987781048, 307905.81610000040382147 737336.23269999958574772, 302396.49969999957829714 736820.29810000024735928, 300978.58139999955892563 736228.59679999947547913, 300787.3607999999076128 734319.99929999932646751, 305737.44730000011622906 732285.12409999966621399, 311447.44170000031590462 732474.05819999985396862, 311479.94330000039190054 731469.03969999961555004, 310812.94489999953657389 730879.14739999920129776, 302677.91860000044107437 729781.21739999949932098, 295057.96040000021457672 732552.11130000092089176, 291854.11440000031143427 732956.19999999925494194, 288853.51530000008642673 735226.79360000044107437, 289185.44529999978840351 737232.80529999919235706, 284192.06359999999403954 739426.42960000038146973, 282611.78820000030100346 739881.02940000034868717, 280389.30040000006556511 739325.40740000084042549, 277041.13690000027418137 739888.24530000053346157, 276059.77869999967515469 739967.61979999952018261, 275641.2582999998703599 741692.21260000020265579, 276146.3690999997779727 742991.06909999996423721, 273397.12280000001192093 743214.76109999977052212, 271369.46349999960511923 743445.66889999993145466, 267312.19519999995827675 743832.30289999954402447, 267310.9528999999165535 743832.42129999957978725, 267284.2085999995470047 744407.48890000022947788, 267198.09769999980926514 744868.40699999965727329, 267170.87110000010579824 745418.93129999935626984, 267217.27309999987483025 745632.3482000008225441, 267219.48280000034719706 745720.37989999912679195, 267249.72259999997913837 745781.59310000017285347, 267479.41839999984949827 746246.55660000070929527, 267520.4351000003516674 746614.07330000028014183, 267088.95689999964088202 747850.61260000057518482, 267087.48110000044107437 747854.84190000034868717, 266628.86060000024735928 748606.0421999990940094, 266430.97140000015497208 749225.62519999966025352, 266409.02240000013262033 749992.44409999996423721, 266493.05630000028759241 750776.91469999961555004, 266704.42420000024139881 751983.50630000047385693, 266744.68319999985396862 753461.92750000022351742, 266739.45370000042021275 754194.97389999963343143, 266356.55379999987781048 755472.93830000050365925, 266140.53610000014305115 756097.38120000064373016, 267584.92009999975562096 756090.17879999987781048, 268402.34240000043064356 755944.70749999955296516, 270222.40510000009089708 755936.73839999921619892, 271862.12980000022798777 755912.87179999984800816, 274720.55250000022351742 755871.3880000002682209, 278704.21889999974519014 755712.48650000058114529, 280880.03839999996125698 755659.25530000030994415, 285388.4330000001937151 755433.79800000041723251, 286441.31030000001192093 753339.2272999994456768, 287465.96370000019669533 749529.24819999933242798, 286960.85290000028908253 748432.43610000051558018, 289861.63239999953657389 747277.89690000005066395, 291758.50409999955445528 743734.00300000049173832, 291426.5740999998524785 741035.26779999956488609, 299304.49959999974817038 740554.51050000078976154))</t>
  </si>
  <si>
    <t>A08031073</t>
  </si>
  <si>
    <t>Agbélouvé</t>
  </si>
  <si>
    <t>39303.04846</t>
  </si>
  <si>
    <t>143995.650266</t>
  </si>
  <si>
    <t>143959.1118</t>
  </si>
  <si>
    <t>467591819.644</t>
  </si>
  <si>
    <t>Polygon ((300960.5026000002399087 680048.37670000083744526, 301328.27410000003874302 679625.04250000044703484, 301785.1830000001937151 679890.34439999982714653, 301785.49199999962002039 679890.52380000054836273, 301820.40010000020265579 679910.79309999942779541, 302262.25519999954849482 679969.00149999931454659, 302852.2772000003606081 680056.31420000083744526, 302991.08009999990463257 679585.02989999949932098, 302992.35620000027120113 679580.69710000045597553, 303261.85300000011920929 678665.66139999963343143, 303597.87449999991804361 678673.5989999994635582, 303632.27039999980479479 678819.12010000087320805, 303698.4164000004529953 678956.70370000042021275, 303597.87449999991804361 679295.37099999934434891, 303791.02070000022649765 679361.51700000092387199, 304031.25760000012814999 679432.90699999965727329, 304137.620299999602139 679664.68249999918043613, 304142.38279999978840351 680052.03329999931156635, 304345.75329999998211861 680069.99689999967813492, 304349.81649999972432852 680068.97739999927580357, 304872.49010000005364418 679937.82890000008046627, 304872.17719999980181456 679937.75650000013411045, 304887.00370000023394823 679745.76810000091791153, 304887.08629999961704016 679744.69879999943077564, 304911.31979999970644712 679430.89939999952912331, 304437.48849999997764826 679269.87800000049173832, 304353.22850000020116568 678930.11400000005960464, 304234.64450000040233135 678540.78009999915957451, 304442.88989999983459711 678457.01290000043809414, 304570.83459999971091747 678358.4398999996483326, 304605.10159999970346689 678332.03940000012516975, 304677.63190000038594007 678276.15949999913573265, 304682.78189999982714653 678272.19170000031590462, 304823.22919999994337559 678163.98630000092089176, 304844.20339999999850988 678122.83430000022053719, 304856.4457999998703599 678098.81440000049769878, 304927.73979999963194132 677958.93380000069737434, 305007.11500000022351742 677655.98530000075697899, 305014.3539000004529953 677632.40130000002682209, 305021.55229999963194132 677584.47360000014305115, 305036.83200000040233135 677455.15609999932348728, 305041.0257999999448657 677437.41339999996125698, 305042.51709999982267618 677431.10429999977350235, 305043.08029999956488609 677431.26649999991059303, 305043.11859999969601631 677431.10429999977350235, 305043.30339999962598085 677430.32230000011622906, 305040.24780000001192093 677429.52659999951720238, 305038.901999999769032 677429.1761000007390976, 304998.40409999992698431 677419.04350000061094761, 304964.33100000023841858 677410.37910000048577785, 304925.37700000032782555 677400.25819999910891056, 304889.17080000042915344 677389.7665999997407198, 304851.28100000042468309 677378.72389999963343143, 304819.73049999959766865 677369.8397000003606081, 304779.27529999986290932 677361.61160000041127205, 304748.76819999981671572 677354.99049999937415123, 304714.11569999996572733 677346.1375999990850687, 304676.62509999983012676 677335.89010000042617321, 304637.97269999980926514 677325.00769999995827675, 304600.96459999959915876 677315.09840000048279762, 304560.08270000014454126 677303.39149999991059303, 304521.94280000030994415 677291.65149999968707561, 304486.79959999956190586 677280.96240000054240227, 304446.0127999996766448 677270.19239999912679195, 304403.43950000032782555 677257.28949999995529652, 304360.2559000002220273 677244.90279999934136868, 304318.2713000001385808 677232.96230000071227551, 304282.32749999966472387 677220.91589999943971634, 304246.69720000028610229 677208.28639999963343143, 304210.33040000032633543 677197.15630000084638596, 304176.64450000040233135 677184.6096000000834465, 304136.80449999962002039 677173.82149999961256981, 304097.81140000000596046 677162.90719999931752682, 304058.51800000015646219 677150.8148999996483326, 304027.27610000036656857 677138.89220000058412552, 303990.95710000023245811 677126.40750000067055225, 303957.89979999978095293 677112.82359999977052212, 303923.95129999984055758 677098.54780000075697899, 303894.8148999996483326 677086.98430000059306622, 303862.63970000017434359 677072.10319999977946281, 303824.03739999979734421 677052.70299999974668026, 303791.41579999960958958 677036.80379999987781048, 303755.66280000004917383 677021.76950000040233135, 303717.04600000008940697 677006.07010000012814999, 303681.01580000016838312 676994.2227999996393919, 303646.41700000036507845 676982.46260000020265579, 303613.39719999954104424 676970.75840000063180923, 303578.0542000001296401 676958.63749999925494194, 303549.02080000005662441 676948.65550000034272671, 303510.77269999962300062 676935.30910000018775463, 303476.66629999969154596 676924.29880000092089176, 303443.70419999957084656 676911.65159999951720238, 303410.25059999991208315 676898.74569999985396862, 303379.92559999972581863 676888.00080000050365925, 303348.29760000016540289 676879.23640000075101852, 303320.27329999953508377 676868.68029999919235706, 303294.72850000020116568 676860.17760000005364418, 303272.81020000018179417 676852.52710000053048134, 303260.6368000004440546 676848.21869999915361404, 303228.47649999987334013 676836.20460000075399876, 303207.62959999963641167 676830.14800000004470348, 303207.07259999960660934 676829.98619999922811985, 303192.42829999979585409 676825.73159999959170818, 303163.5835999995470047 676812.99489999935030937, 303131.53899999987334013 676799.94810000061988831, 303095.78739999979734421 676786.2580999992787838, 303067.91150000039488077 676772.87820000015199184, 303034.93109999969601631 676759.53669999912381172, 302999.26740000024437904 676741.27730000019073486, 302962.48689999990165234 676727.3380999993532896, 302930.20210000034421682 676714.00559999980032444, 302897.01950000040233135 676703.11140000075101852, 302859.64890000037848949 676691.36480000056326389, 302823.82369999960064888 676680.97419999912381172, 302788.72659999970346689 676670.01689999923110008, 302762.14859999995678663 676661.19959999993443489, 302725.02500000037252903 676649.89240000024437904, 302692.24899999983608723 676639.58510000072419643, 302652.90139999985694885 676629.54680000059306622, 302616.13580000028014183 676618.47470000013709068, 302588.57170000020414591 676611.31269999966025352, 302548.50879999995231628 676600.44219999946653843, 302510.66390000004321337 676589.85549999959766865, 302474.55130000039935112 676580.17170000076293945, 302426.28390000015497208 676565.8539000004529953, 302388.87839999981224537 676552.84759999997913837, 302359.29059999994933605 676543.52510000020265579, 302325.2959000002592802 676535.23220000043511391, 302295.65950000006705523 676525.55790000036358833, 302260.41669999994337559 676515.61380000039935112, 302228.02359999995678663 676501.89030000008642673, 302192.48859999980777502 676488.98220000043511391, 302157.51620000042021275 676476.91269999928772449, 302122.95370000042021275 676463.2573000006377697, 302086.14439999964088202 676449.78959999978542328, 302060.05549999978393316 676439.39560000039637089, 302025.3693000003695488 676422.84429999999701977, 301998.17970000021159649 676407.48430000059306622, 301969.02429999969899654 676392.30470000021159649, 301935.99830000009387732 676375.58540000021457672, 301908.55480000004172325 676360.84769999980926514, 301877.17599999997764826 676347.790200000628829, 301847.90359999984502792 676335.58290000073611736, 301817.48269999958574772 676325.47880000062286854, 301783.96860000025480986 676315.32650000043213367, 301749.928999999538064 676306.57760000042617321, 301718.89790000021457672 676295.77419999986886978, 301678.62000000011175871 676284.25080000050365925, 301648.72190000023692846 676274.55389999970793724, 301611.50889999978244305 676261.97259999997913837, 301583.29299999959766865 676251.48259999975562096, 301559.3915999997407198 676242.93029999919235706, 301546.96729999966919422 676237.62890000082552433, 301533.85319999977946281 676233.19639999978244305, 301511.91729999985545874 676226.89440000057220459, 301483.55049999989569187 676217.39289999939501286, 301449.90010000020265579 676205.74359999969601631, 301446.33490000013262033 676204.49929999932646751, 301443.29490000009536743 676203.43820000067353249, 301417.94739999994635582 676194.59100000001490116, 301384.52620000019669533 676182.32469999976456165, 301358.05159999988973141 676171.44290000014007092, 301329.3948999997228384 676162.02820000052452087, 301294.67499999981373549 676147.99210000038146973, 301261.06140000000596046 676134.08559999987483025, 301223.64670000039041042 676119.09019999951124191, 301190.33710000012069941 676106.25750000029802322, 301158.32019999995827675 676093.46340000070631504, 301124.94350000005215406 676080.7999000009149313, 301094.32639999967068434 676070.375, 301061.08930000010877848 676059.46639999933540821, 301025.19979999959468842 676048.64970000088214874, 300994.20889999996870756 676039.13079999946057796, 300959.40419999975711107 676028.70670000091195107, 300926.04150000028312206 676018.41919999942183495, 300889.03139999974519014 676007.52779999934136868, 300855.24689999967813492 675996.21700000017881393, 300818.80910000018775463 675983.29179999977350235, 300784.02359999995678663 675970.76930000074207783, 300746.99450000002980232 675956.2618000004440546, 300713.06599999964237213 675941.59400000050663948, 300677.32089999970048666 675925.98909999988973141, 300641.09009999968111515 675911.00359999947249889, 300608.17300000041723251 675897.59710000082850456, 300600.63949999958276749 675894.16389999911189079, 300600.54310000035911798 675894.12089999951422215, 300608.22620000038295984 677584.07029999978840351, 300608.22740000020712614 677584.34129999950528145, 300612.45720000006258488 678514.72790000028908253, 300650.50480000022798777 678605.44690000079572201, 300650.56300000008195639 678902.91709999926388264, 300650.5636999998241663 678906.65000000037252903, 300650.5909000001847744 679045.42080000042915344, 300650.61170000024139881 679151.18009999953210354, 300657.85070000030100346 679243.14090000092983246, 300665.24309999961405993 679410.22580000013113022, 300647.23739999998360872 679518.62539999932050705, 300642.84839999955147505 680370.50540000014007092, 300642.8278999999165535 680374.49960000067949295, 300640.82990000024437904 680762.29900000058114529, 300642.1815999997779727 681786.51149999909102917, 300642.19639999978244305 681797.73249999992549419, 300642.30410000029951334 681879.28790000081062317, 300636.56869999971240759 681982.07359999977052212, 300636.22690000012516975 681988.19940000027418137, 300632.61299999989569187 682052.96389999985694885, 300741.55590000003576279 682052.96399999968707561, 301093.7455000001937151 682025.34930000081658363, 301398.7701000003144145 681685.99589999951422215, 301616.21839999966323376 681304.92310000024735928, 301616.9280000003054738 681303.67960000038146973, 301643.16629999969154596 681257.69759999960660934, 301531.85709999967366457 681180.26520000025629997, 301034.99870000034570694 681153.70209999941289425, 300996.8634000001475215 680587.87460000067949295, 300996.79600000008940697 680586.87480000033974648, 300960.5026000002399087 680048.37670000083744526))</t>
  </si>
  <si>
    <t>A04014</t>
  </si>
  <si>
    <t>Golfe 4</t>
  </si>
  <si>
    <t>A04014025</t>
  </si>
  <si>
    <t>Amoutivé</t>
  </si>
  <si>
    <t>114575.334757</t>
  </si>
  <si>
    <t>23732.2057717</t>
  </si>
  <si>
    <t>13563693.6412</t>
  </si>
  <si>
    <t>Polygon ((295592.04769999999552965 687326.66699999943375587, 296595.74949999991804361 686503.9919000007212162, 296938.14089999999850988 687019.83610000088810921, 297929.01339999958872795 686360.06210000067949295, 298462.94309999980032444 686338.57469999976456165, 298768.42169999983161688 686516.94969999976456165, 298972.02359999995678663 686054.99870000034570694, 299323.35209999978542328 686186.37580000050365925, 299731.90809999965131283 686282.06839999929070473, 299854.86510000005364418 686094.74469999969005585, 299951.41309999953955412 685948.45079999975860119, 300150.53479999955743551 685846.14819999970495701, 300764.7959000002592802 685512.13289999961853027, 301331.53039999958127737 685191.39900000020861626, 301718.38839999958872795 684995.78309999965131283, 301609.95889999996870756 684046.58660000003874302, 301230.91270000021904707 684166.36040000058710575, 301011.37860000040382147 682807.15300000086426735, 301076.90280000027269125 682555.1368000004440546, 301219.71200000029057264 682513.69419999979436398, 301093.7455000001937151 682025.34930000081658363, 300741.55590000003576279 682052.96399999968707561, 300704.60280000045895576 682055.86140000075101852, 300632.11660000029951334 682062.74510000087320805, 300631.23799999989569187 682078.49010000005364418, 300566.15679999999701977 682101.0977999996393919, 299652.03469999972730875 682099.44700000062584877, 299436.79690000042319298 682293.02470000088214874, 297621.78650000039488077 683414.15709999948740005, 296841.11129999998956919 683896.38040000014007092, 294741.629700000397861 686091.31570000015199184, 295350.75700000021606684 687089.58019999973475933, 295592.04769999999552965 687326.66699999943375587))</t>
  </si>
  <si>
    <t>A04015</t>
  </si>
  <si>
    <t>Golfe 5</t>
  </si>
  <si>
    <t>A04015026</t>
  </si>
  <si>
    <t>Aflao-Gakli</t>
  </si>
  <si>
    <t>212652.682931</t>
  </si>
  <si>
    <t>20692.6780881</t>
  </si>
  <si>
    <t>19426475.658</t>
  </si>
  <si>
    <t>Polygon ((312889.81560000032186508 685018.77500000037252903, 313881.67030000034719706 685015.62390000000596046, 314384.55510000046342611 685512.70280000008642673, 314508.27029999997466803 685601.59449999965727329, 314511.86689999978989363 685604.17870000004768372, 314526.22520000021904707 685614.49540000036358833, 314565.8406999995931983 685642.95989999920129776, 315055.99629999976605177 685995.14589999988675117, 315486.16899999976158142 685813.30140000022947788, 316424.09190000034868717 685799.50009999983012676, 316724.17779999971389771 685623.64279999956488609, 316727.67549999989569187 685621.59310000017285347, 316967.73120000027120113 685480.91489999927580357, 317715.51719999965280294 685382.64100000075995922, 318692.70990000013262033 685550.65430000051856041, 318694.72570000030100346 685551.00090000033378601, 319328.39840000029653311 685659.95119999907910824, 320118.4872000003233552 685951.80900000035762787, 320122.9389000004157424 685953.45350000075995922, 321187.92870000004768372 686346.85940000042319298, 321188.35190000012516975 686347.01569999940693378, 321187.46389999985694885 686344.19079999998211861, 321187.1344999996945262 686343.14299999922513962, 321097.875 686059.19590000063180923, 321079.13669999968260527 685777.67469999939203262, 321076.38819999992847443 685763.62230000086128712, 321073.93960000015795231 685729.93899999931454659, 321136.05609999969601631 685350.99290000088512897, 321138.02329999953508377 685338.99210000038146973, 321150.45270000025629997 685263.1659999992698431, 321436.70909999962896109 684103.61470000073313713, 321390.52099999971687794 683585.78429999947547913, 321390.10259999986737967 683581.09380000084638596, 321359.95299999974668026 683243.07630000077188015, 321359.59979999996721745 683239.11620000004768372, 321356.13999999966472387 683200.32770000025629997, 321359.72620000038295984 683158.6671999990940094, 321360.04349999967962503 683154.98069999925792217, 321257.27049999963492155 683123.92479999922215939, 321238.96949999965727329 683117.27639999985694885, 321216.87210000026971102 683108.08330000005662441, 321195.16660000011324883 683098.37340000085532665, 321174.15519999992102385 683091.68449999950826168, 321143.91270000021904707 683081.71749999932944775, 321117.46179999969899654 683071.74029999971389771, 321089.37270000018179417 683066.46380000002682209, 321063.66990000009536743 683061.02449999935925007, 321043.52780000027269125 683056.76710000075399876, 321024.17879999987781048 683052.11700000055134296, 320999.36290000006556511 683045.54739999957382679, 320977.03930000029504299 683038.15609999932348728, 320957.21370000019669533 683029.59420000016689301, 320937.08800000045448542 683021.18669999949634075, 320913.05389999970793724 683015.69779999926686287, 320889.43230000045150518 683012.15069999918341637, 320870.52029999997466803 683008.63560000061988831, 320851.20459999982267618 683003.04360000044107437, 320825.88080000039190054 682996.42049999907612801, 320797.79849999956786633 682988.09239999949932098, 320771.00640000030398369 682979.15919999964535236, 320745.92289999965578318 682971.98970000073313713, 320724.93010000046342611 682967.3584000002592802, 320705.31020000018179417 682961.11869999952614307, 320680.04559999983757734 682954.11160000041127205, 320654.14520000014454126 682949.6936000008136034, 320626.77230000030249357 682945.45460000075399876, 320599.57050000037997961 682940.59979999996721745, 320569.8690999997779727 682938.06660000048577785, 320546.13470000028610229 682934.93859999999403954, 320526.8009000001475215 682931.35639999993145466, 320498.47030000016093254 682926.8136999998241663, 320472.24160000029951334 682920.81519999913871288, 320450.48220000043511391 682912.87989999912679195, 320434.20830000005662441 682906.40599999949336052, 320406.026999999769032 682898.20060000009834766, 320387.07839999999850988 682894.63780000060796738, 320364.03380000032484531 682892.9528999999165535, 320348.11529999971389771 682892.49719999916851521, 320330.1167000001296401 682889.96169999986886978, 320315.96549999993294477 682885.26649999991059303, 320294.94500000029802322 682877.93689999915659428, 320278.23220000043511391 682870.7028999999165535, 320254.59470000024884939 682857.95329999923706055, 320233.49660000018775463 682843.14350000023841858, 320217.28079999983310699 682829.89059999957680702, 320202.05329999979585409 682822.36840000003576279, 320184.36720000021159649 682815.50219999998807907, 320159.80790000036358833 682809.26669999957084656, 320136.64790000021457672 682806.04810000024735928, 320106.7346000000834465 682800.7653999999165535, 320084.14929999969899654 682795.71660000085830688, 320052.43319999985396862 682788.63150000013411045, 320030.88360000029206276 682783.04450000077486038, 320009.68310000002384186 682776.46580000035464764, 319983.95509999990463257 682769.50520000047981739, 319956.12899999972432852 682763.25060000084340572, 319922.88530000019818544 682750.94800000078976154, 319897.99670000001788139 682740.02830000035464764, 319877.59609999973326921 682732.52050000056624413, 319853.93859999999403954 682722.15560000017285347, 319829.40380000043660402 682711.82220000028610229, 319808.48180000018328428 682702.81799999997019768, 319787.14049999974668026 682692.40829999931156635, 319770.51929999981075525 682680.74459999985992908, 319751.61870000045746565 682672.4647000003606081, 319736.35759999975562096 682668.39980000071227551, 319715.98880000039935112 682664.39230000041425228, 319696.08810000028461218 682659.40120000019669533, 319679.27149999979883432 682649.93579999916255474, 319665.45700000040233135 682645.13389999978244305, 319636.91899999976158142 682639.41990000009536743, 319616.59269999992102385 682635.11140000075101852, 319599.29839999973773956 682630.24369999952614307, 319581.64389999955892563 682626.10190000012516975, 319564.4090999998152256 682621.6261999998241663, 319537.36000000033527613 682617.38949999958276749, 319516.81890000030398369 682613.40929999947547913, 319486.6205000001937151 682605.28170000016689301, 319461.03639999963343143 682599.0743000004440546, 319439.2959000002592802 682591.45710000023245811, 319425.77450000029057264 682583.74569999985396862, 319409.50779999978840351 682574.99630000069737434, 319390.11209999956190586 682573.1363999992609024, 319365.95720000006258488 682573.82110000029206276, 319346.8207999998703599 682568.44160000048577785, 319327.98020000010728836 682562.10559999942779541, 319311.07479999959468842 682556.50750000029802322, 319290.62899999972432852 682544.05650000087916851, 319268.25200000032782555 682530.8936999998986721, 319250.50640000030398369 682517.82890000008046627, 319231.51290000043809414 682504.2921999990940094, 319215.10070000030100346 682492.64900000020861626, 319193.44770000036805868 682479.80000000074505806, 319172.62390000000596046 682468.34530000016093254, 319146.6238000001758337 682455.91540000028908253, 319123.11380000039935112 682445.55389999970793724, 319104.16999999992549419 682438.53849999979138374, 319081.38570000045001507 682427.33990000002086163, 319056.74129999987781048 682415.12399999983608723, 319034.18950000032782555 682406.61800000071525574, 319002.90280000027269125 682398.10040000081062317, 318990.78519999980926514 682397.49840000085532665, 318984.47389999963343143 682397.18490000069141388, 318963.70380000025033951 682395.56890000030398369, 318930.30889999959617853 682396.40190000087022781, 318900.89809999987483025 682392.29749999940395355, 318873.36409999988973141 682385.83620000071823597, 318849.50200000032782555 682382.83540000021457672, 318822.24199999962002039 682375.6619000006467104, 318801.83040000032633543 682367.88829999975860119, 318783.70299999974668026 682359.08489999920129776, 318766.5213000001385808 682350.50669999979436398, 318745.4727999996393919 682342.21820000000298023, 318717.50580000039190054 682328.84129999950528145, 318696.58739999961107969 682321.60260000079870224, 318670.34700000006705523 682316.30169999971985817, 318641.44620000012218952 682309.36060000024735928, 318622.11959999985992908 682303.50269999913871288, 318599.70700000040233135 682296.68740000016987324, 318577.29349999967962503 682290.05949999950826168, 318554.20399999991059303 682281.6919999998062849, 318533.17480000015348196 682277.78889999911189079, 318492.31950000021606684 682276.16110000014305115, 318465.48739999998360872 682275.28859999962151051, 318449.87990000005811453 682274.94419999979436398, 318423.18410000018775463 682273.03329999931156635, 318402.01090000011026859 682270.89230000041425228, 318381.30850000027567148 682267.20509999990463257, 318365.82479999959468842 682260.90080000087618828, 318355.15629999991506338 682253.19370000064373016, 318344.06060000043362379 682244.02879999950528145, 318329.98000000044703484 682237.47609999962151051, 318313.0506999995559454 682234.23660000041127205, 318287.64840000029653311 682230.19470000080764294, 318268.78780000004917383 682226.24340000003576279, 318243.90519999992102385 682218.26620000042021275, 318227.08700000029057264 682209.9517000000923872, 318209.88599999994039536 682202.79480000026524067, 318185.7002999996766448 682188.17840000055730343, 318171.36730000004172325 682178.80240000039339066, 318159.26999999955296516 682168.27040000073611736, 318149.13810000009834766 682157.321000000461936, 318140.44869999960064888 682148.12399999983608723, 318125.76499999966472387 682138.37519999966025352, 318105.18620000034570694 682127.95209999941289425, 318085.6993000004440546 682119.68449999950826168, 318061.40160000044852495 682113.62189999967813492, 318043.89840000029653311 682106.21829999983310699, 318023.99579999968409538 682098.31079999916255474, 318002.0953999999910593 682089.05969999916851521, 317974.42260000016540289 682079.16850000061094761, 317955.69749999977648258 682071.85099999979138374, 317927.88260000012814999 682063.34689999930560589, 317902.41999999992549419 682056.58510000072419643, 317881.93979999981820583 682051.07010000012814999, 317853.48709999956190586 682042.2386000007390976, 317826.64520000014454126 682032.59070000052452087, 317791.09320000000298023 682023.67650000005960464, 317764.28660000022500753 682016.00320000015199184, 317748.48809999972581863 682009.5613000001758337, 317721.1969999996945262 682001.21529999934136868, 317696.27469999995082617 681992.97680000029504299, 317678.55580000020563602 681986.08889999985694885, 317654.4884000001475215 681975.73530000075697899, 317619.15309999976307154 681966.11779999919235706, 317593.90859999973326921 681956.72609999962151051, 317573.43560000043362379 681948.93539999984204769, 317548.53799999970942736 681940.66620000079274178, 317518.69790000002831221 681928.89629999920725822, 317502.62679999973624945 681922.01579999923706055, 317478.62669999990612268 681914.62170000001788139, 317454.77599999960511923 681906.85610000044107437, 317437.55960000026971102 681901.14660000056028366, 317416.70569999981671572 681897.42989999987185001, 317384.76360000018030405 681889.63120000064373016, 317357.23330000042915344 681882.42009999975562096, 317333.1264000004157424 681875.87240000069141388, 317312.33289999980479479 681869.06880000047385693, 317289.64190000016242266 681864.678999999538064, 317265.39599999971687794 681859.73200000077486038, 317232.32019999995827675 681852.40670000016689301, 317210.14979999978095293 681847.18539999984204769, 317187.11400000005960464 681839.55870000086724758, 317171.58000000007450581 681833.50310000032186508, 317151.86390000022947788 681826.82379999943077564, 317125.33200000040233135 681817.47479999996721745, 317109.98759999964386225 681812.86109999939799309, 317088.79459999967366457 681804.78270000033080578, 317078.09520000033080578 681802.48570000007748604, 317053.66160000022500753 681799.01329999975860119, 317041.7381999995559454 681799.69260000064969063, 317019.53990000020712614 681800.09500000067055225, 316993.12189999967813492 681800.01319999992847443, 316974.03469999972730875 681799.60309999994933605, 316967.69309999980032444 681799.08459999971091747, 316954.99940000008791685 681798.04670000076293945, 316948.24990000016987324 681797.49479999952018261, 316921.964499999769032 681793.83320000022649765, 316895.19180000014603138 681790.0613000001758337, 316870.19950000010430813 681786.00819999910891056, 316845.18620000034570694 681781.23589999973773956, 316829.07720000017434359 681776.23450000025331974, 316809.48759999964386225 681768.83950000070035458, 316792.94959999993443489 681760.23990000039339066, 316775.48149999976158142 681741.64570000022649765, 316765.84350000042468309 681726.97910000011324883, 316754.06319999974220991 681713.69449999928474426, 316739.36139999981969595 681705.95549999922513962, 316719.66799999959766865 681702.13580000028014183, 316697.71870000008493662 681697.78930000029504299, 316668.19379999954253435 681690.22430000081658363, 316644.10780000034719706 681683.61969999969005585, 316617.43340000044554472 681677.397299999371171, 316591.02770000044256449 681672.36329999938607216, 316568.03299999982118607 681663.071000000461936, 316544.08899999968707561 681657.59469999931752682, 316520.67389999981969595 681652.89100000075995922, 316491.96370000019669533 681647.20419999957084656, 316468.3006999995559454 681641.25530000030994415, 316433.60520000010728836 681634.88169999979436398, 316406.20189999975264072 681628.50679999962449074, 316389.09970000013709068 681623.74249999970197678, 316359.33640000037848949 681619.64030000008642673, 316335.82579999975860119 681619.34019999951124191, 316314.6818000003695488 681618.74650000035762787, 316290.51649999991059303 681618.20189999975264072, 316268.71970000024884939 681616.98890000022947788, 316243.5681999996304512 681613.62989999912679195, 316221.80559999961405993 681607.99630000069737434, 316206.28139999974519014 681601.6181000005453825, 316191.16390000004321337 681591.72379999980330467, 316166.38430000003427267 681577.84339999966323376, 316152.3536999998614192 681569.49000000022351742, 316135.30769999977201223 681560.83689999952912331, 316130.45870000030845404 681557.17870000004768372, 316129.05819999985396862 681556.12219999916851521, 316114.98280000034719706 681545.50359999947249889, 316089.35410000011324883 681533.38959999941289425, 316067.34939999971538782 681526.16200000047683716, 316041.31350000016391277 681522.59479999914765358, 316023.77089999988675117 681521.51249999925494194, 315999.75059999991208315 681519.01840000040829182, 315974.6747000003233552 681513.64059999957680702, 315950.79389999993145466 681507.8063999991863966, 315928.88439999986439943 681501.20590000040829182, 315905.73639999981969595 681495.55030000023543835, 315880.24710000026971102 681491.70949999988079071, 315860.00069999974220991 681489.47550000064074993, 315841.67080000042915344 681485.1460999995470047, 315823.54779999982565641 681477.92070000059902668, 315808.22680000029504299 681469.3965000007301569, 315790.13650000002235174 681458.90139999985694885, 315774.65899999998509884 681447.21759999915957451, 315758.01119999960064888 681435.95959999971091747, 315740.92970000021159649 681427.84720000065863132, 315722.38410000037401915 681424.03350000083446503, 315705.4834000002592802 681420.78940000012516975, 315691.21380000002682209 681414.34679999947547913, 315673.42459999956190586 681404.28580000065267086, 315652.63860000018030405 681390.17600000090897083, 315637.35109999962151051 681374.90330000035464764, 315626.07230000011622906 681357.17789999954402447, 315611.11270000040531158 681345.22499999962747097, 315594.44550000037997961 681335.38810000009834766, 315575.60479999985545874 681325.76080000028014183, 315541.49560000002384186 681310.27690000087022781, 315539.98170000035315752 681308.05419999919831753, 315533.21150000020861626 681305.29719999991357327, 315515.0224999999627471 681298.99200000055134296, 315493.45629999972879887 681294.26400000043213367, 315470.82730000000447035 681288.92769999988377094, 315447.12750000040978193 681285.44649999961256981, 315424.53780000004917383 681282.11099999956786633, 315403.76690000016242266 681274.87570000067353249, 315383.63080000039190054 681267.75430000014603138, 315365.03129999991506338 681259.90850000083446503, 315339.82859999965876341 681251.17909999936819077, 315317.46779999975115061 681242.18810000084340572, 315290.30910000018775463 681232.77759999968111515, 315262.15299999993294477 681222.80210000090301037, 315239.8338000001385808 681213.69759999960660934, 315208.27620000019669533 681206.88169999979436398, 315189.12490000016987324 681201.21030000038444996, 315163.81429999973624945 681192.73870000056922436, 315138.62349999975413084 681184.08770000003278255, 315114.83719999995082617 681176.55279999971389771, 315090.48519999999552965 681168.19749999977648258, 315068.34759999997913837 681160.48240000009536743, 315025.19359999988228083 681148.75510000064969063, 314999.72570000030100346 681143.89409999921917915, 314977.16909999959170818 681138.84080000035464764, 314946.79899999964982271 681132.29230000078678131, 314924.73680000007152557 681125.07379999943077564, 314907.09740000031888485 681118.7085999995470047, 314886.61180000007152557 681111.80289999954402447, 314861.63370000012218952 681102.42259999923408031, 314840.62509999983012676 681095.17139999940991402, 314826.17219999991357327 681088.49019999988377094, 314821.39639999996870756 681086.08699999935925007, 314812.96129999961704016 681082.62959999963641167, 314799.12139999959617853 681073.01520000025629997, 314783.51200000010430813 681066.4630999993532896, 314762.19900000002235174 681061.07960000075399876, 314744.4348999997600913 681055.0551999993622303, 314728.66559999994933605 681050.1607000008225441, 314712.06879999954253435 681043.49709999933838844, 314685.75939999986439943 681033.09610000066459179, 314666.88760000001639128 681022.29629999957978725, 314647.86560000013560057 681015.34679999947547913, 314635.80620000045746565 681008.74239999987185001, 314625.71279999986290932 681003.27250000089406967, 314601.35280000045895576 680992.49349999986588955, 314595.77440000046044588 680990.04580000042915344, 314589.12229999992996454 680985.67750000022351742, 314582.55609999969601631 680981.47210000082850456, 314571.62799999956041574 680977.53700000047683716, 314561.92360000032931566 680972.82760000042617321, 314550.43090000003576279 680968.28710000030696392, 314534.98799999989569187 680961.34449999965727329, 314515.56879999954253435 680951.87609999999403954, 314499.65330000035464764 680945.00709999911487103, 314485.89659999962896109 680939.2357999999076128, 314470.36560000013560057 680933.57870000042021275, 314453.68910000007599592 680926.99890000000596046, 314434.96059999987483025 680919.58320000022649765, 314421.64680000022053719 680912.50349999964237213, 314409.47389999963343143 680905.959799999371171, 314392.58870000019669533 680898.02749999985098839, 314378.86039999965578318 680890.93150000087916851, 314355.13949999958276749 680882.62570000067353249, 314339.90020000003278255 680875.79549999907612801, 314322.1522000003606081 680870.34579999931156635, 314306.16430000029504299 680864.83650000020861626, 314287.77900000009685755 680858.07269999943673611, 314273.1415999997407198 680851.6590999998152256, 314256.89099999982863665 680845.63609999977052212, 314235.35560000035911798 680838.18979999981820583, 314217.98369999974966049 680830.38560000061988831, 314196.17059999983757734 680820.77380000054836273, 314178.13580000028014183 680811.16960000060498714, 314159.2544999998062849 680802.54490000009536743, 314146.02610000036656857 680794.77500000037252903, 314124.52919999975711107 680785.20020000077784061, 314106.06850000005215406 680778.32300000078976154, 314088.79989999998360872 680772.95360000059008598, 314076.54860000032931566 680770.53769999928772449, 314053.82120000012218952 680775.08110000006854534, 314042.36739999987185001 680778.26390000060200691, 314029.44840000011026859 680779.37570000067353249, 314014.91239999979734421 680776.07249999977648258, 314003.08210000023245811 680773.38409999944269657, 313973.45359999965876341 680763.13929999992251396, 313943.56300000008195639 680752.0186999998986721, 313912.60890000034123659 680740.24239999987185001, 313877.94450000021606684 680725.49650000035762787, 313843.98539999965578318 680712.38660000078380108, 313811.75800000037997961 680700.54169999994337559, 313783.26730000041425228 680690.57499999925494194, 313752.74079999979585409 680679.4846000000834465, 313722.39080000016838312 680666.67630000039935112, 313690.48950000014156103 680655.28009999915957451, 313662.72130000032484531 680642.65330000035464764, 313638.17499999981373549 680629.71150000020861626, 313616.75229999981820583 680620.9744000006467104, 313592.8622000003233552 680614.17799999937415123, 313554.14149999991059303 680609.90359999984502792, 313553.22389999963343143 680609.78329999931156635, 313520.95390000008046627 680605.55230000056326389, 313485.06570000015199184 680601.79450000077486038, 313451.63559999968856573 680595.32230000011622906, 313411.59690000023692846 680588.09259999915957451, 313374.11019999999552965 680579.80949999950826168, 313330.50650000013411045 680571.02769999951124191, 313292.71520000044256449 680563.24819999933242798, 313255.26339999958872795 680552.94079999998211861, 313219.72329999972134829 680543.29189999960362911, 313192.82220000028610229 680532.21529999934136868, 313162.72950000036507845 680521.11130000092089176, 313133.19900000002235174 680509.99259999953210354, 313096.5506999995559454 680498.01669999957084656, 313061.62650000024586916 680489.94490000046789646, 313022.1365999998524785 680479.96250000037252903, 312983.41830000001937151 680468.52500000037252903, 312973.81539999973028898 680465.74689999967813492, 312970.51620000042021275 680464.79240000061690807, 312940.75810000021010637 680456.18339999951422215, 312904.26829999964684248 680445.07919999957084656, 312861.32839999999850988 680434.0892999991774559, 312825.68190000019967556 680421.74770000018179417, 312784.61479999963194132 680409.40750000067055225, 312749.90029999986290932 680397.4647000003606081, 312707.74920000042766333 680386.43840000033378601, 312669.12999999988824129 680373.40269999951124191, 312625.40780000016093254 680361.74980000033974648, 312587.66720000002533197 680349.5897000003606081, 312548.66150000039488077 680338.85899999924004078, 312513.21480000019073486 680327.9493000004440546, 312473.84470000024884939 680313.18390000052750111, 312440.28739999979734421 680296.99000000022351742, 312409.86870000045746565 680280.93820000067353249, 312380.82820000033825636 680268.73389999940991402, 312377.97329999972134829 680267.98929999954998493, 312360.32500000018626451 680260.57929999940097332, 312324.557799999602139 680250.09889999963343143, 312287.41089999955147505 680241.35659999959170818, 312253.31940000038594007 680233.21319999918341637, 312214.22400000039488077 680224.85449999943375587, 312176.24679999984800816 680218.01899999938905239, 312140.99120000004768372 680210.68920000083744526, 312098.57799999974668026 680203.28629999980330467, 312061.76190000027418137 680194.16410000063478947, 312021.57230000011622906 680183.42359999939799309, 311987.88609999977052212 680173.30760000087320805, 311944.66420000046491623 680161.83390000090003014, 311907.53650000039488077 680149.77769999951124191, 311875.77319999970495701 680138.79209999926388264, 311836.6919999998062849 680124.66410000063478947, 311802.53980000037699938 680114.7147000003606081, 311801.73240000009536743 680114.47939999960362911, 311765.7523999996483326 680103.11290000006556511, 311729.88279999978840351 680091.90420000068843365, 311701.22200000006705523 680084.21990000084042549, 311684.34839999955147505 680081.42510000057518482, 311682.74129999987781048 680083.03219999931752682, 311681.68169999960809946 680084.09180000051856041, 311684.06039999984204769 680090.12519999966025352, 311678.4985999995842576 680109.02439999952912331, 311634.50820000004023314 680258.50530000030994415, 311634.04899999964982271 680260.06560000032186508, 311585.07309999968856573 680426.48729999922215939, 311583.44830000028014183 680432.00840000063180923, 311583.29299999959766865 680432.53610000014305115, 311535.33160000015050173 680595.51029999926686287, 311727.76680000033229589 680672.20560000091791153, 312343.10099999979138374 680917.44800000078976154, 312292.17960000038146973 681099.53020000085234642, 312292.03809999953955412 681100.03629999980330467, 312263.39549999963492155 681202.45470000058412552, 312250.79519999958574772 681247.51019999943673611, 312248.13980000000447035 681257.00500000081956387, 312189.5778999999165535 681466.4078999999910593, 312174.66579999960958958 681519.7296999990940094, 312002.64599999971687794 682163.85600000061094761, 311937.95729999989271164 682468.50479999929666519, 311942.58600000012665987 682474.00090000033378601, 311900.73159999959170818 682644.18899999931454659, 311900.33150000032037497 682645.81589999981224537, 311900.15550000034272671 682646.53140000067651272, 311734.73929999954998493 683319.14379999972879887, 311724.76900000032037497 683359.68490000069141388, 311723.39589999988675117 683365.26820000074803829, 311723.19739999994635582 683366.07530000060796738, 311723.10749999992549419 683366.44089999981224537, 311514.39699999988079071 684215.09620000049471855, 311512.56909999996423721 684222.52869999967515469, 311424.25320000015199184 684581.6375999990850687, 311422.7369999997317791 684587.80289999954402447, 311311.43369999993592501 685040.38240000046789646, 311466.50640000030398369 685146.0511000007390976, 311467.339499999769032 685146.61879999935626984, 312195.14149999991059303 685642.55360000021755695, 312198.69409999996423721 685644.9744000006467104, 312444.40070000011473894 685812.40240000002086163, 312072.8382999999448657 686180.67950000055134296, 312072.74940000008791685 686180.76759999990463257, 311855.59690000023692846 686396.00019999966025352, 311849.81070000026375055 686401.73530000075697899, 311147.55879999976605177 687097.77810000069439411, 311137.43520000018179417 687099.39470000006258488, 311070.28969999961555004 687173.97489999979734421, 311067.03619999997317791 687177.58870000019669533, 311066.48790000006556511 687178.19769999943673611, 310838.24459999985992908 687431.7135000005364418, 310810.97680000029504299 687462.00060000084340572, 310810.86139999981969595 687462.12879999913275242, 311277.38640000019222498 687378.73120000027120113, 311381.98539999965578318 687360.03270000033080578, 311612.91229999996721745 687024.26789999939501286, 311615.67939999978989363 687020.24450000002980232, 311903.02350000012665987 686602.44979999959468842, 312782.54989999998360872 685939.93930000066757202, 312784.65770000033080578 685921.83819999918341637, 312785.69489999953657389 685912.93090000003576279, 312889.81560000032186508 685018.77500000037252903))</t>
  </si>
  <si>
    <t>A04016</t>
  </si>
  <si>
    <t>Golfe 6</t>
  </si>
  <si>
    <t>A04016027</t>
  </si>
  <si>
    <t>226466.955699</t>
  </si>
  <si>
    <t>35331.9992213</t>
  </si>
  <si>
    <t>38545435.1142</t>
  </si>
  <si>
    <t>Polygon ((294741.629700000397861 686091.31570000015199184, 296841.11129999998956919 683896.38040000014007092, 297621.78650000039488077 683414.15709999948740005, 299436.79690000042319298 682293.02470000088214874, 299652.03469999972730875 682099.44700000062584877, 294336.41679999977350235 682114.98259999975562096, 292470.96520000044256449 682126.91829999908804893, 289714.9517000000923872 682144.55199999921023846, 287816.94840000011026859 682156.73499999940395355, 287818.9703999999910593 683151.29079999960958958, 287828.28679999988526106 684119.83339999988675117, 287828.36770000029355288 684120.06460000015795231, 287828.86170000024139881 684119.40630000084638596, 287855.9576000003144145 684191.77740000002086163, 287879.9389000004157424 684256.34239999949932098, 287906.96879999991506338 684330.70030000060796738, 288051.69809999968856573 684677.38140000030398369, 288112.02780000027269125 685022.74459999985992908, 288136.64769999962300062 685163.72900000028312206, 288136.95590000040829182 685165.49400000087916851, 288213.97499999962747097 685606.53869999945163727, 288387.28050000034272671 686563.79719999991357327, 288427.51769999973475933 686717.80570000037550926, 288428.28849999979138374 686720.75589999929070473, 288533.38430000003427267 687123.01119999960064888, 288604.80489999987185001 687363.12900000065565109, 288610.7544999998062849 687383.13159999996423721, 288903.37330000009387732 688366.92270000092685223, 288903.74990000016987324 688368.18879999965429306, 288991.62590000033378601 688663.63000000081956387, 289059.45220000017434359 688828.59699999913573265, 289062.28930000029504299 688835.49730000086128712, 289566.90579999983310699 688806.0234999991953373, 289689.56709999963641167 688798.30719999969005585, 289809.20700000040233135 688775.43559999950230122, 290084.83249999955296516 688722.74420000053942204, 292215.88200000021606684 688311.45399999991059303, 293000.55219999980181456 687845.27290000021457672, 293872.94479999970644712 687526.58000000007450581, 294156.56869999971240759 687426.6136000007390976, 294313.14670000039041042 687373.64320000074803829, 294796.9389000004157424 687228.00720000080764294, 295350.75700000021606684 687089.58019999973475933, 294741.629700000397861 686091.31570000015199184))</t>
  </si>
  <si>
    <t>A04017</t>
  </si>
  <si>
    <t>Golfe 7</t>
  </si>
  <si>
    <t>A04017028</t>
  </si>
  <si>
    <t>Aflao-Sagbado</t>
  </si>
  <si>
    <t>442745.589139</t>
  </si>
  <si>
    <t>32819.5929653</t>
  </si>
  <si>
    <t>48961402.6866</t>
  </si>
  <si>
    <t>Polygon ((341509.13009999971836805 687867.77470000088214874, 341475.817200000397861 687865.27669999934732914, 340866.08490000013262033 690115.03089999966323376, 341336.03440000023692846 690258.29419999942183495, 342417.26999999955296516 690295.98780000023543835, 342937.59289999958127737 690593.63729999959468842, 343263.55559999961405993 691379.25420000031590462, 345210.48020000010728836 690112.79230000078678131, 344985.28729999996721745 689170.72269999980926514, 345019.40469999983906746 689017.19449999928474426, 345836.67860000021755695 688939.6801999993622303, 345832.63040000014007092 688863.28160000033676624, 345839.29299999959766865 688857.97450000047683716, 345846.04169999994337559 688846.07129999995231628, 345849.75629999954253435 688828.51950000040233135, 345852.39960000012069941 688807.97949999943375587, 345855.79430000018328428 688796.25819999910891056, 345853.59939999971538782 688755.28949999995529652, 345854.24110000021755695 688739.96250000037252903, 345855.46320000011473894 688728.26329999975860119, 345854.40510000009089708 688717.61989999935030937, 345852.55520000029355288 688707.95790000073611736, 345850.49710000026971102 688703.89460000023245811, 345850.0153999999165535 688702.65949999913573265, 345848.05819999985396862 688698.09860000014305115, 345842.97530000004917383 688689.02749999985098839, 345836.51190000027418137 688683.06440000049769878, 345823.89809999987483025 688679.9727999996393919, 345805.26750000007450581 688676.76109999977052212, 345786.40589999966323376 688672.99730000086128712, 345767.43910000007599592 688671.44419999979436398, 345749.58810000028461218 688668.91220000013709068, 345726.99440000019967556 688665.55059999972581863, 345699.46999999973922968 688661.28199999965727329, 345679.8184000002220273 688658.12450000084936619, 345660.07880000025033951 688655.35569999925792217, 345636.7514000004157424 688652.00290000066161156, 345629.91229999996721745 688650.72839999943971634, 345620.91509999986737967 688648.21609999984502792, 345608.68549999967217445 688645.33129999972879887, 345598.58389999996870756 688639.03309999965131283, 345588.94830000028014183 688631.35009999945759773, 345578.02329999953508377 688626.60019999928772449, 345560.83169999998062849 688624.15130000002682209, 345541.73979999963194132 688621.38719999976456165, 345519.50889999978244305 688619.25259999930858612, 345499.57859999965876341 688617.74479999952018261, 345479.37100000027567148 688615.95959999971091747, 345461.44099999964237213 688614.45690000057220459, 345442.12849999964237213 688612.36979999952018261, 345424.59580000024288893 688608.44950000010430813, 345408.54349999967962503 688604.40249999985098839, 345370.21779999975115061 688595.23059999942779541, 345358.74010000005364418 688592.84249999932944775, 345339.1474999999627471 688588.52520000003278255, 345316.93530000001192093 688582.64149999991059303, 345303.30719999969005585 688575.77649999968707561, 345288.67740000039339066 688564.25310000032186508, 345280.09719999972730875 688552.87130000069737434, 345260.79810000024735928 688546.42049999907612801, 345244.50019999966025352 688545.59649999998509884, 345223.40309999976307154 688542.98850000090897083, 345199.45370000042021275 688539.41290000081062317, 345175.36840000003576279 688535.13619999960064888, 345148.77479999978095293 688530.80089999921619892, 345116.89400000032037497 688525.53460000082850456, 345081.67239999957382679 688518.60180000029504299, 345055.33100000023841858 688513.02250000089406967, 345027.47080000024288893 688508.67310000024735928, 345002.54629999957978725 688505.84019999951124191, 344982.27219999954104424 688497.61669999919831753, 344965.62839999981224537 688489.6761000007390976, 344950.17980000004172325 688481.27899999916553497, 344931.23780000023543835 688473.88869999907910824, 344906.19809999968856573 688467.00669999979436398, 344882.79939999990165234 688460.66819999925792217, 344850.3219999996945262 688454.18500000052154064, 344819.18879999965429306 688446.09799999929964542, 344790.01169999968260527 688438.69209999963641167, 344763.91270000021904707 688432.96739999949932098, 344732.40160000044852495 688425.87670000083744526, 344702.31439999956637621 688418.48079999908804893, 344675.88580000028014183 688413.10249999910593033, 344652.26790000032633543 688408.8056000005453825, 344630.83029999956488609 688403.76280000060796738, 344607.5610999995842576 688402.7289000004529953, 344581.66650000028312206 688397.96199999935925007, 344561.55439999978989363 688391.77329999953508377, 344547.41830000001937151 688384.85480000078678131, 344536.64520000014454126 688375.10380000062286854, 344526.62119999993592501 688363.8965000007301569, 344514.99909999966621399 688350.10520000010728836, 344505.63049999997019768 688341.47030000016093254, 344488.96889999974519014 688330.50870000012218952, 344473.60269999969750643 688322.84789999946951866, 344457.38619999960064888 688316.36500000022351742, 344440.96289999969303608 688310.26270000077784061, 344428.62009999994188547 688306.24510000087320805, 344411.46549999993294477 688304.61989999935030937, 344392.95349999982863665 688303.93160000070929527, 344370.38669999968260527 688300.94030000083148479, 344348.63949999958276749 688297.1505999993532896, 344323.34819999989122152 688293.06450000032782555, 344302.75270000007003546 688289.30690000019967556, 344267.24179999995976686 688284.53380000032484531, 344242.42839999962598085 688282.43249999918043613, 344214.13119999971240759 688280.23939999938011169, 344186.8678999999538064 688277.88289999961853027, 344161.60230000037699938 688276.86999999918043613, 344137.63530000019818544 688276.85600000061094761, 344103.18379999976605177 688274.9926999993622303, 344078.23029999993741512 688271.38839999958872795, 344039.59580000024288893 688265.79749999940395355, 344016.14699999988079071 688263.77500000037252903, 343981.40120000019669533 688260.94150000065565109, 343948.02550000045448542 688257.06189999915659428, 343917.65429999958723783 688253.21629999950528145, 343889.92839999962598085 688250.71880000084638596, 343863.51080000028014183 688245.60639999993145466, 343833.83059999998658895 688241.27700000070035458, 343817.42239999957382679 688238.6721000000834465, 343800.20390000008046627 688235.93859999999403954, 343766.32459999993443489 688230.29230000078678131, 343735.63599999994039536 688225.13199999928474426, 343707.16889999993145466 688220.85180000029504299, 343674.03039999958127737 688215.4363000001758337, 343648.43080000020563602 688210.67640000022947788, 343620.67430000007152557 688205.26710000075399876, 343592.19079999998211861 688199.33039999939501286, 343565.90629999991506338 688195.48139999993145466, 343535.67599999997764826 688189.66000000014901161, 343501.38320000004023314 688182.25950000062584877, 343477.54939999990165234 688177.70229999907314777, 343444.80439999978989363 688170.61910000070929527, 343414.61290000006556511 688165.24660000018775463, 343387.21200000029057264 688160.04869999922811985, 343358.69849999994039536 688153.52800000086426735, 343324.90230000019073486 688147.65450000017881393, 343302.21040000021457672 688143.45209999941289425, 343273.79059999994933605 688138.70949999988079071, 343246.96260000020265579 688135.34769999980926514, 343220.85599999967962503 688130.34669999964535236, 343194.86969999969005585 688126.71820000000298023, 343163.48400000017136335 688121.61460000090301037, 343134.64049999974668026 688117.17970000021159649, 343106.47149999998509884 688113.11999999918043613, 343072.63119999971240759 688108.69840000011026859, 343046.24839999992400408 688104.00860000029206276, 343016.30549999978393316 688098.91789999976754189, 342988.07400000002235174 688094.25259999930858612, 342964.7159000001847744 688091.27930000051856041, 342944.8936999998986721 688086.99819999933242798, 342918.92630000039935112 688083.68779999949038029, 342892.05130000039935112 688079.04900000058114529, 342869.75 688076.25669999979436398, 342845.68599999975413084 688073.47509999945759773, 342822.53849999979138374 688069.37140000052750111, 342795.10020000021904707 688065.08919999934732914, 342774.80480000004172325 688061.74950000084936619, 342745.32320000045001507 688055.63900000043213367, 342717.2843000004068017 688052.62910000048577785, 342694.99359999969601631 688049.32660000026226044, 342668.48940000031143427 688045.23909999988973141, 342635.3409000001847744 688040.09840000048279762, 342612.83760000020265579 688037.52529999986290932, 342576.53760000038892031 688033.17109999991953373, 342549.83910000044852495 688029.30719999969005585, 342511.50810000021010637 688022.03610000014305115, 342482.84669999964535236 688017.25129999965429306, 342456.05169999971985817 688014.68710000067949295, 342433.50700000021606684 688009.71220000088214874, 342396.30179999954998493 688005.20670000091195107, 342372.70469999965280294 688000.85290000028908253, 342335.50210000015795231 687995.00909999944269657, 342307.39329999964684248 687990.37790000066161156, 342283.09269999992102385 687984.87759999930858612, 342252.93929999973624945 687980.9171999990940094, 342220.97049999982118607 687979.33080000057816505, 342192.93109999969601631 687978.06020000018179417, 342153.0459000002592802 687974.61490000039339066, 342117.50800000037997961 687969.93160000070929527, 342080.73000000044703484 687963.59259999915957451, 342048.24220000021159649 687958.39540000073611736, 342020.97269999980926514 687952.32049999944865704, 341986.71910000033676624 687946.92060000076889992, 341953.66610000003129244 687942.45500000007450581, 341927.34960000030696392 687937.62089999951422215, 341896.77589999977499247 687932.44250000081956387, 341873.85419999994337559 687928.27639999985694885, 341841.58079999964684248 687921.97509999945759773, 341814.46430000010877848 687917.29419999942183495, 341785.46600000001490116 687911.84019999951124191, 341755.61039999965578318 687907.32440000027418137, 341721.31859999988228083 687903.02759999968111515, 341692.88970000017434359 687897.64420000091195107, 341648.12629999965429306 687889.74950000084936619, 341595.0213000001385808 687879.38739999942481518, 341560.07299999985843897 687875.22110000066459179, 341536.0414000004529953 687871.68520000018179417, 341509.13009999971836805 687867.77470000088214874))</t>
  </si>
  <si>
    <t>A05</t>
  </si>
  <si>
    <t>A05018</t>
  </si>
  <si>
    <t>Lacs 1</t>
  </si>
  <si>
    <t>A05018029</t>
  </si>
  <si>
    <t>Aného</t>
  </si>
  <si>
    <t>14681.598988</t>
  </si>
  <si>
    <t>14361.5909581</t>
  </si>
  <si>
    <t>14361.5818424</t>
  </si>
  <si>
    <t>9935868.09955</t>
  </si>
  <si>
    <t>Polygon ((344253.96939999982714653 695112.33610000088810921, 345895.98049999959766865 694558.24180000089108944, 346591.97709999978542328 694639.32880000025033951, 346686.11560000013560057 693227.93260000087320805, 347382.11209999956190586 692991.42889999970793724, 348848.89780000038444996 692017.52470000088214874, 349935.73319999966770411 692370.375, 350000.4742000000551343 692398.77700000070035458, 350184.91150000039488077 692463.58379999920725822, 350274.50860000029206276 692479.85119999945163727, 350276.0115999998524785 692480.12409999966621399, 350852.8693000003695488 692662.83379999920725822, 351508.32230000011622906 692108.73949999921023846, 351272.55819999985396862 691153.2203999999910593, 351264.96860000025480986 691091.78339999914169312, 351213.97539999987930059 691094.08510000072419643, 351171.65560000017285347 691096.00210000015795231, 351137.10859999991953373 691094.79549999907612801, 351049.90720000024884939 691088.34060000069439411, 350979.38049999997019768 691079.44940000027418137, 350881.29980000015348196 691043.38990000076591969, 350817.26470000017434359 691015.78920000046491623, 350748.09009999968111515 690975.14090000092983246, 350736.25200000032782555 690964.60410000011324883, 350729.52440000046044588 690959.33980000019073486, 350718.54409999959170818 690948.48369999974966049, 350713.64790000021457672 690945.74730000086128712, 350706.60599999967962503 690933.78260000050067902, 350693.89219999965280294 690919.60280000045895576, 350687.32139999978244305 690907.74120000004768372, 350650.68649999983608723 690880.84720000065863132, 350575.17760000005364418 690815.85769999958574772, 350470.04509999975562096 690716.54890000075101852, 350387.78940000012516975 690637.22250000014901161, 350276.50129999965429306 690533.25249999947845936, 350126.01389999967068434 690430.87390000000596046, 350047.08849999960511923 690406.20680000074207783, 349930.71459999959915876 690410.27429999969899654, 349835.0340999998152256 690422.5499000009149313, 349781.3349999999627471 690445.37360000051558018, 349698.69959999993443489 690496.50779999978840351, 349584.06790000014007092 690598.12130000069737434, 349476.41579999960958958 690699.32190000079572201, 349359.62710000015795231 690766.59219999983906746, 349236.05350000038743019 690804.26889999955892563, 349059.97970000002533197 690786.3465999998152256, 347491.1578999999910593 690400.55839999951422215, 345210.48020000010728836 690112.79230000078678131, 343263.55559999961405993 691379.25420000031590462, 342838.678999999538064 691864.34510000050067902, 342369.21540000010281801 691959.87869999930262566, 342072.28909999970346689 692205.70179999992251396, 341578.41320000030100346 692539.84860000014305115, 341402.88499999977648258 693161.92219999991357327, 340899.5127999996766448 694946.09649999998509884, 341739.06290000025182962 695675.06200000084936619, 342674.20770000014454126 696034.12189999967813492, 343618.73880000039935112 696196.36559999920427799, 344253.96939999982714653 695112.33610000088810921))</t>
  </si>
  <si>
    <t>A05018030</t>
  </si>
  <si>
    <t>Glidji</t>
  </si>
  <si>
    <t>1191.674052</t>
  </si>
  <si>
    <t>28084.5692873</t>
  </si>
  <si>
    <t>28090.2459847</t>
  </si>
  <si>
    <t>32012791.3593</t>
  </si>
  <si>
    <t>Polygon ((345836.67860000021755695 688939.6801999993622303, 345019.40469999983906746 689017.19449999928474426, 344985.28729999996721745 689170.72269999980926514, 345210.48020000010728836 690112.79230000078678131, 347491.1578999999910593 690400.55839999951422215, 349059.97970000002533197 690786.3465999998152256, 349149.23000000044703484 689881.59290000051259995, 349191.8468000004068017 689520.62930000014603138, 349181.19489999953657389 689518.48589999973773956, 349150.93969999998807907 689508.50379999913275242, 349117.35620000027120113 689498.6806000005453825, 349087.54669999983161688 689488.07289999909698963, 349046.54339999984949827 689476.91269999928772449, 349017.37509999983012676 689469.96670000068843365, 348979.32330000028014183 689467.72809999994933605, 348949.51470000017434359 689463.55470000021159649, 348902.05250000022351742 689455.28910000063478947, 348866.4742000000551343 689447.95930000022053719, 348831.91210000030696392 689441.62450000084936619, 348788.47680000029504299 689435.67710000090301037, 348758.54330000001937151 689431.60889999940991402, 348723.71779999975115061 689427.4318000003695488, 348701.43640000000596046 689425.15579999983310699, 348658.67669999971985817 689421.21869999915361404, 348654.23900000005960464 689420.07340000011026859, 348648.09489999990910292 689418.34119999967515469, 348636.82720000017434359 689416.56210000067949295, 348619.682799999602139 689412.87490000016987324, 348604.85089999996125698 689409.89279999956488609, 348588.26699999999254942 689406.41129999980330467, 348567.26929999981075525 689401.94129999913275242, 348548.01429999992251396 689397.32980000041425228, 348530.46509999968111515 689394.26850000023841858, 348512.11270000040531158 689391.14670000039041042, 348494.36459999997168779 689388.51810000091791153, 348472.23269999958574772 689382.96959999948740005, 348456.22499999962747097 689379.02250000089406967, 348441.63650000002235174 689375.70759999938309193, 348426.02850000001490116 689370.51999999955296516, 348408.86019999999552965 689366.67600000090897083, 348384.08839999977499247 689362.40870000049471855, 348361.53949999995529652 689358.68410000018775463, 348342.28110000025480986 689355.59840000048279762, 348320.38850000035017729 689352.20629999972879887, 348296.50910000037401915 689347.73660000041127205, 348281.17619999963790178 689344.94060000032186508, 348250.383500000461936 689339.28839999996125698, 348225.75499999988824129 689336.27490000054240227, 348204.78060000017285347 689333.70109999924898148, 348185.06879999954253435 689331.11510000005364418, 348159.88580000028014183 689328.32300000078976154, 348135.79739999957382679 689326.34809999912977219, 348113.54760000016540289 689323.89540000073611736, 348087.91710000019520521 689321.25430000014603138, 348062.62459999974817038 689319.87089999951422215, 348039.66309999953955412 689317.95879999920725822, 348016.07739999983459711 689315.42280000075697899, 347992.49299999978393316 689313.47529999911785126, 347967.57849999982863665 689311.09569999948143959, 347943.75939999986439943 689309.34589999914169312, 347918.20339999999850988 689307.38869999907910824, 347890.53990000020712614 689304.72079999931156635, 347869.06940000038594007 689302.17180000059306622, 347843.23500000033527613 689296.83349999971687794, 347815.71389999985694885 689293.55450000055134296, 347787.62160000018775463 689288.06440000049769878, 347765.16889999993145466 689282.72709999978542328, 347738.19869999960064888 689277.46120000071823597, 347715.25690000038594007 689272.38839999958872795, 347693.3101000003516674 689266.70360000059008598, 347667.22130000032484531 689261.43229999952018261, 347641.8397000003606081 689254.04230000078678131, 347620.27089999988675117 689247.36119999922811985, 347602.37019999977201223 689241.59930000081658363, 347580.18759999983012676 689235.52360000088810921, 347556.82089999970048666 689230.17009999975562096, 347531.54800000041723251 689224.85009999945759773, 347507.82459999993443489 689221.98799999989569187, 347481.31809999980032444 689217.45160000026226044, 347461.41019999980926514 689214.73609999939799309, 347433.87110000010579824 689210.95150000043213367, 347408.83469999954104424 689208.35029999911785126, 347385.473000000230968 689206.12680000066757202, 347363.30449999962002039 689203.8217999991029501, 347341.06500000040978193 689202.59840000048279762, 347316.17219999991357327 689199.97460000030696392, 347294.35900000017136335 689197.1051000002771616, 347254.63640000019222498 689191.90010000020265579, 347232.25189999956637621 689189.33489999920129776, 347185.19940000027418137 689180.97959999926388264, 347160.807799999602139 689175.65420000068843365, 347132.45270000025629997 689168.62690000049769878, 347091.14940000046044588 689159.79160000011324883, 347045.14919999986886978 689153.33049999922513962, 347025.15000000037252903 689150.01400000043213367, 346979.94680000003427267 689143.18610000051558018, 346951.69230000022798777 689138.17659999988973141, 346902.92520000040531158 689128.40630000084638596, 346876.32569999992847443 689121.12839999981224537, 346833.91830000001937151 689109.28329999931156635, 346788.6193000003695488 689100.27630000002682209, 346740.620299999602139 689089.36790000088512897, 346694.73379999957978725 689082.30020000040531158, 346631.75910000037401915 689083.33689999952912331, 346531.28249999973922968 689077.72069999948143959, 346463.6380000002682209 689073.17999999970197678, 346418.12829999998211861 689067.81880000047385693, 346395.23429999966174364 689063.83559999987483025, 346372.58389999996870756 689059.51960000023245811, 346353.73709999956190586 689055.27170000039041042, 346342.00640000030398369 689051.79969999939203262, 346318.31869999971240759 689045.88150000013411045, 346297.39479999989271164 689043.05890000052750111, 346284.32380000036209822 689041.21680000051856041, 346265.7994999997317791 689038.89809999987483025, 346249.50420000031590462 689036.7357999999076128, 346229.84470000024884939 689033.52610000036656857, 346208.13860000018030405 689028.07090000063180923, 346188.55279999971389771 689023.21729999966919422, 346171.89659999962896109 689019.45299999974668026, 346156.31560000032186508 689015.41169999912381172, 346135.54040000028908253 689009.88969999924302101, 346112.60900000017136335 689003.53089999966323376, 346093.64890000037848949 688998.15039999969303608, 346071.79009999986737967 688992.07709999941289425, 346050.77510000020265579 688986.13810000009834766, 346027.36019999999552965 688978.91909999959170818, 346008.74010000005364418 688974.42139999940991402, 345986.07940000016242266 688968.87609999999403954, 345966.35209999978542328 688964.44620000012218952, 345945.28990000020712614 688959.74560000002384186, 345925.9363000001758337 688956.03270000033080578, 345907.74670000001788139 688953.98230000026524067, 345891.3903999999165535 688950.06350000016391277, 345871.22470000013709068 688946.42540000006556511, 345852.79789999965578318 688942.61959999985992908, 345836.67860000021755695 688939.6801999993622303))</t>
  </si>
  <si>
    <t>A05018031</t>
  </si>
  <si>
    <t>AdjIdo</t>
  </si>
  <si>
    <t>6206.238463</t>
  </si>
  <si>
    <t>10547.8822218</t>
  </si>
  <si>
    <t>10547.9901901</t>
  </si>
  <si>
    <t>4901722.87842</t>
  </si>
  <si>
    <t>Polygon ((361103.53890000004321337 706256.7926000002771616, 362741.28000000026077032 706129.65740000084042549, 363028.89620000030845404 706117.29820000007748604, 363030.90020000003278255 706117.21209999918937683, 363380.64580000005662441 706102.18319999985396862, 363393.36880000028759241 706101.63649999909102917, 363692.84619999956339598 706088.76769999973475933, 364139.49340000003576279 706057.31880000047385693, 364365.07699999958276749 706041.80770000070333481, 364365.2405000003054738 706041.79649999924004078, 364368.73599999956786633 706032.54010000079870224, 364378.32600000035017729 706007.37309999950230122, 364383.24560000002384186 705995.70810000039637089, 364391.99949999991804361 705973.69789999909698963, 364394.03220000024884939 705968.75799999944865704, 364399.31359999999403954 705958.13340000063180923, 364416.4244999997317791 705935.79120000079274178, 364438.80319999996572733 705914.25489999912679195, 364460.84929999988526106 705902.12729999981820583, 364502.06259999983012676 705887.76459999941289425, 364540.74340000003576279 705878.99789999984204769, 364605.73739999998360872 705870.69779999926686287, 364660.30370000004768372 705864.19370000064373016, 364704.9232999999076128 705856.81719999946653843, 364734.24010000005364418 705851.57220000028610229, 364768.42559999972581863 705847.06359999999403954, 364834.27230000030249357 705837.57399999909102917, 364897.44649999961256981 705828.82249999977648258, 364933.61899999994784594 705825.68109999969601631, 364973.48529999982565641 705822.3080000001937151, 365011.4540999997407198 705817.98159999959170818, 365035.8311999998986721 705815.75989999994635582, 365083.87820000015199184 705813.10370000079274178, 365119.55759999994188547 705811.73589999973773956, 365165.35690000001341105 705810.12140000052750111, 365208.88279999978840351 705810.03470000065863132, 365236.74450000002980232 705809.57399999909102917, 365284.32560000009834766 705804.76549999974668026, 365319.29760000016540289 705799.09840000048279762, 365378.60209999978542328 705788.17889999970793724, 365395.46929999999701977 705783.90029999986290932, 365417.57110000029206276 705776.63120000064373016, 365441.39470000006258488 705767.06499999947845936, 365457.51850000023841858 705759.96739999949932098, 365480.19560000021010637 705747.36800000071525574, 365503.00370000023394823 705735.43400000035762787, 365521.36039999965578318 705724.37340000085532665, 365534.071000000461936 705713.57239999994635582, 365543.90120000019669533 705704.65159999951720238, 365554.88879999984055758 705693.41019999980926514, 365572.08210000023245811 705679.9857999999076128, 365579.20930000022053719 705673.27050000056624413, 365585.87189999967813492 705664.96619999967515469, 365594.85919999983161688 705648.63629999943077564, 365600.50669999979436398 705639.11350000090897083, 365603.99789999984204769 705631.27910000085830688, 365604.9884000001475215 705624.6931999996304512, 365604.1051000002771616 705613.16889999993145466, 365604.72970000002533197 705602.46270000003278255, 365602.83820000011473894 705589.42359999939799309, 365598.30790000036358833 705569.10720000043511391, 365591.4398999996483326 705546.40980000048875809, 365583.71750000026077032 705525.0636999998241663, 365573.26649999991059303 705497.27280000038444996, 365567.53249999973922968 705481.34239999949932098, 365559.3252999996766448 705458.24620000086724758, 365552.69919999968260527 705438.1294999998062849, 365546.12220000009983778 705415.93050000071525574, 365534.44720000028610229 705381.01769999973475933, 365527.71600000001490116 705362.01820000074803829, 365522.36569999996572733 705347.73330000042915344, 365515.98649999964982271 705334.44290000014007092, 365505.97059999965131283 705308.62859999947249889, 365493.19450000021606684 705279.54069999977946281, 365483.05640000011771917 705253.83569999970495701, 365478.07139999978244305 705239.03319999948143959, 365470.13379999995231628 705216.32660000026226044, 365461.62980000022798777 705192.8984999991953373, 365448.71019999962300062 705157.30890000052750111, 365442.22400000039488077 705139.02060000039637089, 365430.44500000029802322 705109.73709999956190586, 365418.6474999999627471 705076.97149999998509884, 365415.75540000014007092 705067.81729999929666519, 365408.02400000020861626 705044.72900000028312206, 365403.10199999995529652 705029.05279999971389771, 365392.59300000034272671 704999.86270000040531158, 365383.37090000044554472 704968.89640000090003014, 365377.51310000009834766 704949.29549999907612801, 365375.41729999985545874 704940.25039999932050705, 365368.52950000017881393 704910.09280000068247318, 365362.03070000000298023 704882.32049999944865704, 365352.43400000035762787 704834.84349999949336052, 365347.82280000019818544 704809.85199999995529652, 365345.22319999989122152 704794.50219999998807907, 365343.10879999957978725 704782.80309999920427799, 365340.71690000034868717 704765.0267999991774559, 365337.00160000007599592 704735.10820000059902668, 365334.81350000016391277 704715.04529999941587448, 365332.60740000009536743 704697.19620000012218952, 365330.58430000022053719 704676.18640000000596046, 365328.10070000030100346 704646.00650000013411045, 365327.24679999984800816 704612.14189999923110008, 365324.62789999973028898 704586.43669999949634075, 365322.33320000022649765 704563.89299999922513962, 365320.59389999974519014 704548.21550000086426735, 365320.23269999958574772 704539.56760000064969063, 365317.77429999969899654 704522.4176000002771616, 365314.88140000030398369 704503.28790000081062317, 365311.37990000005811453 704482.43520000018179417, 365306.78500000014901161 704457.45969999954104424, 365303.7099999999627471 704439.68429999984800816, 365300.18010000046342611 704415.3761999998241663, 365298.2571000000461936 704397.19260000064969063, 365297.20550000015646219 704378.23110000044107437, 365298.87090000044554472 704372.17520000040531158, 365299.97449999954551458 704363.83909999951720238, 365301.45079999975860119 704346.63440000079572201, 365303.87100000027567148 704318.93290000036358833, 365306.04349999967962503 704290.46389999985694885, 365307.98560000024735928 704272.42339999973773956, 365310.51460000034421682 704248.14880000054836273, 365312.84350000042468309 704231.5165999997407198, 365313.99129999987781048 704221.1607000008225441, 365317.14769999962300062 704200.84500000067055225, 365319.85769999958574772 704180.56880000047385693, 365321.29739999957382679 704170.64430000074207783, 365329.11490000039339066 704135.88330000080168247, 365334.4727999996393919 704108.26060000061988831, 365339.96879999991506338 704082.16609999909996986, 365343.78340000007301569 704064.43730000033974648, 365350.90469999983906746 704037.88179999962449074, 365354.62449999991804361 704024.68260000087320805, 365359.1134000001475215 704009.34050000086426735, 365363.28990000020712614 703994.50489999912679195, 365370.97510000038892031 703974.02580000087618828, 365378.00559999980032444 703957.29069999977946281, 365383.77520000003278255 703941.63330000080168247, 365388.81799999997019768 703929.15240000002086163, 365393.43809999991208315 703917.98389999940991402, 365407.74729999992996454 703890.19999999925494194, 365412.55790000036358833 703877.36759999953210354, 365419.31579999998211861 703858.56049999967217445, 365427.07180000003427267 703842.78460000082850456, 365440.46729999966919422 703813.31189999915659428, 365449.7443000003695488 703794.30959999933838844, 365459.71129999961704016 703778.2265000008046627, 365470.51649999991059303 703757.73469999991357327, 365475.41420000046491623 703746.19859999977052212, 365480.56630000006407499 703733.85500000044703484, 365492.0127999996766448 703711.24369999952614307, 365500.13480000011622906 703692.48609999939799309, 365505.23089999984949827 703679.87790000066161156, 365513.66920000035315752 703661.63869999907910824, 365525.82450000010430813 703633.25039999932050705, 365529.22589999996125698 703623.94979999959468842, 365533.72719999961555004 703612.17809999920427799, 365538.14570000022649765 703601.86350000090897083, 365545.58279999997466803 703583.76369999907910824, 365550.45700000040233135 703568.95150000043213367, 365554.12440000008791685 703555.83009999990463257, 365563.85450000036507845 703522.4467999991029501, 365569.26950000040233135 703504.7334000002592802, 365574.83320000022649765 703482.31379999965429306, 365579.35149999987334013 703465.5409999992698431, 365584.78579999972134829 703445.7000999990850687, 365588.57270000036805868 703421.51559999957680702, 365593.8794999998062849 703390.40029999986290932, 365596.49079999979585409 703372.13990000076591969, 365601.59630000032484531 703336.42190000042319298, 365604.21669999975711107 703317.84960000030696392, 365605.1463000001385808 703307.38220000080764294, 365605.85790000017732382 703295.55389999970793724, 365607.86149999964982271 703253.49970000050961971, 365608.62660000007599592 703227.9784999992698431, 365609.30119999963790178 703196.78040000051259995, 365610.59320000000298023 703173.15210000053048134, 365610.14350000023841858 703132.65399999916553497, 365610.01669999957084656 703108.66889999993145466, 365609.9457999998703599 703095.45839999988675117, 365609.76290000043809414 703060.26779999956488609, 365608.47819999977946281 703035.78009999915957451, 365607.8255000002682209 703016.67149999924004078, 365608.18479999992996454 702997.88700000010430813, 365609.39130000025033951 702954.04499999992549419, 365613.34080000035464764 702921.28280000016093254, 365615.8548999996855855 702899.27669999934732914, 365619.17669999971985817 702868.27160000056028366, 365622.8311999998986721 702848.62910000048577785, 365626.75820000004023314 702829.00139999948441982, 365632.07189999986439943 702799.87409999966621399, 365637.80900000035762787 702776.48599999956786633, 365643.99249999970197678 702750.69529999978840351, 365647.3465999998152256 702738.96739999949932098, 365652.48880000039935112 702721.62639999948441982, 365655.29769999999552965 702710.77439999952912331, 365661.83040000032633543 702687.03610000014305115, 365667.82959999982267618 702670.7334000002592802, 365676.34150000009685755 702646.67029999941587448, 365684.4727999996393919 702622.92689999938011169, 365693.0165999997407198 702599.04810000024735928, 365695.7040999997407198 702592.02879999950528145, 365703.68030000012367964 702568.36639999970793724, 365707.21509999968111515 702557.84259999915957451, 365712.85470000002533197 702543.15780000016093254, 365720.19830000028014183 702522.73020000010728836, 365725.34169999975711107 702508.02500000037252903, 365730.07849999982863665 702495.28390000015497208, 365737.02670000027865171 702478.40159999951720238, 365741.04839999973773956 702468.59329999983310699, 365744.74399999994784594 702455.30430000089108944, 365751.94739999994635582 702432.74279999919235706, 365759.10219999961555004 702410.29319999925792217, 365764.62119999993592501 702391.32340000011026859, 365770.46150000020861626 702371.34180000051856041, 365774.79360000044107437 702357.41909999959170818, 365780.64790000021457672 702342.36979999952018261, 365783.04679999966174364 702333.116499999538064, 365787.32629999984055758 702315.90350000001490116, 365790.76559999957680702 702303.36659999936819077, 365795.67169999983161688 702286.03399999998509884, 365798.13080000039190054 702272.56519999913871288, 365801.10699999984353781 702257.85480000078678131, 365804.41870000027120113 702235.97350000031292439, 365805.91689999960362911 702221.4114999994635582, 365807.14829999953508377 702197.8477999996393919, 365807.34509999956935644 702182.62609999999403954, 365806.10010000038892031 702166.58540000021457672, 365804.77340000029653311 702150.59510000050067902, 365803.04750000033527613 702136.0203000009059906, 365799.49600000027567148 702112.93160000070929527, 365796.70199999958276749 702099.31399999931454659, 365791.97690000012516975 702084.87439999915659428, 365785.23560000024735928 702064.84730000048875809, 365781.48359999991953373 702053.99320000037550926, 365776.62590000033378601 702038.91750000044703484, 365769.90820000041276217 702023.04120000079274178, 365760.67040000017732382 702002.44370000064373016, 365748.70969999954104424 701979.14000000059604645, 365733.29509999975562096 701952.28089999966323376, 365726.9988000001758337 701942.90660000033676624, 365717.57799999974668026 701931.44040000066161156, 365712.14829999953508377 701923.11739999987185001, 365703.95370000042021275 701913.01339999958872795, 365693.86440000031143427 701901.11439999938011169, 365686.74450000002980232 701891.97010000050067902, 365677.92530000023543835 701884.86170000024139881, 365673.92619999963790178 701879.71529999934136868, 365663.27230000030249357 701869.9102999996393919, 365651.23469999991357327 701859.53639999963343143, 365641.41810000035911798 701849.78299999982118607, 365623.53990000020712614 701838.62780000083148479, 365605.2867000000551343 701828.06750000081956387, 365593.02730000019073486 701820.63719999976456165, 365577.7784000001847744 701811.54759999923408031, 365569.86919999960809946 701808.05929999984800816, 365552.08899999968707561 701800.83060000091791153, 365536.63810000009834766 701796.34490000084042549, 365525.25389999989420176 701792.24410000070929527, 365506.19479999970644712 701786.82080000080168247, 365479.99359999969601631 701777.50170000083744526, 365460.0921000000089407 701770.53949999995529652, 365441.24780000001192093 701764.14269999973475933, 365431.91370000038295984 701760.84300000034272671, 365417.85749999992549419 701756.03820000030100346, 365400.69570000004023314 701751.48509999923408031, 365386.25299999956041574 701747.8631999995559454, 365370.21779999975115061 701742.34600000083446503, 365360.09080000035464764 701739.11790000088512897, 365347.04050000011920929 701734.52820000052452087, 365322.18420000001788139 701727.96529999934136868, 365310.11409999988973141 701723.69730000011622906, 365296.44440000038594007 701718.90619999915361404, 365281.61290000006556511 701713.11070000007748604, 365264.16870000027120113 701707.99719999916851521, 365248.73759999964386225 701702.35319999977946281, 365237.84030000027269125 701697.69160000048577785, 365220.16139999963343143 701690.43930000066757202, 365203.21989999990910292 701683.32760000042617321, 365188.82629999984055758 701676.30650000087916851, 365178.31240000016987324 701671.10759999975562096, 365167.69950000010430813 701667.07410000078380108, 365155.50960000045597553 701660.53099999949336052, 365133.5965999998152256 701644.29150000028312206, 365114.10360000003129244 701622.34979999996721745, 365102.59850000031292439 701608.58469999954104424, 365088.70629999972879887 701591.11610000021755695, 365078.71939999982714653 701577.60879999957978725, 365071.68950000032782555 701567.83489999920129776, 365061.90309999976307154 701554.31589999981224537, 365054.8335999995470047 701543.45270000025629997, 365045.23269999958574772 701527.81120000034570694, 365037.47699999995529652 701512.37020000070333481, 365033.96960000041872263 701502.13859999924898148, 365032.43379999976605177 701494.19899999909102917, 365029.8453999999910593 701481.125, 365028.5613000001758337 701464.8335999995470047, 365029.50760000012814999 701455.31900000013411045, 365029.66909999959170818 701439.26359999924898148, 365030.84949999954551458 701422.30389999970793724, 365031.4834000002592802 701415.27569999918341637, 365032.57629999984055758 701409.8385000005364418, 365034.51370000001043081 701397.73750000074505806, 365036.84530000016093254 701386.15379999950528145, 365038.84690000023692846 701376.92679999954998493, 365046.05939999967813492 701364.70209999941289425, 365050.16710000019520521 701356.58039999939501286, 365057.39560000039637089 701345.01449999958276749, 365067.82170000020414591 701327.38709999993443489, 365075.96229999978095293 701315.08379999920725822, 365085.50439999997615814 701301.27280000038444996, 365101.07249999977648258 701283.96030000038444996, 365109.9599999999627471 701277.3217999991029501, 365120.30920000001788139 701269.49919999949634075, 365132.41899999976158142 701258.44659999944269657, 365146.571000000461936 701245.6863000001758337, 365158.20320000033825636 701236.92520000040531158, 365171.90859999973326921 701226.86099999956786633, 365184.40380000043660402 701218.68280000053346157, 365191.41420000046491623 701213.77370000071823597, 365196.67530000023543835 701210.20179999992251396, 365242.07890000008046627 701191.20790000073611736, 365258.7488000001758337 701185.83889999985694885, 365283.16339999996125698 701179.57320000045001507, 365336.50430000014603138 701167.93050000071525574, 365371.03479999955743551 701161.7017000000923872, 365402.93209999985992908 701155.81059999950230122, 365442.39300000015646219 701151.97499999962747097, 365478.42619999963790178 701147.3693000003695488, 365517.01740000024437904 701140.79059999994933605, 365544.35659999959170818 701135.07200000062584877, 365567.37660000007599592 701129.99279999919235706, 365602.65149999968707561 701122.88370000012218952, 365621.80310000013560057 701116.77549999952316284, 365641.23670000024139881 701111.65159999951720238, 365649.85690000001341105 701109.02940000034868717, 365660.97759999986737967 701104.99709999933838844, 365673.68169999960809946 701098.9703999999910593, 365683.68859999999403954 701094.42469999939203262, 365695.18439999967813492 701087.97220000065863132, 365709.61859999969601631 701079.34710000082850456, 365718.93670000042766333 701073.13150000013411045, 365724.80339999962598085 701069.08310000039637089, 365732.95359999965876341 701063.67159999907016754, 365741.30099999997764826 701058.24510000087320805, 365751.78380000032484531 701050.37910000048577785, 365762.05669999960809946 701042.56660000048577785, 365770.93780000042170286 701036.32249999977648258, 365780.81740000005811453 701029.84270000085234642, 365786.65979999955743551 701026.10909999907016754, 365795.57510000001639128 701020.24300000071525574, 365802.3951000003144145 701015.46270000003278255, 365810.97209999989718199 701008.64030000008642673, 365821.21399999968707561 700999.24569999985396862, 365832.28560000006109476 700988.31020000018179417, 365837.07029999978840351 700980.16180000081658363, 365840.10030000004917383 700975.11209999956190586, 365844.18400000035762787 700969.42180000059306622, 365848.44849999994039536 700962.81839999929070473, 365856.27730000019073486 700950.47670000046491623, 365857.84810000006109476 700945.54639999940991402, 365860.49700000043958426 700940.36900000087916851, 365863.30169999971985817 700934.39560000039637089, 365863.66629999969154596 700926.87609999999403954, 365863.24619999993592501 700920.04299999959766865, 365864.57809999957680702 700915.94040000066161156, 365866.41040000040084124 700907.03619999997317791, 365867.40479999966919422 700900.23269999958574772, 365865.70600000023841858 700890.95549999922513962, 365866.74670000001788139 700883.98550000041723251, 365865.35649999976158142 700878.94170000031590462, 365865.44280000030994415 700873.96279999986290932, 365864.09619999956339598 700868.98660000041127205, 365862.84049999993294477 700862.66430000029504299, 365860.98429999966174364 700857.00290000066161156, 365857.38530000019818544 700848.32049999944865704, 365852.47800000011920929 700837.49640000052750111, 365849.28899999987334013 700830.07609999924898148, 365846.12909999955445528 700823.19629999995231628, 365841.15880000032484531 700811.34919999912381172, 365838.64560000039637089 700807.2419000007212162, 365836.86490000039339066 700802.39049999974668026, 365835.08110000006854534 700796.43339999951422215, 365833.95129999984055758 700792.91349999979138374, 365833.87789999973028898 700787.28999999910593033, 365825.16069999989122152 700770.46939999982714653, 365816.29550000000745058 700761.0357000008225441, 365809.69830000028014183 700754.43209999985992908, 365796.87040000036358833 700742.29820000007748604, 365787.56909999996423721 700733.82039999961853027, 365780.72460000030696392 700728.9801000002771616, 365775.41849999967962503 700723.98049999959766865, 365766.9244999997317791 700715.43070000037550926, 365759.70160000026226044 700708.18260000087320805, 365746.87899999972432852 700695.69329999946057796, 365738.92729999963194132 700687.87560000084340572, 365731.91349999979138374 700680.80870000086724758, 365723.86490000039339066 700673.11270000040531158, 365716.90020000003278255 700665.65240000002086163, 365711.65259999968111515 700660.02950000017881393, 365705.94890000019222498 700653.91919999942183495, 365698.49110000021755695 700646.258500000461936, 365689.87700000032782555 700638.43359999917447567, 365679.88640000019222498 700629.79030000045895576, 365666.65759999956935644 700618.16039999946951866, 365660.84489999990910292 700612.69400000013411045, 365651.3693000003695488 700603.5506999995559454, 365644.82639999967068434 700596.96010000072419643, 365638.6036999998614192 700589.95360000059008598, 365631.18070000037550926 700582.76510000042617321, 365623.99720000009983778 700576.14780000038444996, 365614.69849999994039536 700566.5056999996304512, 365608.19189999997615814 700558.60779999941587448, 365602.47570000030100346 700552.03240000084042549, 365598.96600000001490116 700548.47609999962151051, 365593.24780000001192093 700543.6039000004529953, 365587.79989999998360872 700538.56619999930262566, 365582.633500000461936 700533.47069999948143959, 365576.73799999989569187 700527.17630000039935112, 365570.52740000002086163 700520.20450000092387199, 365565.58069999981671572 700514.15269999951124191, 365559.13109999988228083 700506.10879999957978725, 365552.92850000038743019 700496.04279999993741512, 365543.76410000026226044 700484.55949999950826168, 365540.59669999964535236 700478.95920000039041042, 365536.18230000045150518 700471.14430000074207783, 365532.19469999987632036 700463.64890000037848949, 365528.1051000002771616 700456.15650000050663948, 365524.27149999979883432 700449.73409999907016754, 365523.20480000041425228 700447.63169999979436398, 365518.05040000006556511 700437.87350000068545341, 365511.53500000014901161 700425.76099999994039536, 365509.27759999968111515 700420.60419999994337559, 365506.12959999963641167 700411.93979999981820583, 365502.83490000013262033 700403.76099999994039536, 365499.46850000042468309 700395.88560000061988831, 365498.13119999971240759 700388.83070000074803829, 365495.76630000025033951 700375.87989999912679195, 365492.14400000032037497 700356.90369999967515469, 365490.16289999987930059 700348.62710000015795231, 365488.59829999972134829 700338.89240000024437904, 365487.5328999999910593 700330.37439999915659428, 365486.36390000022947788 700321.60659999959170818, 365485.23809999972581863 700309.69050000049173832, 365484.82899999991059303 700302.97629999928176403, 365484.48670000024139881 700294.1415999997407198, 365484.28890000004321337 700289.45930000022053719, 365484.06919999979436398 700281.93799999915063381, 365484.33129999972879887 700276.55619999952614307, 365485.07450000010430813 700266.65949999913573265, 365485.95349999982863665 700259.45810000039637089, 365487.62150000035762787 700248.0686000008136034, 365490.68699999991804361 700236.11400000005960464, 365494.10720000043511391 700220.11470000073313713, 365494.99110000021755695 700214.21739999949932098, 365496.01630000025033951 700206.4919000007212162, 365497.77599999960511923 700197.12299999967217445, 365500.55339999962598085 700188.60930000059306622, 365502.69029999990016222 700180.87609999999403954, 365505.42999999970197678 700169.58550000004470348, 365507.28129999991506338 700165.49169999919831753, 365511.90249999985098839 700155.91730000078678131, 365513.58129999972879887 700149.84170000068843365, 365516.61479999963194132 700141.53700000047683716, 365521.21640000026673079 700132.36419999971985817, 365524.71289999969303608 700126.07709999941289425, 365527.72099999990314245 700121.22010000050067902, 365532.45500000007450581 700112.86270000040531158, 365537.25650000013411045 700104.53319999948143959, 365539.67260000016540289 700101.79120000079274178, 365544.20920000039041042 700096.95099999941885471, 365545.97970000002533197 700096.01840000040829182, 365548.0598999997600913 700094.44400000013411045, 365555.7511999998241663 700087.32609999924898148, 365561.33660000003874302 700082.04600000008940697, 365568.16239999979734421 700079.16559999994933605, 365574.34410000033676624 700075.5778999999165535, 365583.57330000028014183 700070.62329999916255474, 365590.35429999977350235 700066.97210000082850456, 365596.84109999984502792 700064.48709999956190586, 365604.65189999993890524 700062.90320000052452087, 365610.75970000028610229 700060.97880000062286854, 365615.62060000002384186 700059.97389999963343143, 365634.28490000031888485 700057.67919999919831753, 365648.37990000005811453 700056.82310000061988831, 365689.05360000021755695 700053.9107000008225441, 365697.12679999973624945 700053.62519999966025352, 365710.55439999978989363 700053.14589999988675117, 365716.59729999955743551 700052.19610000029206276, 365724.07830000016838312 700052.44089999981224537, 365727.92760000005364418 700050.78920000046491623, 365735.92729999963194132 700049.22389999963343143, 365746.10180000029504299 700050.54790000058710575, 365751.44180000014603138 700051.28480000048875809, 365758.66079999972134829 700051.21499999985098839, 365778.73060000035911798 700055.04529999941587448, 365801.31799999997019768 700061.10779999941587448, 365818.1709000002592802 700068.03449999913573265, 365824.67520000040531158 700071.13859999924898148, 365832.13179999962449074 700075.40980000048875809, 365838.64560000039637089 700079.43710000067949295, 365858.21820000000298023 700089.05939999967813492, 365866.10309999994933605 700094.8250999990850687, 365872.34269999992102385 700099.13770000077784061, 365876.59509999956935644 700102.33100000023841858, 365889.13819999992847443 700111.94840000011026859, 365896.17970000021159649 700119.37170000001788139, 365903.80869999993592501 700126.55389999970793724, 365919.40589999966323376 700140.48369999974966049, 365923.0838000001385808 700143.8421000000089407, 365931.04800000041723251 700151.99450000002980232, 365934.30360000021755695 700155.31110000051558018, 365941.96760000009089708 700162.48900000005960464, 365948.50970000028610229 700171.74829999916255474, 365954.5210999995470047 700177.12849999964237213, 365957.70309999957680702 700180.51860000006854534, 365962.54820000007748604 700185.80279999971389771, 365971.88540000002831221 700196.20749999955296516, 365974.3290999997407198 700198.57310000061988831, 365982.06529999990016222 700205.63880000077188015, 365987.62110000010579824 700210.48049999959766865, 365996.65529999975115061 700217.57729999907314777, 366001.96229999978095293 700222.95350000075995922, 366010.383500000461936 700230.70079999975860119, 366016.79580000042915344 700236.47570000030100346, 366024.7028999999165535 700243.46810000017285347, 366030.12469999957829714 700248.13419999927282333, 366040.31589999981224537 700256.38480000011622906, 366049.49810000043362379 700263.54270000010728836, 366058.41820000018924475 700270.31100000068545341, 366063.29069999977946281 700273.58489999920129776, 366070.85099999979138374 700278.053999999538064, 366081.21300000045448542 700283.78170000016689301, 366090.53930000029504299 700289.85439999960362911, 366098.57629999984055758 700295.40159999951720238, 366113.13580000028014183 700303.9573999997228384, 366119.80790000036358833 700306.57980000041425228, 366130.72130000032484531 700310.43710000067949295, 366136.56500000040978193 700312.41359999962151051, 366143.11440000031143427 700314.571000000461936, 366146.8125 700315.89130000025033951, 366153.90429999958723783 700318.67860000021755695, 366160.80159999988973141 700319.9801000002771616, 366176.50189999956637621 700319.96040000021457672, 366196.22530000004917383 700317.40780000016093254, 366205.46769999992102385 700317.69079999998211861, 366215.45700000040233135 700314.85710000060498714, 366221.38509999960660934 700314.40929999947547913, 366242.69859999977052212 700310.44150000065565109, 366247.82589999958872795 700309.2561000008136034, 366259.87000000011175871 700306.92229999974370003, 366283.00169999990612268 700300.12609999999403954, 366292.21580000035464764 700295.02339999936521053, 366303.46150000020861626 700287.53549999929964542, 366309.59900000039488077 700282.29419999942183495, 366316.06989999953657389 700276.41730000078678131, 366327.15500000026077032 700266.36620000004768372, 366337.92740000039339066 700256.78849999979138374, 366340.61500000022351742 700252.85419999994337559, 366345.62579999957233667 700245.37319999933242798, 366348.71389999985694885 700239.65619999915361404, 366354.98869999963790178 700228.96360000036656857, 366359.19060000032186508 700221.99330000020563602, 366363.19280000030994415 700215.03030000068247318, 366367.69790000002831221 700205.38250000029802322, 366370.21719999983906746 700197.77779999934136868, 366372.21800000034272671 700190.72450000047683716, 366374.06799999997019768 700178.18029999919235706, 366374.41399999987334013 700170.87089999951422215, 366374.973000000230968 700162.65259999968111515, 366376.12299999967217445 700154.04729999974370003, 366377.00069999974220991 700145.64949999935925007, 366377.84219999983906746 700133.74850000068545341, 366377.66509999986737967 700119.65300000086426735, 366377.15299999993294477 700114.73249999992549419, 366375.40050000045448542 700101.43280000053346157, 366374.05590000003576279 700096.17080000042915344, 366370.31950000021606684 700081.99520000070333481, 366367.99909999966621399 700073.05480000004172325, 366364.77469999995082617 700066.30419999919831753, 366360.75439999997615814 700055.90750000067055225, 366353.44570000004023314 700036.09809999912977219, 366348.92019999958574772 700025.57159999944269657, 366344.15990000031888485 700015.41499999910593033, 366339.1368000004440546 700004.53319999948143959, 366334.63509999960660934 699992.85950000025331974, 366329.21800000034272671 699978.89030000008642673, 366324.33760000020265579 699966.96419999934732914, 366321.90660000033676624 699960.46380000002682209, 366319.2159000001847744 699953.52370000071823597, 366317.0011999998241663 699948.01490000076591969, 366314.52419999986886978 699940.01600000075995922, 366308.04220000002533197 699920.05450000055134296, 366303.8655000003054738 699908.4171999990940094, 366300.43560000043362379 699899.27580000087618828, 366297.77950000017881393 699889.99579999968409538, 366295.19510000012814999 699880.7369999997317791, 366291.88939999975264072 699869.47570000030100346, 366289.09389999974519014 699861.32520000077784061, 366286.75009999983012676 699853.14220000058412552, 366283.83469999954104424 699846.31790000014007092, 366280.43580000009387732 699834.63560000061988831, 366277.72649999987334013 699824.24640000052750111, 366275.36359999980777502 699815.16559999994933605, 366273.76709999982267618 699804.8863999992609024, 366271.43099999986588955 699790.69529999978840351, 366269.47259999997913837 699778.14299999922513962, 366268.63360000029206276 699771.83440000005066395, 366267.28359999973326921 699761.33100000023841858, 366267.06379999965429306 699756.69339999929070473, 366265.95270000025629997 699745.43270000070333481, 366264.99010000005364418 699731.99510000087320805, 366264.28079999983310699 699725.12680000066757202, 366263.03189999982714653 699712.30189999938011169, 366262.29760000016540289 699702.85720000043511391, 366260.78760000038892031 699695.82200000062584877, 366260.58150000032037497 699685.62580000050365925, 366260.22979999985545874 699676.95350000075995922, 366259.77649999968707561 699668.18549999967217445, 366259.73049999959766865 699662.36989999935030937, 366260.96630000043660402 699651.11959999985992908, 366262.01850000023841858 699633.75620000064373016, 366262.93240000028163195 699624.54059999994933605, 366263.54760000016540289 699615.14440000057220459, 366264.16079999972134829 699610.87370000034570694, 366266.33990000002086163 699600.35060000047087669, 366268.15299999993294477 699591.7760000005364418, 366269.07239999994635582 699587.74709999933838844, 366272.65000000037252903 699577.23660000041127205, 366275.38140000030398369 699567.63570000045001507, 366276.97429999988526106 699562.43050000071525574, 366280.9786999998614192 699549.69620000012218952, 366284.56599999964237213 699537.64880000054836273, 366288.41980000026524067 699525.89460000023245811, 366290.13040000014007092 699520.77370000071823597, 366292.81979999970644712 699512.6602999996393919, 366296.4031999995931983 699502.47049999982118607, 366306.41009999997913837 699479.42860000021755695, 366314.34829999972134829 699464.64100000075995922, 366325.79889999981969595 699444.6898999996483326, 366330.48909999988973141 699432.89580000005662441, 366335.70239999983459711 699423.47299999929964542, 366340.94840000011026859 699412.36959999985992908, 366342.6875 699409.08909999951720238, 366352.02660000044852495 699397.76099999994039536, 366364.96250000037252903 699384.95150000043213367, 366372.50549999997019768 6993</t>
  </si>
  <si>
    <t>A05019</t>
  </si>
  <si>
    <t>Lacs 2</t>
  </si>
  <si>
    <t>A05019032</t>
  </si>
  <si>
    <t>Aklakou</t>
  </si>
  <si>
    <t>14195.221307</t>
  </si>
  <si>
    <t>51325.1975641</t>
  </si>
  <si>
    <t>51324.9663077</t>
  </si>
  <si>
    <t>110677477.485</t>
  </si>
  <si>
    <t>Polygon ((360883.6946000000461936 695427.81269999966025352, 361736.34669999964535236 695337.74379999935626984, 362257.32050000037997961 695451.83110000006854534, 363363.59140000026673079 695385.78060000017285347, 363699.84860000014305115 695199.63819999992847443, 364785.62770000007003546 695017.95450000092387199, 364732.90660000033676624 694953.68410000018775463, 364712.53079999983310699 694929.92190000042319298, 364675.40419999975711107 694853.81909999996423721, 364639.39869999978691339 694787.17730000056326389, 364611.24179999995976686 694723.49780000001192093, 364585.83189999964088202 694661.64340000040829182, 364562.21910000033676624 694581.47709999978542328, 364554.94290000014007092 694503.50919999927282333, 364527.96600000001490116 694456.20069999992847443, 364469.81520000007003546 694455.58669999986886978, 364424.8655000003054738 694480.22839999943971634, 364397.17970000021159649 694509.05550000071525574, 364354.75989999994635582 694549.74770000018179417, 364309.91079999972134829 694596.7938000001013279, 364263.38520000036805868 694639.6931999996304512, 364218.23759999964386225 694673.34799999929964542, 364174.04009999986737967 694697.28999999910593033, 364111.36780000012367964 694724.55269999988377094, 364072.29679999966174364 694733.54839999973773956, 364051.71679999958723783 694727.06140000000596046, 364022.55609999969601631 694694.60410000011324883, 364017.25659999996423721 694656.77850000001490116, 364037.2159000001847744 694596.14900000020861626, 364077.33800000045448542 694549.46050000004470348, 364118.46600000001490116 694518.15729999914765358, 364140.26779999956488609 694466.12710000015795231, 364115.9259000001475215 694416.91220000013709068, 364092.24639999959617853 694395.49349999986588955, 364052.64360000006854534 694368.33320000022649765, 363995.39109999965876341 694342.11779999919235706, 363958.28019999992102385 694320.11610000021755695, 363916.72670000046491623 694273.37930000014603138, 363890.05360000021755695 694209.06670000031590462, 363881.0328999999910593 694145.4784999992698431, 363886.38609999977052212 694107.42750000022351742, 363909.32450000010430813 694075.41559999994933605, 363955.65809999965131283 694058.81430000066757202, 364009.93640000000596046 694058.09100000001490116, 364066.38489999994635582 694067.9301999993622303, 364143.61019999999552965 694086.66559999994933605, 364200.07270000036805868 694097.24320000037550926, 364275.06159999966621399 694103.97020000033080578, 364330.55960000026971102 694105.18539999984204769, 364386.9588000001385808 694100.72210000082850456, 364460.55649999994784594 694082.30120000056922436, 364482.63989999983459711 694047.36350000090897083, 364457.51109999977052212 694008.85290000028908253, 364412.79739999957382679 693988.7544999998062849, 364362.00009999983012676 693970.94089999981224537, 364325.7275000000372529 693971.07090000063180923, 364288.39960000012069941 693975.38869999907910824, 364256.94110000040382147 693973.59259999915957451, 364214.64780000038444996 693965.58620000071823597, 364160.95210000034421682 693948.80350000038743019, 364072.37839999981224537 693927.09589999914169312, 364040.99660000018775463 693919.73430000059306622, 364002.42690000031143427 693911.09960000030696392, 363951.31869999971240759 693908.50369999930262566, 363911.03340000007301569 693918.50339999981224537, 363867.04580000042915344 693940.09879999980330467, 363802.7286999998614192 693971.58999999985098839, 363758.57679999992251396 694004.98409999907016754, 363733.2088000001385808 694017.36290000006556511, 363719.73639999981969595 694034.15149999968707561, 363707.78170000016689301 694057.08449999988079071, 363696.52020000014454126 694063.47739999927580357, 363653.17019999958574772 694066.51109999977052212, 363634.008500000461936 694066.44789999909698963, 363606.36390000022947788 694039.55030000023543835, 363594.50229999981820583 694002.93260000087320805, 363586.08200000040233135 693963.78969999961555004, 363590.89059999957680702 693927.35930000059306622, 363597.22970000002533197 693893.47140000015497208, 363611.56589999981224537 693847.45370000042021275, 363626.2867000000551343 693792.68610000051558018, 363636.93599999975413084 693744.25469999946653843, 363643.31610000040382147 693711.81340000033378601, 363648.11249999981373549 693682.41990000009536743, 363657.53010000009089708 693628.46120000071823597, 363658.79019999969750643 693592.16899999976158142, 363654.46229999978095293 693563.89949999935925007, 363631.68269999977201223 693531.08540000021457672, 363599.36369999963790178 693525.5693999994546175, 363556.8409000001847744 693540.23540000058710575, 363511.93340000044554472 693570.63279999978840351, 363488.45000000018626451 693597.84080000035464764, 363470.34740000031888485 693632.69519999995827675, 363447.69060000032186508 693685.98900000005960464, 363425.78149999957531691 693715.36710000038146973, 363387.01620000042021275 693739.21739999949932098, 363337.68800000008195639 693752.35380000062286854, 363323.72149999998509884 693754.36539999954402447, 363281.5897000003606081 693754.04580000042915344, 363229.9221000000834465 693742.16579999960958958, 363188.37909999955445528 693731.97800000011920929, 363133.99629999976605177 693713.0296000000089407, 363052.93190000019967556 693675.51840000040829182, 362988.00160000007599592 693648.85539999976754189, 362941.49569999985396862 693631.59039999917149544, 362900.13709999993443489 693605.90699999965727329, 362850.34370000008493662 693573.41420000046491623, 362802.50030000042170286 693543.5544000007212162, 362675.02159999962896109 693496.38859999924898148, 362596.68809999991208315 693497.06719999946653843, 362468.82359999977052212 693501.94040000066161156, 362346.95980000030249357 693509.74620000086724758, 362270.17310000024735928 693513.83650000020861626, 362150.31429999973624945 693523.00599999912083149, 362061.38200000021606684 693526.55719999969005585, 361973.60309999994933605 693525.2625999990850687, 361809.29409999959170818 693523.87849999964237213, 361708.78010000009089708 693534.01759999990463257, 361610.53019999992102385 693548.30550000071525574, 361550.85830000042915344 693559.9578000009059906, 361485.87000000011175871 693562.94620000012218952, 361399.63570000045001507 693546.87670000083744526, 361346.77120000030845404 693520.04749999940395355, 361290.95540000032633543 693474.61030000075697899, 361251.60709999967366457 693430.65020000003278255, 361239.30620000045746565 693402.04429999925196171, 361220.84769999980926514 693319.4363000001758337, 361204.66490000020712614 693254.80550000071525574, 361159.98959999997168779 693146.36209999956190586, 361115.31909999996423721 693084.57129999995231628, 361088.1436999998986721 693049.88690000027418137, 361040.65699999965727329 693004.3380999993532896, 360986.4348999997600913 692970.13609999977052212, 360950.74660000018775463 692952.78219999931752682, 360885.49700000043958426 692933.55269999988377094, 360816.51200000010430813 692923.85429999977350235, 360796.29729999974370003 692922.84100000001490116, 360735.67879999987781048 692943.11350000090897083, 360680.13339999970048666 692960.5073000006377697, 360610.49309999961405993 692976.06890000030398369, 360515.9973999997600913 692987.17540000006556511, 360432.68620000034570694 692980.60180000029504299, 360269.91770000010728836 692940.00479999929666519, 360172.3477999996393919 692880.12099999934434891, 360125.65670000016689301 692829.47350000031292439, 360103.82060000021010637 692799.34129999950528145, 360083.48739999998360872 692762.35099999979138374, 360060.5743000004440546 692721.98919999971985817, 360014.89659999962896109 692667.47240000031888485, 359970.55790000036358833 692631.39509999938309193, 359922.33540000021457672 692613.53500000014901161, 359881.28129999991506338 692611.58060000091791153, 359811.95390000008046627 692564.59329999983310699, 359720.12000000011175871 692516.45820000022649765, 359634.40979999955743551 692477.82709999941289425, 359527.07479999959468842 692450.4926999993622303, 359310.3806999996304512 692453.6794000007212162, 359258.24500000011175871 692466.60710000060498714, 359180.09759999997913837 692493.33029999956488609, 359101.13480000011622906 692517.02060000039637089, 359031.15809999965131283 692535.10260000079870224, 358935.89269999973475933 692559.69109999947249889, 358825.24610000010579824 692579.29460000060498714, 358738.79540000017732382 692566.02610000036656857, 358648.8735999995842576 692519.20800000056624413, 358568.03050000034272671 692434.99699999950826168, 358543.59229999966919422 692395.08669999986886978, 358526.33519999962300062 692357.24349999986588955, 358504.48709999956190586 692334.88499999977648258, 358482.62629999965429306 692320.83740000054240227, 358428.90230000019073486 692282.53020000085234642, 358343.83739999961107969 692237.33180000074207783, 358299.73739999998360872 692213.46890000067651272, 358240.10969999991357327 692180.59160000085830688, 358194.33160000015050173 692167.10190000012516975, 358097.85020000021904707 692145.17730000056326389, 357970.16860000044107437 692112.97470000013709068, 357874.61019999999552965 692090.12199999950826168, 357776.76140000019222498 692079.20940000005066395, 357708.09460000041872263 692080.68249999918043613, 357645.74419999960809946 692096.35500000044703484, 357574.21059999987483025 692122.00249999947845936, 357494.38360000029206276 692168.86160000041127205, 357419.08449999988079071 692212.27659999951720238, 357340.93429999984800816 692240.80760000087320805, 357217.76860000006854534 692254.6375999990850687, 357141.58810000028461218 692253.20119999907910824, 357098.38140000030398369 692252.59490000084042549, 357072.56769999954849482 692246.97570000030100346, 357033.84640000015497208 692237.78839999996125698, 356890.26169999968260527 692196.73750000074505806, 356733.77670000027865171 692137.08530000038444996, 356595.91990000009536743 692096.93899999931454659, 356490.82870000042021275 692091.04719999991357327, 356346.53120000008493662 692111.85439999960362911, 356243.52300000004470348 692142.33909999951720238, 356181.97360000014305115 692145.07340000011026859, 356090.86129999998956919 692145.7642000000923872, 356029.53509999997913837 692135.55059999972581863, 355968.94739999994635582 692108.67809999920427799, 355896.23869999963790178 692073.28219999931752682, 355805.071000000461936 692029.5165999997407198, 355704.58640000037848949 691974.70700000040233135, 355626.31500000040978193 691924.22790000028908253, 355574.19560000021010637 691890.12419999949634075, 355493.52610000036656857 691829.9784999992698431, 355447.8539000004529953 691782.94779999926686287, 355427.3667000001296401 691751.90120000019669533, 355411.83430000022053719 691722.18310000002384186, 355399.56520000007003546 691691.14939999952912331, 355346.90309999976307154 691652.79800000041723251, 355284.60020000021904707 691605.33960000053048134, 355217.75650000013411045 691561.44349999912083149, 355123.11050000041723251 691521.57560000009834766, 354961.92459999956190586 691499.18150000087916851, 354799.4386999998241663 691499.6676000002771616, 354701.91449999995529652 691526.0459000002592802, 354612.70220000017434359 691578.19150000065565109, 354515.22910000011324883 691662.48589999973773956, 354434.48410000000149012 691715.33579999953508377, 354253.29939999990165234 691773.41980000026524067, 354108.44299999997019768 691745.54289999976754189, 353966.09900000039488077 691669.19409999996423721, 353928.18470000009983778 691621.47460000030696392, 353878.4540999997407198 691543.08830000087618828, 353835.31759999971836805 691463.08210000023245811, 353776.16799999959766865 691420.21450000070035458, 353730.6650000000372529 691363.79939999990165234, 353661.52290000021457672 691294.20879999920725822, 353587.74990000016987324 691233.19620000012218952, 353387.0811999998986721 691136.15599999949336052, 353226.00879999995231628 691114.12289999984204769, 353183.44180000014603138 691108.6380000002682209, 353144.0743000004440546 691107.35869999974966049, 353100.27940000034868717 691105.30969999916851521, 353050.90600000042468309 691105.42459999956190586, 353041.37370000034570694 691109.36730000004172325, 353038.33810000028461218 691116.9772999994456768, 353030.08519999962300062 691120.85500000044703484, 353020.1507999999448657 691123.09439999982714653, 353008.90770000033080578 691120.85260000079870224, 352991.65120000019669533 691121.54040000028908253, 352974.68879999965429306 691126.99870000034570694, 352966.17659999988973141 691129.54869999922811985, 352916.24110000021755695 691150.42320000007748604, 352893.07110000029206276 691159.6671999990940094, 352865.30769999977201223 691171.07579999975860119, 352815.75160000007599592 691195.06200000084936619, 352773.57160000037401915 691217.04160000011324883, 352748.68539999984204769 691230.99689999967813492, 352727.73969999980181456 691244.23790000006556511, 352697.97549999970942736 691266.38299999944865704, 352664.41600000020116568 691290.18930000066757202, 352629.55229999963194132 691310.58290000073611736, 352583.73359999991953373 691330.27309999987483025, 352528.19730000011622906 691348.46670000068843365, 352477.83789999969303608 691358.98560000024735928, 352398.14580000005662441 691366.59970000013709068, 352335.62409999966621399 691364.89120000042021275, 352310.49820000026375055 691363.0892999991774559, 352286.87710000015795231 691359.04920000024139881, 352263.93680000025779009 691356.40899999998509884, 352239.55099999997764826 691351.6709000002592802, 352224.2289000004529953 691343.0272000003606081, 352213.7559000002220273 691334.10309999994933605, 352195.34860000014305115 691310.54869999922811985, 352183.4259000001475215 691292.21810000017285347, 352173.47640000004321337 691278.62179999984800816, 352159.85800000000745058 691254.81110000051558018, 352149.67889999970793724 691234.56279999949038029, 352142.65099999960511923 691218.53549999929964542, 352137.63929999992251396 691204.31919999979436398, 352133.01850000023841858 691192.0494999997317791, 352123.17009999975562096 691175.43099999986588955, 352113.57749999966472387 691156.30230000056326389, 352106.96079999953508377 691145.12399999983608723, 352100.72439999971538782 691123.36470000073313713, 352094.93230000045150518 691112.51219999976456165, 352084.12220000009983778 691100.20209999941289425, 352073.06049999967217445 691091.57650000043213367, 352055.88080000039190054 691077.38709999993443489, 352037.58370000030845404 691061.52759999968111515, 352023.13850000035017729 691048.84710000082850456, 352010.57369999960064888 691039.30670000053942204, 351990.36689999978989363 691023.04680000059306622, 351979.35039999987930059 691014.53199999965727329, 351971.99930000025779009 691008.03680000081658363, 351955.87930000014603138 690996.59730000048875809, 351935.44749999977648258 690985.21990000084042549, 351912.39800000004470348 690972.20529999956488609, 351886.72049999982118607 690957.10280000045895576, 351875.58150000032037497 690950.15599999949336052, 351851.57149999961256981 690936.89130000025033951, 351817.60159999970346689 690922.58620000071823597, 351790.48220000043511391 690914.02620000019669533, 351758.70700000040233135 690908.75720000080764294, 351737.45710000023245811 690907.28179999999701977, 351708.55480000004172325 690909.40230000019073486, 351680.61129999998956919 690916.49970000050961971, 351656.91540000028908253 690924.07880000025033951, 351635.25229999981820583 690934.87429999932646751, 351618.51829999964684248 690944.99369999952614307, 351611.50719999987632036 690950.57660000026226044, 351595.16999999992549419 690964.12509999983012676, 351570.81879999954253435 690980.75280000083148479, 351551.34059999976307154 690991.10859999991953373, 351523.36620000004768372 691005.52449999935925007, 351496.7938000001013279 691021.66919999942183495, 351472.78890000004321337 691034.50029999949038029, 351451.36560000013560057 691043.72330000065267086, 351420.36330000031739473 691054.37780000083148479, 351401.47470000013709068 691059.53079999983310699, 351375.88760000001639128 691065.90430000051856041, 351344.03179999999701977 691075.20360000059008598, 351294.56979999970644712 691086.16540000028908253, 351264.96860000025480986 691091.78339999914169312, 351272.55819999985396862 691153.2203999999910593, 351508.32230000011622906 692108.73949999921023846, 350852.8693000003695488 692662.83379999920725822, 350276.0115999998524785 692480.12409999966621399, 350274.50860000029206276 692479.85119999945163727, 350184.91150000039488077 692463.58379999920725822, 350000.4742000000551343 692398.77700000070035458, 349935.73319999966770411 692370.375, 350992.62909999955445528 693747.09759999997913837, 352552.17970000021159649 695011.08019999973475933, 354186.02709999959915876 695169.62069999985396862, 355323.49710000026971102 695586.31760000064969063, 355900.11560000013560057 696216.99410000070929527, 356379.89140000008046627 696853.00019999966025352, 356493.1617000000551343 697003.15489999949932098, 357358.9985999995842576 696322.49699999950826168, 360883.6946000000461936 695427.81269999966025352))</t>
  </si>
  <si>
    <t>A05019033</t>
  </si>
  <si>
    <t>Agouégan</t>
  </si>
  <si>
    <t>15510.829461</t>
  </si>
  <si>
    <t>38320.3983983</t>
  </si>
  <si>
    <t>38307.8032922</t>
  </si>
  <si>
    <t>42386737.9511</t>
  </si>
  <si>
    <t>Polygon ((328887.5909000001847744 688201.22670000046491623, 331157.27709999959915876 688186.36009999923408031, 333679.2653999999165535 688600.01610000059008598, 336096.66040000040084124 688780.63790000043809414, 338403.14360000006854534 689448.95260000042617321, 338756.2417000001296401 689509.61119999922811985, 338873.92140000034123659 689529.83009999990463257, 339566.82650000043213367 689580.85459999926388264, 339996.51350000035017729 690002.76850000023841858, 340866.08490000013262033 690115.03089999966323376, 341475.817200000397861 687865.27669999934732914, 340941.46920000016689301 687786.85459999926388264, 340619.33880000002682209 687717.16300000064074993, 340484.45260000042617321 687686.34339999966323376, 340397.26970000006258488 687667.38880000077188015, 340277.26620000042021275 687640.07860000059008598, 340087.66440000012516975 687598.84960000030696392, 339901.97240000031888485 687552.77520000003278255, 339702.34960000030696392 687503.84380000084638596, 339552.46200000029057264 687457.1176999993622303, 339401.01919999998062849 687412.34979999996721745, 339228.56089999992400408 687374.9955000001937151, 339128.82569999992847443 687350.45089999958872795, 339024.36880000028759241 687325.01979999989271164, 338934.40180000010877848 687304.57829999923706055, 338780.66229999996721745 687270.82310000061988831, 338753.23689999990165234 687266.43190000019967556, 338709.1664000004529953 687259.31809999980032444, 338680.71279999986290932 687253.96539999917149544, 338657.60809999983757734 687250.33660000003874302, 338639.86290000006556511 687244.63030000030994415, 338622.94139999989420176 687232.34510000050067902, 338614.16720000002533197 687221.23479999974370003, 338608.39290000032633543 687208.58019999973475933, 338600.004700000397861 687188.20390000008046627, 338582.42509999964386225 687164.81079999916255474, 338547.40359999984502792 687154.74239999987185001, 338530.45370000042021275 687152.33559999987483025, 338480.9244999997317791 687146.64599999971687794, 338433.0835999995470047 687141.03759999945759773, 338406.41930000018328428 687138.55980000086128712, 338379.10879999957978725 687134.15039999969303608, 338357.65110000036656857 687128.20099999941885471, 338324.6036999998614192 687116.803999999538064, 338303.99969999957829714 687099.05299999937415123, 338299.88509999960660934 687068.28830000013113022, 338292.745299999602139 687049.93569999933242798, 338268.06359999999403954 687038.63550000078976154, 338243.95280000008642673 687032.06159999966621399, 338188.28849999979138374 687018.69810000061988831, 338131.67719999980181456 687013.61869999952614307, 338077.27350000012665987 687009.7159000001847744, 338048.26389999967068434 687009.02669999934732914, 338025.98990000039339066 687008.15660000033676624, 337970.70079999975860119 687000.94180000014603138, 337947.16000000014901161 686995.99049999937415123, 337917.95019999984651804 686982.75640000030398369, 337910.85759999975562096 686972.26339999958872795, 337908.35580000001937151 686961.79460000060498714, 337906.32969999965280294 686949.61830000020563602, 337905.68499999959021807 686934.14670000039041042, 337905.20100000035017729 686922.63660000078380108, 337903.87469999957829714 686914.5352999996393919, 337902.75409999955445528 686907.69040000066161156, 337892.44589999970048666 686902.54869999922811985, 337875.68360000010579824 686895.37600000016391277, 337855.54899999964982271 686892.91039999946951866, 337832.22339999955147505 686889.18270000070333481, 337805.66770000010728836 686885.48359999991953373, 337783.50310000032186508 686883.20470000058412552, 337761.14130000025033951 686880.20790000073611736, 337736.43340000044554472 686876.67180000059306622, 337716.88229999970644712 686874.7561000008136034, 337693.58449999988079071 686871.21140000037848949, 337665.61720000021159649 686866.15640000067651272, 337639.18819999974220991 686862.51759999990463257, 337611.89790000021457672 686856.49939999915659428, 337594.90450000017881393 686851.28989999927580357, 337574.12229999992996454 686843.01280000060796738, 337552.27929999958723783 686833.75269999913871288, 337540.74419999960809946 686825.56709999963641167, 337527.77660000044852495 686818.59769999980926514, 337513.03560000006109476 686812.14939999952912331, 337491.62650000024586916 686806.32609999924898148, 337485.30099999997764826 686803.98039999976754189, 337471.57029999978840351 686801.27920000068843365, 337455.88760000001639128 686797.92310000024735928, 337444.44919999968260527 686795.0203000009059906, 337432.77020000014454126 686791.8880000002682209, 337423.46200000029057264 686789.2642000000923872, 337410.10460000019520521 686786.50400000065565109, 337399.23660000041127205 686783.48440000042319298, 337387.18350000027567148 686781.37450000084936619, 337376.01809999998658895 686777.17100000008940697, 337363.98489999957382679 686775.19170000031590462, 337354.17939999978989363 686772.57129999995231628, 337345.1051000002771616 686770.14629999920725822, 337328.95270000025629997 686765.633500000461936, 337320.48799999989569187 686764.22419999912381172, 337309.7357999999076128 686762.43410000018775463, 337299.21679999958723783 686761.47570000030100346, 337282.12480000033974648 686759.91850000061094761, 337256.81969999987632036 686756.12890000082552433, 337230.46260000020265579 686751.22100000083446503, 337197.79289999976754189 686747.14970000088214874, 337168.59869999997317791 686742.3421000000089407, 337142.03969999961555004 686737.6534000001847744, 337105.76879999972879887 686731.55540000088512897, 337080.80279999971389771 686726.32069999910891056, 337051.72510000038892031 686720.34410000033676624, 337023.47559999953955412 686715.17320000007748604, 336998.04550000000745058 686710.94840000011026859, 336973.98529999982565641 686707.41699999943375587, 336944.87839999981224537 686703.18429999984800816, 336918.73660000041127205 686699.50009999983012676, 336891.19720000028610229 686694.93950000032782555, 336861.15490000043064356 686691.71079999953508377, 336834.13320000004023314 686689.3965000007301569, 336816.93859999999403954 686686.73399999924004078, 336802.23180000018328428 686684.96299999952316284, 336776.63420000020414591 686683.11940000019967556, 336759.20230000000447035 686675.4102999996393919, 336741.82180000003427267 686667.26490000076591969, 336728.47429999988526106 686658.37539999932050705, 336716.04110000003129244 686644.47149999998509884, 336702.50779999978840351 686636.68170000053942204, 336684.56159999966621399 686631.00720000080764294, 336668.5201000003144145 686629.74129999987781048, 336646.76140000019222498 686629.94050000049173832, 336619.77589999977499247 686629.41330000013113022, 336593.31900000013411045 686628.10679999925196171, 336564.94689999986439943 686626.96910000033676624, 336536.68360000010579824 686625.38599999994039536, 336509.6934000002220273 686622.50479999929666519, 336484.08090000040829182 686620.36920000053942204, 336456.0459000002592802 686617.38539999909698963, 336426.16100000031292439 686613.83750000037252903, 336396.56439999956637621 686610.8328000009059906, 336356.39790000021457672 686605.02899999916553497, 336324.24959999974817038 686602.45399999991059303, 336304.11899999994784594 686600.01449999958276749, 336272.14499999955296516 686597.81340000033378601, 336244.85720000043511391 686596.26359999924898148, 336221.84150000009685755 686595.35009999945759773, 336191.90309999976307154 686595.12879999913275242, 336166.56219999957829714 686596.91059999912977219, 336139.24459999985992908 686598.06809999980032444, 336118.77359999995678663 686596.48509999923408031, 336095.82390000019222498 686594.65139999985694885, 336077.41199999954551458 686591.1375999990850687, 336067.44500000029802322 686587.46729999966919422, 336054.19510000012814999 686580.38199999928474426, 336044.31659999955445528 686572.06839999929070473, 336032.49670000001788139 686565.1051000002771616, 336023.62420000042766333 686556.44539999961853027, 336014.09229999966919422 686545.18710000067949295, 336006.46439999993890524 686536.00970000028610229, 335996.96160000003874302 686528.81409999914467335, 335987.26339999958872795 686523.81689999997615814, 335975.94020000007003546 686521.67200000025331974, 335958.78419999964535236 686521.97360000014305115, 335936.9718000004068017 686521.43200000002980232, 335915.58679999969899654 686519.8328000009059906, 335891.26090000011026859 686518.61790000088512897, 335872.4715999998152256 686517.65230000019073486, 335845.39269999973475933 686516.12299999967217445, 335828.43859999999403954 686516.20539999939501286, 335814.4102999996393919 686514.83559999987483025, 335794.13200000021606684 686509.10139999911189079, 335774.25169999990612268 686505.79279999993741512, 335765.11849999986588955 686502.57939999923110008, 335750.96420000027865171 686494.37930000014603138, 335736.31429999973624945 686481.94940000027418137, 335712.62789999973028898 686470.81299999915063381, 335697.05159999988973141 686465.83449999988079071, 335690.307799999602139 686465.18720000050961971, 335681.44639999978244305 686463.37590000033378601, 335671.32320000045001507 686460.6131999995559454, 335658.86110000032931566 686458.32709999941289425, 335647.79349999967962503 686456.70370000042021275, 335634.23020000010728836 686454.13660000078380108, 335619.83299999963492155 686451.11260000057518482, 335603.71090000029653311 686448.73560000024735928, 335592.27099999971687794 686446.98369999974966049, 335578.91860000044107437 686447.3534999992698431, 335561.88980000000447035 686445.97599999979138374, 335553.8776000002399087 686445.12409999966621399, 335547.00580000039190054 686444.39350000023841858, 335528.71260000020265579 686443.40310000069439411, 335507.65259999968111515 686442.39470000006258488, 335489.13540000002831221 686441.09180000051856041, 335467.43690000008791685 686440.71949999965727329, 335423.82980000041425228 686439.36590000055730343, 335396.87629999965429306 686439.82369999960064888, 335342.65600000042468309 686439.45079999975860119, 335321.49639999959617853 686439.52859999984502792, 335298.51939999964088202 686439.06389999948441982, 335268.83609999995678663 686440.32750000059604645, 335245.97049999982118607 686441.37040000036358833, 335223.35039999987930059 686441.70570000074803829, 335200.18620000034570694 686440.97619999945163727, 335177.46580000035464764 686440.84559999965131283, 335129.75299999956041574 686439.17720000073313713, 335113.50980000011622906 686438.90650000050663948, 335106.52520000003278255 686440.54499999992549419, 335090.69500000029802322 686440.47660000063478947, 335072.0648999996483326 686438.81689999997615814, 335049.27440000046044588 686436.28910000063478947, 335025.15390000026673079 686433.32919999957084656, 335007.77209999971091747 686430.40200000070035458, 334992.90160000044852495 686427.74699999950826168, 334979.6036999998614192 686422.08750000037252903, 334970.55910000018775463 686414.23090000078082085, 334963.38970000017434359 686405.16829999908804893, 334953.77170000039041042 686393.92369999922811985, 334946.87679999973624945 686382.40949999913573265, 334939.40880000032484531 686371.57450000010430813, 334929.70920000039041042 686365.21279999986290932, 334918.77529999986290932 686360.59809999912977219, 334908.75200000032782555 686357.52529999986290932, 334893.21939999982714653 686356.12560000084340572, 334876.00760000012814999 686355.28539999946951866, 334859.77309999987483025 686354.1034999992698431, 334833.11129999998956919 686350.28739999979734421, 334806.69749999977648258 686347.71649999916553497, 334775.7076000003144145 686344.63749999925494194, 334735.55329999979585409 686339.68799999915063381, 334702.5909000001847744 686336.78680000081658363, 334658.89199999999254942 686333.28020000085234642, 334624.48330000042915344 686331.89189999923110008, 334591.71229999978095293 686330.05749999918043613, 334556.96459999959915876 686327.59889999963343143, 334530.5094999996945262 686325.91750000044703484, 334499.78179999999701977 686325.33919999934732914, 334476.98489999957382679 686324.12360000051558018, 334424.03519999980926514 686321.27549999952316284, 334406.54999999981373549 686320.18420000001788139, 334374.30379999987781048 686315.02910000085830688, 334327.72329999972134829 686305.71619999967515469, 334294.90380000043660402 686303.75579999946057796, 334263.84570000041276217 686301.19590000063180923, 334228.19409999996423721 686299.17439999990165234, 334196.62519999966025352 686297.12340000085532665, 334164.02979999966919422 686296.25139999948441982, 334128.03029999975115061 686293.29480000026524067, 334084.29330000001937151 686288.37600000016391277, 334047.11139999981969595 686282.47540000081062317, 334040.78880000021308661 686281.2592999991029501, 334007.00769999995827675 686274.7618000004440546, 333962.21420000027865171 686267.14680000022053719, 333938.64809999987483025 686260.67420000024139881, 333903.08420000039041042 686251.68150000087916851, 333860.85850000008940697 686237.93449999950826168, 333820.99260000046342611 686227.7215999998152256, 333791.02539999969303608 686220.9221000000834465, 333756.60989999957382679 686210.97210000082850456, 333714.93360000010579824 686202.97169999964535236, 333679.78330000024288893 686195.73330000042915344, 333632.69390000030398369 686186.55430000089108944, 333598.68389999959617853 686180.82159999944269657, 333560.75679999962449074 686176.4034000001847744, 333532.3619999997317791 686172.40609999932348728, 333490.42310000024735928 686166.93569999933242798, 333449.1744999997317791 686158.65369999967515469, 333429.25210000015795231 686155.09070000052452087, 333401.26640000008046627 686150.08569999970495701, 333359.01109999977052212 686143.11329999938607216, 333319.98510000016540289 686136.29979999922215939, 333248.74810000043362379 686123.01459999941289425, 333165.82589999958872795 686106.16980000026524067, 333120.93879999965429306 686100.06809999980032444, 333079.95239999983459711 686090.99540000036358833, 333033.88790000043809414 686081.78830000013113022, 333002.38630000036209822 686073.5989999994635582, 332950.99370000045746565 686062.61109999939799309, 332916.24419999960809946 686054.72079999931156635, 332874.59609999973326921 686045.16389999911189079, 332849.12590000033378601 686039.12590000033378601, 332823.88590000011026859 686034.6034999992698431, 332783.32799999974668026 686025.06169999949634075, 332755.17320000007748604 686018.96609999984502792, 332730.94809999968856573 686013.96230000071227551, 332696.73979999963194132 686007.69899999909102917, 332659.16519999969750643 685999.98719999939203262, 332631.84269999992102385 685995.49939999915659428, 332575.19249999988824129 685983.38869999907910824, 332540.50399999972432852 685977.25479999929666519, 332516.24110000021755695 685974.90599999949336052, 332465.8382999999448657 685971.78940000012516975, 332431.83440000005066395 685969.77520000003278255, 332398.10290000028908253 685964.90829999931156635, 332369.91289999987930059 685960.12939999997615814, 332341.92540000006556511 685954.16789999976754189, 332306.26360000018030405 685945.11040000058710575, 332268.91839999984949827 685936.58650000020861626, 332247.35869999974966049 685930.54619999974966049, 332214.07600000035017729 685920.31020000018179417, 332184.86660000029951334 685911.14330000057816505, 332154.78909999970346689 685900.133500000461936, 332130.81969999987632036 685889.84459999948740005, 332105.46619999967515469 685883.41349999979138374, 332082.58009999990463257 685876.19119999930262566, 332032.50360000040382147 685859.3494000006467104, 332001.22400000039488077 685848.55619999952614307, 331968.29200000036507845 685838.69290000014007092, 331937.24720000009983778 685834.28470000065863132, 331917.52180000022053719 685829.47990000061690807, 331891.46600000001490116 685822.49080000072717667, 331863.90180000010877848 685814.66960000060498714, 331837.5186999998986721 685805.91249999962747097, 331806.43059999961405993 685796.18620000034570694, 331745.79700000025331974 685785.53419999964535236, 331725.76929999981075525 685779.70680000074207783, 331698.97539999987930059 685774.43979999981820583, 331667.7713000001385808 685767.43429999984800816, 331636.47259999997913837 685758.83830000087618828, 331599.92690000031143427 685751.12460000067949295, 331572.01510000042617321 685746.43559999950230122, 331545.54409999959170818 685741.3584000002592802, 331518.0059000002220273 685737.38629999943077564, 331489.45260000042617321 685733.11969999969005585, 331457.41550000011920929 685725.46979999914765358, 331394.53479999955743551 685714.15589999966323376, 331344.71439999993890524 685705.19419999979436398, 331301.36180000007152557 685693.69710000045597553, 331278.57189999986439943 685687.89320000074803829, 331251.80269999988377094 685682.59549999982118607, 331230.49500000011175871 685672.01999999955296516, 331214.48170000035315752 685665.90640000067651272, 331188.39049999974668026 685653.65139999985694885, 331153.26040000002831221 685641.5130000002682209, 331123.41990000009536743 685631.48249999992549419, 331099.68960000015795231 685622.57399999909102917, 331074.26480000000447035 685613.15719999931752682, 331048.92399999964982271 685603.32579999975860119, 331026.71410000044852495 685595.32780000008642673, 330997.16980000026524067 685585.89269999973475933, 330975.48190000001341105 685578.42769999988377094, 330945.53189999982714653 685569.80599999986588955, 330912.46410000044852495 685562.53299999982118607, 330883.61870000045746565 685555.18170000053942204, 330856.51929999981075525 685548.67850000038743019, 330823.17999999970197678 685540.77950000017881393, 330798.34269999992102385 685535.23020000010728836, 330773.57349999994039536 685529.16169999912381172, 330745.70590000040829182 685523.02070000022649765, 330712.78000000026077032 685516.87590000033378601, 330682.98510000016540289 685510.04920000024139881, 330650.13790000043809414 685502.09919999912381172, 330616.54169999994337559 685493.09009999968111515, 330587.61760000046342611 685484.25280000083148479, 330556.64269999973475933 685475.65919999964535236, 330528.1815999997779727 685468.51479999907314777, 330492.442200000397861 685461.85109999962151051, 330457.86160000041127205 685455.45930000022053719, 330424.75050000008195639 685446.15949999913573265, 330388.04629999957978725 685438.17650000005960464, 330360.82569999992847443 685430.48829999938607216, 330332.76370000001043081 685420.55150000005960464, 330303.84590000007301569 685412.91740000061690807, 330275.50490000005811453 685400.56289999932050705, 330253.02790000010281801 685393.51679999940097332, 330218.96899999957531691 685386.88209999911487103, 330185.95980000030249357 685380.18850000016391277, 330159.56529999990016222 685376.19629999995231628, 330130.73670000024139881 685368.76219999976456165, 330100.03450000006705523 685358.09180000051856041, 330073.33079999964684248 685350.32200000062584877, 330044.21499999985098839 685342.93310000002384186, 330021.19940000027418137 685336.21299999952316284, 329986.18450000043958426 685328.12370000034570694, 329951.52890000026673079 685322.78739999979734421, 329920.76119999960064888 685314.58909999951720238, 329890.77410000003874302 685307.6590999998152256, 329859.87530000042170286 685298.59850000031292439, 329835.18420000001788139 685291.68820000067353249, 329803.43960000015795231 685285.383500000461936, 329773.97130000032484531 685277.99689999967813492, 329738.69110000040382147 685267.19339999929070473, 329712.85740000009536743 685260.8915999997407198, 329678.76150000002235174 685250.14189999923110008, 329650.67459999956190586 685242.75109999999403954, 329619.32259999960660934 685237.48159999959170818, 329589.34829999972134829 685230.44239999912679195, 329558.01260000001639128 685223.53810000047087669, 329521.21030000038444996 685215.49029999971389771, 329492.8243000004440546 685208.06650000065565109, 329459.28349999990314245 685201.93850000016391277, 329432.37700000032782555 685194.57540000043809414, 329399.64059999957680702 685186.58110000006854534, 329375.47719999961555004 685182.37030000053346157, 329342.41949999984353781 685173.0352999996393919, 329308.02139999996870756 685164.55419999919831753, 329273.62999999988824129 685155.5369000006467104, 329248.37689999956637621 685147.05629999935626984, 329219.60039999987930059 685141.51380000077188015, 329192.61730000004172325 685136.35689999908208847, 329162.07720000017434359 685127.72130000032484531, 329126.43290000036358833 685120.90890000015497208, 329093.53309999965131283 685112.80660000070929527, 329063.21659999992698431 685103.70759999938309193, 329031.3548999996855855 685099.53539999946951866, 329007.44049999956041574 685093.86700000055134296, 328980.41700000036507845 685086.12099999934434891, 328944.52890000026673079 685078.86529999971389771, 328911.34999999962747097 685074.15200000070035458, 328877.2085999995470047 685069.29629999957978725, 328844.07610000018030405 685064.3080000001937151, 328817.93290000036358833 685059.2592999991029501, 328780.32510000001639128 685053.2653999999165535, 328720.23209999967366457 685036.10590000078082085, 328697.6602999996393919 685029.98469999991357327, 328672.464499999769032 685027.30159999988973141, 328644.49700000043958426 685024.76209999993443489, 328620.53270000033080578 685020.89440000057220459, 328592.31419999990612268 685016.89599999971687794, 328562.91810000035911798 685012.30760000087320805, 328529.31479999981820583 685008.86539999954402447, 328491.28500000014901161 685005.31970000080764294, 328469.46140000037848949 685003.73630000092089176, 328427.23259999975562096 685002.16489999927580357, 328407.33810000028461218 685000.89230000041425228, 328377.14520000014454126 684997.44659999944269657, 328344.76589999999850988 684994.3193999994546175, 328316.38719999976456165 684987.91129999980330467, 328288.36359999980777502 684980.16269999928772449, 328260.58569999970495701 684969.96690000034868717, 328239.80449999962002039 684961.5023999996483326, 328208.91490000020712614 684953.08259999938309193, 328179.10740000009536743 684947.14100000075995922, 328156.53839999996125698 684940.4573999997228384, 328130.53299999982118607 684933.21939999982714653, 328101.53990000020712614 684928.38010000064969063, 328073.99039999954402447 684920.07489999942481518, 328043.66100000031292439 684911.08489999920129776, 328018.70000000018626451 684905.68899999931454659, 327982.55439999978989363 684894.99540000036358833, 327958.05040000006556511 684888.34979999996721745, 327930.67980000004172325 684881.99650000035762787, 327906.56850000005215406 684873.87069999985396862, 327878.7488000001758337 684863.0125999990850687, 327849.66590000037103891 684853.13000000081956387, 327822.49320000037550926 684843.24010000005364418, 327796.8974999999627471 684831.92369999922811985, 327775.47570000030100346 684823.69419999979436398, 327749.25490000005811453 684817.74789999984204769, 327722.10809999983757734 684811.70710000023245811, 327693.05599999986588955 684808.02769999951124191, 327665.67150000017136335 684807.77749999985098839, 327637.4490999998524785 684807.04429999925196171, 327608.94450000021606684 684806.19510000012814999, 327577.75030000042170286 684805.44959999993443489, 327557.50179999973624945 684802.81460000015795231, 327534.48319999966770411 684799.17219999991357327, 327502.20949999988079071 684794.61020000092685223, 327470.4599999999627471 684788.46690000034868717, 327445.76290000043809414 684784.42070000059902668, 327415.27039999980479479 684779.39010000042617321, 327392.65660000033676624 684771.83049999922513962, 327343.52269999962300062 684760.80700000002980232, 327319.26690000016242266 684752.89130000025033951, 327293.72680000029504299 684745.23200000077486038, 327259.62609999999403954 684737.93490000069141388, 327231.08069999981671572 684730.42919999919831753, 327197.84360000025480986 684723.39709999971091747, 327171.00530000030994415 684718.80599999986588955, 327146.1134000001475215 684712.70340000092983246, 327117.7076000003144145 684705.14890000037848949, 327093.01269999984651804 684698.98839999921619892, 327054.96779999975115061 684688.56809999980032444, 327026.27450000029057264 684676.99169999919831753, 326991.49980000033974648 684667.58000000007450581, 326963.3068000003695488 684656.78089999966323376, 326911.44079999998211861 684639.57960000075399876, 326885.27219999954104424 684629.71829999983310699, 326856.83409999962896109 684620.40289999917149544, 326822.38499999977648258 684610.61869999952614307, 326798.77969999983906746 684602.14540000073611736, 326768.04330000001937151 684590.08899999968707561, 326736.59009999968111515 684581.24980000033974648, 326710.66220000013709068 684574.90939999930560589, 326691.74060000013560057 684569.2017000000923872, 326667.02139999996870756 684561.3323999997228384, 326640.38540000002831221 684551.491499999538064, 326625.15629999991506338 684545.12020000070333481, 326601.61529999971389771 684536.87759999930858612, 326581.09240000043064356 684530.8875999990850687, 326562.34200000017881393 684527.85539999976754189, 326544.56350000016391277 684523.09100000001490116, 326523.91839999984949827 684521.91009999997913837, 326506.45600000023841858 684521.16300000064074993, 326483.29370000027120113 684520.05859999917447567, 326459.06140000000596046 684517.33039999939501286, 326440.04860000032931566 684514.31299999915063381, 326392.0530000003054738 684501.87879999913275242, 326365.36429999954998493 684494.40090000070631504, 326345.32070000004023314 684488.46900000050663948, 326321.84839999955147505 684481.25909999944269657, 326302.05410000029951334 684474.64560000039637089, 326278.43680000025779009 684466.09390000067651272, 326256.2642000000923872 684457.1801999993622303, 326232.88709999993443489 684447.30619999952614307, 326207.15110000036656857 684437.00200000032782555, 326185.77639999985694885 684427.5340999998152256, 326167.35199999995529652 684419.09869999997317791, 326148.64450000040233135 684410.73479999974370003, 326125.51439999975264072 684402.29350000061094761, 326101.26400000043213367 684395.76840000040829182, 326072.23230000026524067 684387.96499999985098839, 326042.04820000007748604 684381.09270000085234642, 326018.99220000021159649 684375.07469999976456165, 325997.51599999982863665 684367.06790000014007092, 325973.70399999991059303 684359.75109999999403954, 325946.60720000043511391 684351.90960000082850456, 325921.24780000001192093 684342.53590000048279762, 325898.49230000004172325 684334.62409999966621399, 325868.43769999966025352 684327.24980000033974648, 325856.0639000004157424 684322.05980000086128712, 325832.3551000002771616 684312.65570000000298023, 325820.08619999978691339 684308.29189999960362911, 325800.42960000038146973 684300.95820000022649765, 325778.02149999979883432 684295.72089999914169312, 325755.8723999997600913 684291.99469999969005585, 325733.60529999993741512 684288.07310000061988831, 325707.87420000042766333 684286.70549999922513962, 325683.57720000017434359 684282.97069999948143959, 325661.071000000461936 684277.66860000044107437, 325638.3809000002220273 684273.09129999950528145, 325610.27469999995082617 684270.41300000064074993, 325587.70380000025033951 684269.91100000031292439, 325565.87270000018179417 684269.82719999924302101, 325538.48450000025331974 684270.32689999975264072, 325505.85879999957978725 684270.61030000075697899, 325481.9869999997317791 684271.22350000031292439, 325423.46929999999701977 684268.69299999997019768, 325394.14680000022053719 684264.97599999979138374, 325365.56620000023394823 684262.07840000092983246, 325344.91700000036507845 684257.58009999990463257, 325322.01470000017434359 684251.9926999993622303, 325300.245299999602139 684246.8953000009059906, 325271.94620000012218952 684241.78580000065267086, 325243.33760000020265579 684234.6380000002682209, 325217.08959999959915876 684227.54539999924600124, 325188.16270000021904707 684219.27050000056624413, 325168.06460000015795231 684210.2698999997228384, 325149.92119999974966049 684203.87729999981820583, 325120.39910000003874302 684195.74990000016987324, 325100.24039999954402447 684189.06020000018179417, 325071.90529999975115061 684179.64819999970495701, 325043.6578999999910593 684169.07169999927282333, 325023.14709999971091747 684163.93610000051558018, 324994.8042000001296401 684157.76310000009834766, 324973.07139999978244305 684149.42219999991357327, 324948.71100000012665987 684142.75390000082552433, 324924.88439999986439943 684135.92109999991953373, 324894.76889999955892563 684126.79040000028908253, 324865.63439999986439943 684119.85940000042319298, 324840.99249999970197678 684112.11180000007152557, 324814.98120000027120113 684101.93129999935626984, 324795.63700000010430813 684093.82850000075995922, 324775.21040000021457672 684085.76290000043809414, 324757.03820000030100346 684076.08349999971687794, 324734.20799999963492155 684064.19649999961256981, 324713.5272000003606081 684053.68249999918043613, 324690.20309999957680702 684042.22130000032484531, 324665.71069999970495701 684031.58689999952912331, 324639.95529999956488609 684022.70390000008046627, 324617.9561999998986721 684014.3515000008046627, 324596.08339999988675117 684007.79880000092089176, 324567.63480000011622906 683999.76940000057220459, 324544.18539999984204769 683992.90369999967515469, 324523.90270000044256449 683985.59139999933540821, 324502.30609999969601631 683978.72739999927580357, 324480.13609999977052212 683971.76669999957084656, 324455.46659999992698431 683964.61209999956190586, 324424.2227999996393919 683957.3453999999910593, 324391.17219999991357327 683948.25009999983012676, 324366.19660000037401915 683940.82269999943673611, 324342.40639999974519014 683933.26170000061392784, 324318.46549999993294477 683925.48359999991953373, 324290.89800000004470348 683916.67280000075697899, 324261.32980000041425228 683909.59630000032484531, 324236.20870000030845404 683905.08190000057220459, 324210.34549999982118607 683899.74809999950230122, 324181.49390000011771917 683894.48499999940395355, 324151.50490000005811453 683887.92980000004172325, 324127.94060000032186508 683877.7909999992698431, 324104.38119999971240759 683867.49090000055730343, 324078.07400000002235174 683860.78229999914765358, 324055.45040000043809414 683856.83669999986886978, 324030.40419999975711107 683851.26679999940097332, 324006.84649999998509884 683846.39839999936521053, 323977.96239999961107969 683841.88969999924302101, 323951.44209999963641167 683837.64980000071227551, 323920.24870000034570694 683830.1342999991029501, 323894.51609999965876341 683824.11089999973773956, 323867.15500000026077032 683816.65899999998509884, 323839.56300000008195639 683808.65489999949932098, 323804.62660000007599592 683801.27569999918341637, 323780.33739999961107969 683794.30179999954998493, 323753.43209999985992908 683787.5272000003606081, 323720.82780000008642673 683777.69239999912679195, 323690.63229999970644712 683769.0023999996483326, 323664.88599999994039536 683760.76029999926686287, 323639.4857999999076128 683753.82809999957680702, 323618.30130000039935112 683747.35400000028312206, 323585.81769999954849482 683737.15230000019073486, 323554.47169999964535236 683729.01860000006854534, 323528.10769999958574772 683721.35569999925792217, 323494.74469999969005585 683710.78449999913573265, 323465.91210000030696392 683703.32420000061392784, 323440.99299999978393316 683696.07520000077784061, 323414.27350000012665987 683688.20089999958872795, 323387.36940000019967556 683682.01469999924302101, 323358.15739999990910292 683674.18620000034570694, 323336.50540000014007092 683667.73240000009536743, 323315.25789999961853027 683662.39200000092387199, 323292.66689999960362911 683655.17669999971985817, 323263.23450000025331974 683645.50989999994635582, 323232.98390000034123659 683638.00599999912083149, 323218.26719999965280294 683633.26630000025033951, 323206.1344999996945262 683629.85779999941587448, 323183.43329999968409538 683621.72330000065267086, 323161.64109999965876341 683607.18370000086724758, 323137.61629999987781048 683594.01369999907910824, 323112.73680000007152557 683580.44339999929070473, 323089.86799999978393316 683571.39890000037848949, 323065.80630000028759241 683566.50300000049173832, 323034.57610000018030405 683561.45509999990463257, 323005.25019999966025352 683553.45729999989271164, 322942.14549999963492155 683538.53959999978542328, 322925.60360000003129244 683533.20519999973475933, 322892.51900000032037497 683526.01510000042617321, 322868.20189999975264072 683521.37370000034570694, 322843.60599999967962503 683515.09050000086426735, 322815.69209999963641167 683510.00039999932050705, 322783.78859999962151051 683505.16589999943971634, 322750.0438000001013279 683498.85610000044107437, 322723.14690000005066395 683493.68559999950230122, 322698.05030000023543835 683491.65589999966323376, 322673.33050000015646219 683488.0414000004529953, 322646.23919999971985817 683484.88179999962449074, 322613.2772000003606081 683480.24120000004768372, 322587.41380000021308661 683474.13140000030398369, 322561.37349999975413084 683468.98619999922811985,</t>
  </si>
  <si>
    <t>A05020</t>
  </si>
  <si>
    <t>Lacs 3</t>
  </si>
  <si>
    <t>A05020034</t>
  </si>
  <si>
    <t>Agbodrafo</t>
  </si>
  <si>
    <t>112974.538986</t>
  </si>
  <si>
    <t>55150.4610296</t>
  </si>
  <si>
    <t>55150.4611283</t>
  </si>
  <si>
    <t>78557615.5417</t>
  </si>
  <si>
    <t>Polygon ((348769.47970000002533197 703334.01520000025629997, 349245.28629999980330467 703319.09579999931156635, 349245.2926000002771616 703319.09559999965131283, 349243.72649999987334013 703315.86700000055134296, 349144.06450000032782555 703110.40740000084042549, 349073.1134000001475215 702600.23520000092685223, 348482.51499999966472387 702094.00799999944865704, 347937.89580000005662441 701627.19150000065565109, 347573.00439999997615814 701012.28989999927580357, 347383.80150000005960464 700431.15860000066459179, 347022.28870000038295984 700012.21719999983906746, 347084.79320000018924475 699407.43559999950230122, 347240.20990000013262033 698917.54309999942779541, 347203.04509999975562096 698218.16000000014901161, 346040.79849999956786633 697785.7040999997407198, 345066.78089999966323376 698206.30499999970197678, 344932.1122000003233552 698435.12609999999403954, 344858.36039999965578318 698560.44079999998211861, 344650.41990000009536743 699091.36820000037550926, 344475.18809999991208315 700268.18759999983012676, 344434.49160000029951334 700951.95969999954104424, 344426.90979999955743551 701079.34840000048279762, 344433.97840000037103891 702080.30629999935626984, 344470.50600000005215406 702383.20460000075399876, 345863.51240000035613775 702881.01039999909698963, 345974.46019999962300062 703341.26909999921917915, 346103.18520000018179417 703331.03720000013709068, 346396.67370000015944242 703340.17320000007748604, 346396.67999999970197678 703340.17339999973773956, 346474.10589999984949827 703342.5835999995470047, 346474.1122000003233552 703342.58369999937713146, 347296.23950000014156103 703337.90640000067651272, 347296.24579999968409538 703337.90640000067651272, 348241.64549999963492155 703337.87450000084936619, 348241.65180000010877848 703337.87450000084936619, 348769.47339999955147505 703334.01530000008642673, 348769.47970000002533197 703334.01520000025629997))</t>
  </si>
  <si>
    <t>A05021</t>
  </si>
  <si>
    <t>Lacs 4</t>
  </si>
  <si>
    <t>A05021035</t>
  </si>
  <si>
    <t>Anfoin</t>
  </si>
  <si>
    <t>11753.219535</t>
  </si>
  <si>
    <t>17759.0817371</t>
  </si>
  <si>
    <t>17759.0788041</t>
  </si>
  <si>
    <t>16174947.4096</t>
  </si>
  <si>
    <t>Polygon ((356493.1617000000551343 697003.15489999949932098, 356379.89140000008046627 696853.00019999966025352, 355900.11560000013560057 696216.99410000070929527, 355323.49710000026971102 695586.31760000064969063, 354186.02709999959915876 695169.62069999985396862, 352552.17970000021159649 695011.08019999973475933, 352514.73450000025331974 695007.44669999927282333, 351600.25360000040382147 694975.92080000042915344, 350600.18099999986588955 695633.61840000003576279, 349946.98039999976754189 695633.62629999965429306, 349289.27489999961107969 695858.85999999940395355, 348352.2698999997228384 696196.72230000048875809, 347816.19489999953657389 696340.88489999994635582, 346987.30590000003576279 696192.21749999932944775, 347014.33490000013262033 696944.53229999914765358, 347699.06929999962449074 697530.15249999985098839, 348295.95949999988079071 698374.80849999934434891, 349248.73139999993145466 699944.75029999949038029, 350129.42609999980777502 699696.98450000025331974, 350503.32710000034421682 699769.06189999915659428, 351350.23550000041723251 700859.22330000065267086, 350870.47090000007301569 701066.45340000092983246, 350001.03830000013113022 701120.50349999964237213, 348780.2289000004529953 701384.04409999959170818, 348482.51499999966472387 702094.00799999944865704, 349073.1134000001475215 702600.23520000092685223, 349144.06450000032782555 703110.40740000084042549, 349243.72649999987334013 703315.86700000055134296, 349245.2926000002771616 703319.09559999965131283, 349394.32620000001043081 703310.1039000004529953, 349394.33249999955296516 703310.1034999992698431, 349734.67349999956786633 703289.56970000080764294, 349734.67980000004172325 703289.5693999994546175, 350357.05449999962002039 703273.26249999925494194, 350357.06080000009387732 703273.26239999942481518, 350522.85730000026524067 703474.67229999974370003, 350748.80169999971985817 703750.48069999925792217, 350939.13470000028610229 703909.97880000062286854, 351356.38140000030398369 704281.69969999976456165, 351367.20100000035017729 704291.33880000002682209, 351542.57749999966472387 704313.34710000082850456, 352559.6273999996483326 704357.5828000009059906, 353253.3773999996483326 704360.78739999979734421, 354285.09819999989122152 704370.33730000071227551, 355050.04490000009536743 703029.67469999939203262, 355409.23479999974370003 701734.02520000003278255, 354613.88559999968856573 700617.97079999931156635, 354793.48060000035911798 700194.63979999907314777, 356858.82280000019818544 697487.88690000027418137, 356493.1617000000551343 697003.15489999949932098))</t>
  </si>
  <si>
    <t>A05021036</t>
  </si>
  <si>
    <t>Fiata</t>
  </si>
  <si>
    <t>17201.08078</t>
  </si>
  <si>
    <t>36924.0532341</t>
  </si>
  <si>
    <t>36924.0498068</t>
  </si>
  <si>
    <t>57687135.722</t>
  </si>
  <si>
    <t>Polygon ((351350.23550000041723251 700859.22330000065267086, 350503.32710000034421682 699769.06189999915659428, 350129.42609999980777502 699696.98450000025331974, 349248.73139999993145466 699944.75029999949038029, 348295.95949999988079071 698374.80849999934434891, 347699.06929999962449074 697530.15249999985098839, 347014.33490000013262033 696944.53229999914765358, 346987.30590000003576279 696192.21749999932944775, 347816.19489999953657389 696340.88489999994635582, 348352.2698999997228384 696196.72230000048875809, 349289.27489999961107969 695858.85999999940395355, 349946.98039999976754189 695633.62629999965429306, 350600.18099999986588955 695633.61840000003576279, 351600.25360000040382147 694975.92080000042915344, 352514.73450000025331974 695007.44669999927282333, 352552.17970000021159649 695011.08019999973475933, 350992.62909999955445528 693747.09759999997913837, 349935.73319999966770411 692370.375, 348848.89780000038444996 692017.52470000088214874, 347382.11209999956190586 692991.42889999970793724, 346686.11560000013560057 693227.93260000087320805, 346591.97709999978542328 694639.32880000025033951, 345895.98049999959766865 694558.24180000089108944, 344253.96939999982714653 695112.33610000088810921, 343618.73880000039935112 696196.36559999920427799, 345041.48990000039339066 697788.51469999924302101, 345066.78089999966323376 698206.30499999970197678, 346040.79849999956786633 697785.7040999997407198, 347203.04509999975562096 698218.16000000014901161, 347240.20990000013262033 698917.54309999942779541, 347084.79320000018924475 699407.43559999950230122, 347022.28870000038295984 700012.21719999983906746, 347383.80150000005960464 700431.15860000066459179, 347573.00439999997615814 701012.28989999927580357, 347937.89580000005662441 701627.19150000065565109, 348482.51499999966472387 702094.00799999944865704, 348780.2289000004529953 701384.04409999959170818, 350001.03830000013113022 701120.50349999964237213, 350870.47090000007301569 701066.45340000092983246, 351350.23550000041723251 700859.22330000065267086))</t>
  </si>
  <si>
    <t>A05021037</t>
  </si>
  <si>
    <t>Ganavé</t>
  </si>
  <si>
    <t>6341.815481</t>
  </si>
  <si>
    <t>38263.8355173</t>
  </si>
  <si>
    <t>38264.603029</t>
  </si>
  <si>
    <t>32678995.3298</t>
  </si>
  <si>
    <t>Polygon ((327908.26360000018030405 701198.80179999954998493, 328136.84999999962747097 701516.09339999966323376, 328931.78479999955743551 702331.49860000051558018, 330269.18570000026375055 703532.42999999970197678, 330716.12330000009387732 705494.17889999970793724, 330695.65290000010281801 706626.87560000084340572, 330902.9469999996945262 706693.2784000001847744, 332445.0210999995470047 707187.25339999981224537, 333083.01589999999850988 707136.07729999907314777, 333492.42439999990165234 707722.8960999995470047, 334776.9434000002220273 707673.42589999921619892, 335827.75839999970048666 707359.54609999991953373, 336632.92839999962598085 707188.95930000022053719, 337301.62880000006407499 707523.30949999950826168, 338562.26570000033825636 708217.59799999929964542, 338565.92300000041723251 708214.51490000076591969, 339149.08449999988079071 707722.8960999995470047, 339797.31450000032782555 706924.54959999956190586, 339892.84320000000298023 706569.72900000028312206, 340063.42999999970197678 705880.55810000002384186, 339497.08169999998062849 705505.26700000092387199, 339111.5553999999538064 704949.15389999933540821, 339727.37390000000596046 704703.50879999995231628, 339959.37210000026971102 704403.27590000070631504, 340089.01809999998658895 703830.10410000011324883, 340232.31099999975413084 703434.34259999915957451, 339969.60730000026524067 703079.52190000005066395, 339932.07820000033825636 702629.17259999923408031, 339274.46580000035464764 701717.38590000011026859, 339506.46399999968707561 701423.9765000008046627, 340134.22360000014305115 700652.92390000075101852, 343252.55130000039935112 698121.41499999910593033, 344932.1122000003233552 698435.12609999999403954, 345066.78089999966323376 698206.30499999970197678, 345041.48990000039339066 697788.51469999924302101, 343618.73880000039935112 696196.36559999920427799, 342674.20770000014454126 696034.12189999967813492, 341739.06290000025182962 695675.06200000084936619, 340899.5127999996766448 694946.09649999998509884, 337710.16849999967962503 694856.38260000012814999, 337061.95430000033229589 694610.73750000074505806, 336014.53509999997913837 693744.15630000084638596, 334297.19560000021010637 693073.96880000084638596, 333776.02500000037252903 693349.67410000041127205, 331561.80759999994188547 695771.1546000000089407, 330443.18429999984800816 697346.95060000009834766, 328839.66789999976754189 699574.81499999947845936, 328334.73080000001937151 699926.22389999963343143, 328426.84769999980926514 700547.16009999997913837, 328449.02400000020861626 700675.10019999928772449, 327908.26360000018030405 701198.80179999954998493))</t>
  </si>
  <si>
    <t>A06</t>
  </si>
  <si>
    <t>A06022</t>
  </si>
  <si>
    <t>Vo 1</t>
  </si>
  <si>
    <t>A06022038</t>
  </si>
  <si>
    <t>Vogan</t>
  </si>
  <si>
    <t>56954.878558</t>
  </si>
  <si>
    <t>54099.8462524</t>
  </si>
  <si>
    <t>54099.8447164</t>
  </si>
  <si>
    <t>144861744.864</t>
  </si>
  <si>
    <t>Polygon ((344065.71839999966323376 707636.31750000081956387, 344393.24509999994188547 707365.08440000005066395, 344984.32859999965876341 707441.84850000031292439, 345127.44979999959468842 707495.57279999926686287, 345744.8349999999627471 706578.9078999999910593, 345745.19959999993443489 706578.36659999936819077, 345740.8181999996304512 706135.29350000061094761, 345974.46019999962300062 703341.26909999921917915, 345863.51240000035613775 702881.01039999909698963, 344470.50600000005215406 702383.20460000075399876, 344433.97840000037103891 702080.30629999935626984, 344426.90979999955743551 701079.34840000048279762, 344434.49160000029951334 700951.95969999954104424, 344475.18809999991208315 700268.18759999983012676, 344650.41990000009536743 699091.36820000037550926, 344858.36039999965578318 698560.44079999998211861, 344932.1122000003233552 698435.12609999999403954, 343252.55130000039935112 698121.41499999910593033, 340134.22360000014305115 700652.92390000075101852, 339506.46399999968707561 701423.9765000008046627, 339274.46580000035464764 701717.38590000011026859, 339932.07820000033825636 702629.17259999923408031, 339969.60730000026524067 703079.52190000005066395, 340232.31099999975413084 703434.34259999915957451, 340089.01809999998658895 703830.10410000011324883, 339959.37210000026971102 704403.27590000070631504, 339727.37390000000596046 704703.50879999995231628, 339111.5553999999538064 704949.15389999933540821, 340682.98099999967962503 705022.50039999932050705, 341123.09509999956935644 705238.71920000016689301, 341368.74019999988377094 705451.09989999979734421, 341527.38590000011026859 706428.5625, 342028.91129999980330467 706945.44070000015199184, 341788.38379999995231628 707237.14420000091195107, 341660.44369999971240759 707585.14140000008046627, 341783.26620000042021275 708265.78299999982118607, 342525.31900000013411045 708490.95759999938309193, 343093.37330000009387732 708577.95690000057220459, 344065.71839999966323376 707636.31750000081956387))</t>
  </si>
  <si>
    <t>A06022039</t>
  </si>
  <si>
    <t>Vo-Koutimé</t>
  </si>
  <si>
    <t>22270.404196</t>
  </si>
  <si>
    <t>30908.5914287</t>
  </si>
  <si>
    <t>42910358.573</t>
  </si>
  <si>
    <t>Polygon ((333679.2653999999165535 688600.01610000059008598, 331157.27709999959915876 688186.36009999923408031, 328887.5909000001847744 688201.22670000046491623, 328725.19070000015199184 688202.29040000028908253, 328606.34439999982714653 688300.834799999371171, 325168.71129999961704016 691151.2357999999076128, 323635.90979999955743551 692362.17840000055730343, 322847.3290999997407198 693043.91660000011324883, 325537.53280000016093254 694188.53500000014901161, 329654.64659999962896109 695317.82000000029802322, 331561.80759999994188547 695771.1546000000089407, 333776.02500000037252903 693349.67410000041127205, 334297.19560000021010637 693073.96880000084638596, 335657.58210000023245811 692354.29979999922215939, 336986.46960000041872263 691085.13360000029206276, 337460.68520000018179417 690996.42850000038743019, 337638.09549999982118607 690607.49039999954402447, 338224.93020000029355288 690327.72800000011920929, 338552.44110000040382147 689986.55430000089108944, 338756.2417000001296401 689509.61119999922811985, 338403.14360000006854534 689448.95260000042617321, 336096.66040000040084124 688780.63790000043809414, 333679.2653999999165535 688600.01610000059008598))</t>
  </si>
  <si>
    <t>A06023</t>
  </si>
  <si>
    <t>Vo 2</t>
  </si>
  <si>
    <t>A06023040</t>
  </si>
  <si>
    <t>Togoville</t>
  </si>
  <si>
    <t>8576.217235</t>
  </si>
  <si>
    <t>36739.5891526</t>
  </si>
  <si>
    <t>36739.5805563</t>
  </si>
  <si>
    <t>68692408.6529</t>
  </si>
  <si>
    <t>Polygon ((352627.78239999990910292 708359.83699999935925007, 351911.72730000037699938 707697.65020000003278255, 351133.92050000000745058 706580.8669000007212162, 351278.44539999961853027 706063.20500000007450581, 351044.5778999999165535 705119.85160000063478947, 351062.97190000023692846 704809.77999999932944775, 351367.20100000035017729 704291.33880000002682209, 351356.38140000030398369 704281.69969999976456165, 350939.13470000028610229 703909.97880000062286854, 350748.80169999971985817 703750.48069999925792217, 350522.85730000026524067 703474.67229999974370003, 350357.06080000009387732 703273.26239999942481518, 350357.05449999962002039 703273.26249999925494194, 349734.67980000004172325 703289.5693999994546175, 349734.67349999956786633 703289.56970000080764294, 349394.33249999955296516 703310.1034999992698431, 349394.32620000001043081 703310.1039000004529953, 349245.2926000002771616 703319.09559999965131283, 349245.28629999980330467 703319.09579999931156635, 348769.47970000002533197 703334.01520000025629997, 348769.47339999955147505 703334.01530000008642673, 348241.65180000010877848 703337.87450000084936619, 348241.64549999963492155 703337.87450000084936619, 347296.24579999968409538 703337.90640000067651272, 347296.23950000014156103 703337.90640000067651272, 346474.1122000003233552 703342.58369999937713146, 346474.10589999984949827 703342.5835999995470047, 346396.67999999970197678 703340.17339999973773956, 346396.67370000015944242 703340.17320000007748604, 346103.18520000018179417 703331.03720000013709068, 345974.46019999962300062 703341.26909999921917915, 345740.8181999996304512 706135.29350000061094761, 345745.19959999993443489 706578.36659999936819077, 344805.07210000045597553 707998.7698999997228384, 344486.31859999988228083 708480.36250000074505806, 345498.7571000000461936 708422.90259999968111515, 345498.76329999975860119 708422.90190000087022781, 346728.53270000033080578 708207.42950000055134296, 346728.53890000004321337 708207.42909999936819077, 347390.71939999982714653 708254.72780000045895576, 347937.28629999980330467 708522.75599999912083149, 348278.89059999957680702 709374.13900000043213367, 349025.16459999978542328 710057.34759999997913837, 349929.10209999978542328 710824.64340000040829182, 350244.4292000001296401 711581.42840000055730343, 350089.39340000040829182 712222.59339999966323376, 348922.68329999968409538 714203.89829999953508377, 349532.901999999769032 714761.90240000002086163, 349532.90539999958127737 714761.90550000034272671, 349773.20199999958276749 714981.64059999957680702, 350529.83449999988079071 715673.53030000068247318, 350566.52900000009685755 715707.08500000089406967, 351471.57689999975264072 716534.69070000015199184, 353205.87569999974220991 717512.20460000075399876, 353205.88119999971240759 717512.20399999991059303, 354920.59310000017285347 717201.92300000041723251, 354920.5992000000551343 717201.92190000042319298, 354929.20959999971091747 717200.36380000039935112, 354929.2156999995931983 717200.36270000040531158, 356516.80979999992996454 716913.08379999920725822, 356516.81599999964237213 716913.08320000022649765, 357378.70990000013262033 716166.80920000001788139, 357918.3252999996766448 715416.61229999922215939, 357918.70550000015646219 715416.08369999937713146, 358240.6039000004529953 714968.56640000082552433, 359007.89969999995082617 714705.79389999993145466, 359228.62860000040382147 713024.04959999956190586, 359228.6223999997600913 713024.04890000075101852, 357242.06809999980032444 712708.72309999912977219, 357242.06199999991804361 712708.72199999913573265, 355368.5 712269.89240000024437904, 355252.88009999971836805 711702.30370000004768372, 355668.06070000026375055 710819.3880000002682209, 355725.87069999985396862 709941.727700000628829, 355258.13549999985843897 709605.37890000082552433, 355258.12930000014603138 709605.37829999998211861, 354690.54679999966174364 709497.64269999973475933, 354690.54069999977946281 709497.6415999997407198, 353965.29459999967366457 709326.83999999985098839, 353487.04860000032931566 708932.68119999952614307, 352721.06670000031590462 708606.84320000000298023, 352627.78239999990910292 708359.83699999935925007))</t>
  </si>
  <si>
    <t>A03</t>
  </si>
  <si>
    <t>Bas-Mono</t>
  </si>
  <si>
    <t>A03010</t>
  </si>
  <si>
    <t>Bas-Mono 2</t>
  </si>
  <si>
    <t>A03010018</t>
  </si>
  <si>
    <t>Attitogon</t>
  </si>
  <si>
    <t>27461.941752</t>
  </si>
  <si>
    <t>50455.5344527</t>
  </si>
  <si>
    <t>89667627.3577</t>
  </si>
  <si>
    <t>Polygon ((361103.53890000004321337 706256.7926000002771616, 357324.03039999958127737 706497.62749999947845936, 357194.93420000001788139 705054.00249999947845936, 354285.09819999989122152 704370.33730000071227551, 353253.3773999996483326 704360.78739999979734421, 352559.6273999996483326 704357.5828000009059906, 351542.57749999966472387 704313.34710000082850456, 351367.20100000035017729 704291.33880000002682209, 351062.97190000023692846 704809.77999999932944775, 351044.5778999999165535 705119.85160000063478947, 351278.44539999961853027 706063.20500000007450581, 351133.92050000000745058 706580.8669000007212162, 351911.72730000037699938 707697.65020000003278255, 352627.78239999990910292 708359.83699999935925007, 352721.06670000031590462 708606.84320000000298023, 353487.04860000032931566 708932.68119999952614307, 353965.29459999967366457 709326.83999999985098839, 354690.54069999977946281 709497.6415999997407198, 354690.54679999966174364 709497.64269999973475933, 355258.12930000014603138 709605.37829999998211861, 355258.13549999985843897 709605.37890000082552433, 355725.87069999985396862 709941.727700000628829, 355668.06070000026375055 710819.3880000002682209, 355252.88009999971836805 711702.30370000004768372, 355368.5 712269.89240000024437904, 357242.06199999991804361 712708.72199999913573265, 357242.06809999980032444 712708.72309999912977219, 359228.6223999997600913 713024.04890000075101852, 359228.62860000040382147 713024.04959999956190586, 359209.39940000046044588 712462.77429999969899654, 359208.81180000025779009 712445.62309999950230122, 359180.29160000011324883 711613.15809999965131283, 360475.58330000005662441 709182.94429999962449074, 360477.77919999975711107 709178.8243000004440546, 361001.30530000012367964 708196.58960000053048134, 361103.53890000004321337 706256.7926000002771616))</t>
  </si>
  <si>
    <t>A03010019</t>
  </si>
  <si>
    <t>Hompou</t>
  </si>
  <si>
    <t>5788.791622</t>
  </si>
  <si>
    <t>33114.3341678</t>
  </si>
  <si>
    <t>50912373.9189</t>
  </si>
  <si>
    <t>Polygon ((343127.45650000032037497 718003.89100000075995922, 342795.72310000006109476 717422.56310000084340572, 342593.30810000002384186 717427.50249999947845936, 341357.96310000028461218 717457.6477000005543232, 341298.35140000004321337 717459.10239999927580357, 341235.0648999996483326 717460.6801999993622303, 341233.27319999970495701 717462.31540000066161156, 340942.16909999959170818 717727.9919000007212162, 340768.76250000018626451 717887.4671000000089407, 340575.13119999971240759 718134.5125999990850687, 340048.06400000024586916 719153.41430000029504299, 339588.7275000000372529 720109.5471000000834465, 339527.13019999954849482 720246.52490000054240227, 339168.44749999977648258 721116.35199999995529652, 338828.92580000031739473 721939.71250000037252903, 338411.2757999999448657 723035.68410000018775463, 338162.52120000030845404 723692.88079999946057796, 337528.92379999998956919 724967.27879999950528145, 337314.48180000018328428 725397.6863000001758337, 337130.08519999962300062 725753.77470000088214874, 337014.43020000029355288 725976.6607000008225441, 336842.31329999957233667 726308.35779999941587448, 336811.48919999971985817 726367.76080000028014183, 336810.29839999973773956 726370.0556000005453825, 336809.78760000038892031 726371.00870000012218952, 338407.93640000000596046 726820.49340000003576279, 339002.87189999967813492 726987.821000000461936, 339011.46640000026673079 726990.2381999995559454, 340313.88040000014007092 727356.54659999907016754, 342018.11390000022947788 727905.26610000059008598, 342025.78050000034272671 727907.73450000025331974, 342459.12579999957233667 728047.26060000061988831, 343499.16959999967366457 728381.19639999978244305, 343933.22400000039488077 728359.96440000087022781, 344379.68020000029355288 728289.05529999919235706, 344616.57469999976456165 728251.43009999953210354, 344617.29129999969154596 728251.31629999913275242, 345756.4659000001847744 728070.38489999994635582, 348129.51470000017434359 727823.17809999920427799, 348128.98880000039935112 727822.44060000032186508, 346839.68259999994188547 726014.32990000024437904, 347023.29179999977350235 724326.68799999915063381, 347206.60690000001341105 723712.16559999994933605, 347214.18099999986588955 723686.77520000003278255, 347437.61479999963194132 722937.7642000000923872, 344766.26609999965876341 720427.92280000075697899, 344102.14780000038444996 719634.88739999942481518, 343926.35180000029504299 718931.70329999923706055, 343127.45650000032037497 718003.89100000075995922))</t>
  </si>
  <si>
    <t>A03009</t>
  </si>
  <si>
    <t>Bas-Mono 1</t>
  </si>
  <si>
    <t>A03009015</t>
  </si>
  <si>
    <t>Kpétsou</t>
  </si>
  <si>
    <t>13374.088474</t>
  </si>
  <si>
    <t>35912.3526109</t>
  </si>
  <si>
    <t>74580992.7913</t>
  </si>
  <si>
    <t>Polygon ((347390.71939999982714653 708254.72780000045895576, 346728.53890000004321337 708207.42909999936819077, 346728.53270000033080578 708207.42950000055134296, 345498.76329999975860119 708422.90190000087022781, 345498.7571000000461936 708422.90259999968111515, 344486.31859999988228083 708480.36250000074505806, 343715.39769999962300062 709670.62289999984204769, 343676.06780000030994415 710370.89350000023841858, 343675.85259999986737967 710371.34459999948740005, 342708.89950000029057264 712398.15990000031888485, 342157.92789999954402447 713553.04299999959766865, 342157.9164000004529953 713553.09259999915957451, 342157.23749999981373549 713556.15210000053048134, 342141.76040000002831221 713676.696000000461936, 342062.90230000019073486 713981.27470000088214874, 342035.10730000026524067 716012.2869000006467104, 342236.75189999956637621 716246.76810000091791153, 342693.02410000003874302 717220.9488999992609024, 342795.72310000006109476 717422.56310000084340572, 343127.45650000032037497 718003.89100000075995922, 343926.35180000029504299 718931.70329999923706055, 344102.14780000038444996 719634.88739999942481518, 344766.26609999965876341 720427.92280000075697899, 347437.61479999963194132 722937.7642000000923872, 351009.51999999955296516 722522.60549999959766865, 351199.66060000006109476 722278.59180000051856041, 351285.22379999980330467 721293.02999999932944775, 351164.80150000005960464 721087.04439999908208847, 350508.81659999955445528 720887.39690000005066395, 349155.64969999995082617 720535.6368000004440546, 347945.0882999999448657 719889.15899999998509884, 347545.79310000035911798 719553.24400000087916851, 347469.73689999990165234 719325.07540000043809414, 347767.62370000034570694 718903.59720000065863132, 347413.4869999997317791 718337.92909999936819077, 347377.04339999984949827 718269.79539999924600124, 347421.40950000006705523 718218.29900000058114529, 347462.60659999959170818 718115.30619999952614307, 347708.20480000041425228 717706.50400000065565109, 347622.6415999997407198 717494.18040000088512897, 347847.64120000042021275 717299.28629999980330467, 347880.91579999960958958 716655.97749999910593033, 347985.49309999961405993 716377.1046999990940094, 349268.68690000008791685 715037.69849999994039536, 349532.90539999958127737 714761.90550000034272671, 349532.901999999769032 714761.90240000002086163, 348922.68329999968409538 714203.89829999953508377, 350089.39340000040829182 712222.59339999966323376, 350244.4292000001296401 711581.42840000055730343, 349929.10209999978542328 710824.64340000040829182, 349025.16459999978542328 710057.34759999997913837, 348278.89059999957680702 709374.13900000043213367, 347937.28629999980330467 708522.75599999912083149, 347390.71939999982714653 708254.72780000045895576))</t>
  </si>
  <si>
    <t>A03009016</t>
  </si>
  <si>
    <t>Afagnan-Gbléta</t>
  </si>
  <si>
    <t>35993.715365</t>
  </si>
  <si>
    <t>43274.7257874</t>
  </si>
  <si>
    <t>79290404.0835</t>
  </si>
  <si>
    <t>Polygon ((334297.19560000021010637 693073.96880000084638596, 336014.53509999997913837 693744.15630000084638596, 337061.95430000033229589 694610.73750000074505806, 337710.16849999967962503 694856.38260000012814999, 340899.5127999996766448 694946.09649999998509884, 341402.88499999977648258 693161.92219999991357327, 341578.41320000030100346 692539.84860000014305115, 342072.28909999970346689 692205.70179999992251396, 342369.21540000010281801 691959.87869999930262566, 342838.678999999538064 691864.34510000050067902, 343263.55559999961405993 691379.25420000031590462, 342937.59289999958127737 690593.63729999959468842, 342417.26999999955296516 690295.98780000023543835, 341336.03440000023692846 690258.29419999942183495, 340866.08490000013262033 690115.03089999966323376, 339996.51350000035017729 690002.76850000023841858, 339566.82650000043213367 689580.85459999926388264, 338873.92140000034123659 689529.83009999990463257, 338756.2417000001296401 689509.61119999922811985, 338552.44110000040382147 689986.55430000089108944, 338224.93020000029355288 690327.72800000011920929, 337638.09549999982118607 690607.49039999954402447, 337460.68520000018179417 690996.42850000038743019, 336986.46960000041872263 691085.13360000029206276, 335657.58210000023245811 692354.29979999922215939, 334297.19560000021010637 693073.96880000084638596))</t>
  </si>
  <si>
    <t>A06023041</t>
  </si>
  <si>
    <t>Anyron-Kopé</t>
  </si>
  <si>
    <t>422.213772</t>
  </si>
  <si>
    <t>22936.9398868</t>
  </si>
  <si>
    <t>22937.2060279</t>
  </si>
  <si>
    <t>27422816.5377</t>
  </si>
  <si>
    <t>Polygon ((311718.99969999957829714 729187.24440000019967556, 312519.29719999991357327 729474.3465999998152256, 315853.00750000029802322 730239.77160000056028366, 316978.53859999962151051 729793.39310000091791153, 318452.9221000000834465 729208.6619000006467104, 319034.89809999987483025 728171.2265000008046627, 320122.94020000007003546 726134.31039999984204769, 323728.66110000014305115 726766.89310000091791153, 326192.26350000035017729 725947.61710000038146973, 327734.83540000021457672 725434.63169999979436398, 324264.59850000031292439 719574.74090000055730343, 323600.58579999953508377 718453.4796999990940094, 321322.24210000038146973 714606.23650000058114529, 321311.69070000015199184 714588.41929999925196171, 321276.03579999972134829 714563.97959999926388264, 321007.28579999972134829 714379.7642000000923872, 319812.17169999983161688 713560.57019999995827675, 319315.30850000027567148 713219.99410000070929527, 319306.95220000017434359 713213.78460000082850456, 319332.86459999997168779 713179.14599999971687794, 318934.84190000034868717 713327.59549999982118607, 318823.47259999997913837 713651.12820000015199184, 318114.74679999984800816 714296.72809999994933605, 318120.83559999987483025 714785.96389999985694885, 317847.13109999988228083 715139.88570000045001507, 317664.46040000021457672 715661.15359999984502792, 317325.00329999998211861 716427.04939999990165234, 317357.77440000046044588 716821.94180000014603138, 317343.07320000045001507 717293.00709999911487103, 317139.30970000009983778 717924.21800000034272671, 316409.5598999997600913 718617.42430000007152557, 316410.69880000036209822 718964.57349999994039536, 316298.21420000027865171 719290.84359999932348728, 315396.22620000038295984 720466.81340000033378601, 314780.5565999997779727 720414.63609999977052212, 314601.38059999980032444 720975.45390000008046627, 313536.90099999960511923 722045.24459999985992908, 313139.40010000020265579 722850.1306999996304512, 312588.21810000017285347 723170.05550000071525574, 312582.32870000042021275 723523.48850000090897083, 313137.5553999999538064 724330.50989999994635582, 313185.03399999998509884 725214.22120000049471855, 312689.05190000031143427 725497.78240000084042549, 312590.34350000042468309 726366.33330000005662441, 312340.8042000001296401 726900.15479999966919422, 312007.2218000004068017 727671.9282000008970499, 311632.66299999970942736 728516.60249999910593033, 311718.99969999957829714 729187.24440000019967556))</t>
  </si>
  <si>
    <t>A07</t>
  </si>
  <si>
    <t>Yoto</t>
  </si>
  <si>
    <t>A07027</t>
  </si>
  <si>
    <t>Yoto 2</t>
  </si>
  <si>
    <t>A07027052</t>
  </si>
  <si>
    <t>Tchékpo</t>
  </si>
  <si>
    <t>15360.97903</t>
  </si>
  <si>
    <t>53237.1820153</t>
  </si>
  <si>
    <t>139379449.556</t>
  </si>
  <si>
    <t>Polygon ((316978.53859999962151051 729793.39310000091791153, 318117.65330000035464764 730790.11849999986588955, 320656.6818000003695488 731561.8693000003695488, 321537.55310000013560057 731486.75009999983012676, 321743.14240000024437904 731512.05340000055730343, 321912.35830000042915344 731788.80829999968409538, 324137.46760000009089708 733634.3681000005453825, 328210.56180000025779009 732495.77969999983906746, 328527.5909000001847744 732407.15780000016093254, 328469.52610000036656857 732210.0892999991774559, 327692.58189999964088202 729573.18769999966025352, 326192.26350000035017729 725947.61710000038146973, 323728.66110000014305115 726766.89310000091791153, 320122.94020000007003546 726134.31039999984204769, 319034.89809999987483025 728171.2265000008046627, 318452.9221000000834465 729208.6619000006467104, 316978.53859999962151051 729793.39310000091791153))</t>
  </si>
  <si>
    <t>A07027053</t>
  </si>
  <si>
    <t>Ahépé</t>
  </si>
  <si>
    <t>19257.135397</t>
  </si>
  <si>
    <t>31252.3836614</t>
  </si>
  <si>
    <t>53445314.434</t>
  </si>
  <si>
    <t>Polygon ((306908.14319999981671572 747156.11280000023543835, 310825.15570000000298023 745758.8392999991774559, 312874.72339999955147505 746273.89990000054240227, 316130.54700000025331974 745825.55700000002980232, 317737.10910000000149012 745233.10380000062286854, 318148.09020000044256449 742986.05179999954998493, 319429.07000000029802322 740151.88399999961256981, 318420.29839999973773956 739340.59679999947547913, 318318.88750000018626451 737840.78299999982118607, 318366.92420000024139881 736885.38550000078976154, 318521.70930000022053719 735988.69969999976456165, 318969.26759999990463257 735908.50249999947845936, 319791.625 735389.78480000048875809, 322246.04559999983757734 734029.73220000043511391, 324137.46760000009089708 733634.3681000005453825, 321912.35830000042915344 731788.80829999968409538, 321743.14240000024437904 731512.05340000055730343, 321537.55310000013560057 731486.75009999983012676, 320656.6818000003695488 731561.8693000003695488, 318117.65330000035464764 730790.11849999986588955, 316978.53859999962151051 729793.39310000091791153, 315853.00750000029802322 730239.77160000056028366, 312519.29719999991357327 729474.3465999998152256, 311718.99969999957829714 729187.24440000019967556, 311723.87440000008791685 729225.10969999991357327, 310916.46740000043064356 729622.65540000051259995, 310812.94489999953657389 730879.14739999920129776, 311479.94330000039190054 731469.03969999961555004, 311447.44170000031590462 732474.05819999985396862, 311162.22900000028312206 733468.98450000025331974, 311307.11990000028163195 733791.49850000068545341, 311902.58839999977499247 734498.26689999923110008, 312175.39979999978095293 735439.42840000055730343, 312323.66839999984949827 736662.11580000072717667, 312381.68109999969601631 737189.37509999983012676, 312607.09669999964535236 737379.38570000045001507, 312765.82239999994635582 737782.8489999994635582, 312451.88190000038594007 737997.15949999913573265, 312722.4007999999448657 738280.32780000008642673, 312285.96910000033676624 738820.51219999976456165, 312399.58399999979883432 739179.23909999988973141, 312018.19660000037401915 739382.56450000032782555, 311657.81319999974220991 739159.35669999942183495, 311321.0340999998152256 739261.5284000001847744, 310983.22460000030696392 739071.91410000063478947, 309489.68979999981820583 740077.40650000050663948, 308613.71360000036656857 740159.10209999978542328, 307955.11760000046342611 740728.21519999951124191, 307532.02929999958723783 740329.65479999966919422, 307379.42310000024735928 740898.70649999938905239, 306713.19189999997615814 741301.13570000045001507, 306135.54810000024735928 740924.19009999930858612, 305862.28280000016093254 741156.78390000015497208, 305820.98280000034719706 741561.16059999912977219, 305936.08249999955296516 742297.71649999916553497, 305620.09570000041276217 742376.05780000053346157, 305404.10410000011324883 741920.61270000040531158, 303914.44189999997615814 743080.45060000009834766, 304498.73440000042319298 743352.0648999996483326, 304921.36969999969005585 743617.24860000051558018, 304683.54420000035315752 743926.93830000050365925, 305161.53349999990314245 743953.28999999910593033, 305660.06159999966621399 743832.16960000060498714, 305689.60549999959766865 744232.13399999961256981, 305900.78509999997913837 744625.11510000005364418, 305530.73809999972581863 745070.83919999934732914, 305199.61290000006556511 745501.20539999939501286, 305344.80279999971389771 745641.83840000070631504, 305716.21659999992698431 745983.80279999971389771, 305939.40039999969303608 746172.35520000010728836, 306908.14319999981671572 747156.11280000023543835))</t>
  </si>
  <si>
    <t>A07027054</t>
  </si>
  <si>
    <t>Zafi</t>
  </si>
  <si>
    <t>16450.261949</t>
  </si>
  <si>
    <t>72058.7320017</t>
  </si>
  <si>
    <t>161643488.788</t>
  </si>
  <si>
    <t>Polygon ((336336.38460000045597553 730989.17530000023543835, 336572.46030000038444996 730322.79810000024735928, 336857.12249999959021807 729743.98499999940395355, 336908.45930000022053719 729700.60740000009536743, 336918.72620000038295984 729691.93219999969005585, 337265.13829999975860119 729399.22749999910593033, 337716.33669999986886978 728612.63819999992847443, 337719.31429999973624945 728607.44730000011622906, 338214.01219999976456165 727745.02390000037848949, 338407.93640000000596046 726820.49340000003576279, 336809.78760000038892031 726371.00870000012218952, 336809.10120000038295984 726370.81570000015199184, 336711.08920000027865171 726343.25310000032186508, 336595.37939999997615814 726310.71370000019669533, 335821.69130000006407499 726261.21629999950528145, 333963.35979999974370003 726144.61189999990165234, 332833.57089999970048666 726073.06629999913275242, 331013.91629999969154596 725891.94769999943673611, 330735.76070000045001507 725864.26160000078380108, 329734.60730000026524067 725722.24660000018775463, 328933.03399999998509884 725606.96120000071823597, 327734.83540000021457672 725434.63169999979436398, 326192.26350000035017729 725947.61710000038146973, 327692.58189999964088202 729573.18769999966025352, 328469.52610000036656857 732210.0892999991774559, 329901.87669999990612268 732005.46780000068247318, 332103.26410000026226044 732188.91679999977350235, 332988.87980000022798777 732090.866499999538064, 334386.88740000035613775 732086.12209999933838844, 334502.33370000030845404 731937.46519999951124191, 334866.06869999971240759 731991.23469999991357327, 335190.26730000041425228 731583.21890000067651272, 335356.32019999995827675 731519.96069999970495701, 336224.53990000020712614 731304.88260000012814999, 336336.38460000045597553 730989.17530000023543835))</t>
  </si>
  <si>
    <t>A07026</t>
  </si>
  <si>
    <t>Yoto 1</t>
  </si>
  <si>
    <t>A07026048</t>
  </si>
  <si>
    <t>Tabligbo</t>
  </si>
  <si>
    <t>31593.002082</t>
  </si>
  <si>
    <t>32257.1532946</t>
  </si>
  <si>
    <t>59737897.2695</t>
  </si>
  <si>
    <t>Polygon ((338463.88229999970644712 736590.11030000075697899, 339159.72319999989122152 736722.95270000025629997, 339956.77730000019073486 736754.58180000074207783, 340122.36450000014156103 736641.00599999912083149, 340865.85099999979138374 736131.05040000006556511, 340885.59480000007897615 736117.50819999910891056, 340943.60620000027120113 736077.71839999966323376, 340187.66990000009536743 735173.12529999949038029, 339668.95220000017434359 734654.40750000067055225, 339482.34030000027269125 734442.49230000004172325, 339602.53100000042468309 734211.59970000013709068, 339754.35089999996125698 733926.9375, 339400.10460000019520521 733458.82640000060200691, 339264.09929999988526106 733259.56289999932050705, 339023.71789999958127737 733213.70060000009834766, 339067.99870000034570694 732875.26889999955892563, 339096.46490000002086163 732609.58420000039041042, 339377.96420000027865171 732090.866499999538064, 339507.12100000027567148 731855.08019999973475933, 338320.83540000021457672 731268.75510000064969063, 338306.45480000041425228 731261.64750000089406967, 338150.75389999989420176 731184.69189999997615814, 337167.08800000045448542 730697.60329999960958958, 336838.14499999955296516 731102.45610000006854534, 336550.31989999953657389 731073.98990000039339066, 336336.38460000045597553 730989.17530000023543835, 336224.53990000020712614 731304.88260000012814999, 335356.32019999995827675 731519.96069999970495701, 335190.26730000041425228 731583.21890000067651272, 334866.06869999971240759 731991.23469999991357327, 334502.33370000030845404 731937.46519999951124191, 334386.88740000035613775 732086.12209999933838844, 332988.87980000022798777 732090.866499999538064, 332103.26410000026226044 732188.91679999977350235, 329901.87669999990612268 732005.46780000068247318, 328469.52610000036656857 732210.0892999991774559, 328527.5909000001847744 732407.15780000016093254, 328869.96370000019669533 733313.10260000079870224, 329474.88339999970048666 734913.76640000008046627, 329968.29779999982565641 736773.55929999984800816, 333700.53519999980926514 736096.69590000063180923, 335509.72149999998509884 735653.8880000002682209, 337875.58050000015646219 736223.21240000054240227, 338463.88229999970644712 736590.11030000075697899))</t>
  </si>
  <si>
    <t>A07026049</t>
  </si>
  <si>
    <t>Amoussimé</t>
  </si>
  <si>
    <t>13242.223302</t>
  </si>
  <si>
    <t>33693.4238828</t>
  </si>
  <si>
    <t>47952988.6839</t>
  </si>
  <si>
    <t>Polygon ((329607.52190000005066395 751883.52390000037848949, 331475.61739999987185001 749172.11669999919831753, 333509.17279999982565641 749497.69910000078380108, 334379.17160000000149012 749188.12900000065565109, 334288.43549999967217445 748419.54109999909996986, 333415.76800000015646219 748025.90670000016689301, 332249.54270000010728836 748084.61820000037550926, 331603.71540000010281801 747102.53370000049471855, 330888.50169999990612268 745885.60290000028908253, 328454.64010000042617321 744583.2734999991953373, 324793.17279999982565641 743750.63660000078380108, 323896.4869999997317791 742629.77930000051856041, 325188.1415999997407198 741210.02669999934732914, 325860.8832999998703599 740809.3136999998241663, 329596.84700000006705523 738584.01810000091791153, 329968.29779999982565641 736773.55929999984800816, 329474.88339999970048666 734913.76640000008046627, 328869.96370000019669533 733313.10260000079870224, 328527.5909000001847744 732407.15780000016093254, 328210.56180000025779009 732495.77969999983906746, 324137.46760000009089708 733634.3681000005453825, 322246.04559999983757734 734029.73220000043511391, 319791.625 735389.78480000048875809, 318969.26759999990463257 735908.50249999947845936, 318521.70930000022053719 735988.69969999976456165, 318366.92420000024139881 736885.38550000078976154, 318318.88750000018626451 737840.78299999982118607, 318420.29839999973773956 739340.59679999947547913, 319429.07000000029802322 740151.88399999961256981, 318148.09020000044256449 742986.05179999954998493, 317737.10910000000149012 745233.10380000062286854, 316130.54700000025331974 745825.55700000002980232, 312874.72339999955147505 746273.89990000054240227, 310825.15570000000298023 745758.8392999991774559, 306908.14319999981671572 747156.11280000023543835, 312621.20430000033229589 752550.72350000031292439, 316306.68699999991804361 754790.31389999948441982, 318272.58110000006854534 755797.31530000083148479, 318272.6051000002771616 755797.32760000042617321, 318372.79289999976754189 755848.42600000090897083, 319120.07519999984651804 756258.22309999912977219, 322679.25879999995231628 758210.01970000006258488, 322717.13580000028014183 758214.4796999990940094, 324979.89120000042021275 758480.91819999925792217, 325010.13640000019222498 758479.24650000035762787, 327250.31790000014007092 758355.42850000038743019, 330398.02500000037252903 757588.13539999909698963, 330398.02919999975711107 757588.08310000039637089, 330610.95600000023841858 754925.85089999996125698, 330087.27630000002682209 753338.09850000031292439, 330086.00640000030398369 753334.24840000085532665, 329690.88630000036209822 752136.27769999951124191, 329684.19979999959468842 752116.00479999929666519, 329607.52190000005066395 751883.52390000037848949))</t>
  </si>
  <si>
    <t>A07026050</t>
  </si>
  <si>
    <t>Kouvé</t>
  </si>
  <si>
    <t>26733.333057</t>
  </si>
  <si>
    <t>98376.1278572</t>
  </si>
  <si>
    <t>331547125.461</t>
  </si>
  <si>
    <t>Polygon ((333031.57369999960064888 744403.65729999914765358, 333178.0153999999165535 743841.10689999908208847, 333181.64089999999850988 743827.17960000038146973, 333469.24179999995976686 742722.37130000069737434, 334195.13040000014007092 741836.36030000075697899, 335935.12789999973028898 740726.17779999971389771, 336989.20000000018626451 740519.94639999978244305, 336995.24980000033974648 740518.76270000077784061, 337408.254700000397861 740437.9573999997228384, 338080.76910000015050173 738887.43810000084340572, 338657.2099999999627471 738204.24890000000596046, 338630.52290000021457672 737867.99169999919831753, 338176.84250000026077032 737398.29910000041127205, 338272.91600000020116568 737016.67380000092089176, 338368.98950000014156103 736653.72959999926388264, 338463.88229999970644712 736590.11030000075697899, 337875.58050000015646219 736223.21240000054240227, 335509.72149999998509884 735653.8880000002682209, 333700.53519999980926514 736096.69590000063180923, 329968.29779999982565641 736773.55929999984800816, 329596.84700000006705523 738584.01810000091791153, 325860.8832999998703599 740809.3136999998241663, 325188.1415999997407198 741210.02669999934732914, 323896.4869999997317791 742629.77930000051856041, 324793.17279999982565641 743750.63660000078380108, 328454.64010000042617321 744583.2734999991953373, 330888.50169999990612268 745885.60290000028908253, 333031.57369999960064888 744403.65729999914765358))</t>
  </si>
  <si>
    <t>A07028</t>
  </si>
  <si>
    <t>Yoto 3</t>
  </si>
  <si>
    <t>A07028055</t>
  </si>
  <si>
    <t>Gboto</t>
  </si>
  <si>
    <t>16832.337175</t>
  </si>
  <si>
    <t>39143.1203727</t>
  </si>
  <si>
    <t>78678539.7383</t>
  </si>
  <si>
    <t>Polygon ((279253.16820000018924475 723958.8032000008970499, 279389.21619999967515469 723456.24809999950230122, 279680.49210000038146973 723069.47609999962151051, 279790.50920000020414591 722534.15640000067651272, 280002.26140000019222498 722250.52019999921321869, 280149.4188000001013279 721652.85520000010728836, 280558.02219999954104424 721539.85679999925196171, 280882.44419999979436398 722043.88619999960064888, 281152.24660000018775463 721559.29659999907016754, 281643.35439999960362911 721143.75840000063180923, 282453.47310000006109476 720865.42070000059902668, 283053.16860000044107437 720203.65880000032484531, 283395.81080000009387732 719481.15069999918341637, 284059.46619999967515469 718880.29309999942779541, 284592.64580000005662441 718590.72130000032484531, 284899.02379999961704016 717837.79150000028312206, 285157.07980000041425228 717571.86409999988973141, 285478.77780000027269125 717419.2438999991863966, 285502.24000000022351742 716946.05880000069737434, 285058.21370000019669533 716506.20099999941885471, 284851.20359999965876341 716124.69590000063180923, 285264.43730000033974648 715946.49110000021755695, 285688.45569999981671572 716108.87549999915063381, 285965.46789999958127737 715836.58310000039637089, 285963.78650000039488077 715395.03470000065863132, 286266.65209999959915876 715274.03419999964535236, 286892.35709999967366457 715296.89069999940693378, 287324.64309999998658895 715412.8539000004529953, 287405.21829999983310699 715335.23850000090897083, 287749.33880000002682209 715003.75879999995231628, 287771.6889000004157424 714982.2296999990940094, 287770.05549999978393316 714949.66510000079870224, 287737.52489999961107969 714301.10569999925792217, 287279.29509999975562096 713560.6436999998986721, 287094.73990000039339066 713220.71299999952316284, 287251.28560000006109476 712835.34070000052452087, 287559.43420000001788139 712415.40589999966323376, 287507.23230000026524067 711980.35950000025331974, 287386.14819999970495701 711709.58129999972879887, 287306.55339999962598085 711719.38979999907314777, 286180.44670000020414591 711858.15980000048875809, 283690.54229999985545874 711794.11089999973773956, 281128.58270000014454126 712810.88859999924898148, 276148.77369999978691339 712120.36040000058710575, 275340.15519999992102385 711824.13379999995231628, 275083.95930000022053719 710439.07440000027418137, 275627.85400000028312206 710132.26200000010430813, 275642.68400000035762787 710123.89640000090003014, 276332.91459999978542328 709734.53549999929964542, 276140.76759999990463257 708765.79460000060498714, 275964.63289999961853027 707925.15159999951720238, 276228.8349999999627471 707564.87600000016391277, 275820.52269999962300062 707180.58210000023245811, 275691.77809999976307154 706757.65970000065863132, 275682.2713000001385808 706726.42999999970197678, 275645.85720000043511391 706606.81049999967217445, 274995.89190000016242266 707431.27380000054836273, 273484.73610000032931566 708813.33090000040829182, 272437.93539999984204769 709785.07420000061392784, 270116.15950000006705523 709980.22350000031292439, 267498.15710000041872263 710692.76850000023841858, 269793.91309999953955412 712756.34689999930560589, 270970.81319999974220991 713504.91939999908208847, 272229.77620000019669533 714163.42310000024735928, 272319.84509999956935644 714771.88849999941885471, 272538.01190000027418137 715328.31409999914467335, 273082.42839999962598085 715520.46110000088810921, 275448.23790000006556511 715946.78710000030696392, 276625.13810000009834766 716611.29539999924600124, 277233.60350000020116568 717347.85879999957978725, 277385.71980000007897615 717748.16499999910593033, 277241.6096000000834465 718564.78959999978542328, 276889.34020000044256449 718925.06519999913871288, 276661.16569999977946281 719189.26720000058412552, 276168.78899999987334013 719385.41730000078678131, 274715.67760000005364418 719973.86739999987185001, 275188.03890000004321337 721030.6756999995559454, 275468.25320000015199184 721727.20849999971687794, 275522.32849999982863665 721860.0601000003516674, 275792.5011999998241663 722523.81780000030994415, 276885.33710000012069941 723564.61380000039935112, 277230.24670000001788139 724082.38209999911487103, 277482.96669999975711107 723949.11250000074505806, 277677.6436999998986721 723913.32870000042021275, 277795.27379999961704016 724099.56320000067353249, 277788.7914000004529953 724426.33440000005066395, 278233.88250000029802322 724657.93930000066757202, 278585.36799999978393316 724544.92100000008940697, 278907.02759999968111515 724113.82169999927282333, 279253.16820000018924475 723958.8032000008970499))</t>
  </si>
  <si>
    <t>A02</t>
  </si>
  <si>
    <t>Avé</t>
  </si>
  <si>
    <t>A02007</t>
  </si>
  <si>
    <t>Avé 1</t>
  </si>
  <si>
    <t>A02007007</t>
  </si>
  <si>
    <t>Kévé</t>
  </si>
  <si>
    <t>12107.01596</t>
  </si>
  <si>
    <t>71777.6719125</t>
  </si>
  <si>
    <t>133609984.709</t>
  </si>
  <si>
    <t>Polygon ((264436.43900000024586916 720916.8352000005543232, 264956.21279999986290932 721172.78439999930560589, 266665.52020000014454126 721557.07829999923706055, 267358.04989999998360872 721533.06000000052154064, 270440.40749999973922968 721148.76600000075995922, 271481.20359999965876341 721324.90069999918341637, 272842.24469999969005585 720764.47210000082850456, 274115.21829999983310699 721501.03549999929964542, 275522.32849999982863665 721860.0601000003516674, 275468.25320000015199184 721727.20849999971687794, 275188.03890000004321337 721030.6756999995559454, 274715.67760000005364418 719973.86739999987185001, 276168.78899999987334013 719385.41730000078678131, 276661.16569999977946281 719189.26720000058412552, 276889.34020000044256449 718925.06519999913871288, 277241.6096000000834465 718564.78959999978542328, 277385.71980000007897615 717748.16499999910593033, 277233.60350000020116568 717347.85879999957978725, 276625.13810000009834766 716611.29539999924600124, 275448.23790000006556511 715946.78710000030696392, 273082.42839999962598085 715520.46110000088810921, 272538.01190000027418137 715328.31409999914467335, 272319.84509999956935644 714771.88849999941885471, 272229.77620000019669533 714163.42310000024735928, 270970.81319999974220991 713504.91939999908208847, 269793.91309999953955412 712756.34689999930560589, 267498.15710000041872263 710692.76850000023841858, 266515.40539999958127737 711961.73909999988973141, 266099.08700000029057264 713002.53519999980926514, 263591.16870000027120113 715872.73049999959766865, 264800.09339999966323376 716913.52659999951720238, 265892.92929999995976686 718138.4635000005364418, 267546.19379999954253435 718674.8738000001758337, 269137.41089999955147505 718526.76050000078976154, 268552.96389999985694885 718995.11869999952614307, 268568.97609999962151051 719295.34840000048279762, 268316.78320000041276217 719699.65760000050067902, 267255.9718000004068017 719689.65000000037252903, 264436.43900000024586916 720916.8352000005543232))</t>
  </si>
  <si>
    <t>A02007008</t>
  </si>
  <si>
    <t>Assahoun</t>
  </si>
  <si>
    <t>10379.525911</t>
  </si>
  <si>
    <t>49016.820422</t>
  </si>
  <si>
    <t>81717705.6975</t>
  </si>
  <si>
    <t>Polygon ((267279.80460000038146973 742292.4171999990940094, 267287.96310000028461218 742287.69189999997615814, 267288.03689999971538782 742288.91819999925792217, 267559.68190000019967556 742173.45910000056028366, 267973.39049999974668026 741890.7017000000923872, 268278.91889999993145466 741681.88220000080764294, 268566.16590000037103891 741526.06660000048577785, 268880.57330000028014183 741203.18429999984800816, 269394.67860000021755695 740889.17510000057518482, 269788.61110000032931566 740337.17699999921023846, 270375.31630000006407499 739976.05389999970793724, 270876.82249999977648258 739655.31299999915063381, 271396.11840000003576279 739461.44380000047385693, 271656.28210000041872263 739485.08720000088214874, 272460.91970000043511391 739413.69899999909102917, 272993.98390000034123659 739187.18539999984204769, 273549.42659999988973141 738752.03659999929368496, 273795.56400000024586916 738380.0165999997407198, 273985.73610000032931566 737820.35869999974966049, 274299.31159999966621399 737284.2017000000923872, 274799.49650000035762787 736951.3290999997407198, 275135.58820000011473894 736595.98970000073313713, 274994.05310000013560057 736235.75229999981820583, 275116.65529999975115061 735897.85979999974370003, 275425.46690000034868717 735564.15740000084042549, 275492.2594999996945262 735169.53859999962151051, 275692.23809999972581863 734800.38319999910891056, 275445.43360000010579824 734473.08840000070631504, 275350.91399999987334013 734102.03989999927580357, 275591.86849999986588955 733896.7653999999165535, 276316.60199999995529652 733745.23469999991357327, 276482.7301000002771616 733735.24640000052750111, 276924.02419999986886978 733708.71399999968707561, 276956.98269999958574772 733254.27669999934732914, 276922.31969999987632036 732850.23609999939799309, 277295.73859999980777502 732559.95480000041425228, 277488.85819999966770411 732169.02610000036656857, 277349.11720000021159649 731955.28309999965131283, 277158.60219999961555004 731663.87790000066161156, 277497.79879999998956919 731502.30269999988377094, 277971.27180000022053719 731473.25980000011622906, 278350.366499999538064 731211.95040000043809414, 278160.46179999969899654 730807.66970000043511391, 277529.95660000015050173 730712.35459999926388264, 277202.85350000020116568 730461.73389999940991402, 276677.03969999961555004 730047.96069999970495701, 276563.99120000004768372 729726.13629999943077564, 276662.06020000018179417 729415.84320000000298023, 276747.27400000020861626 728997.14800000004470348, 276125.24280000012367964 728574.53140000067651272, 276422.28519999980926514 728007.13590000011026859, 275832.6134000001475215 727419.86590000055730343, 275955.535500000230968 727118.77280000038444996, 276464.14089999999850988 727011.35700000077486038, 276922.79499999992549419 726832.86580000072717667, 276964.92289999965578318 726501.11260000057518482, 276696.52080000005662441 726108.65699999965727329, 276359.03780000004917383 725552.21550000086426735, 276170.05119999963790178 724959.52759999968111515, 276133.3655000003054738 724621.63379999995231628, 276222.36089999973773956 724331.79470000043511391, 276565.51219999976456165 724108.71729999966919422, 277230.24670000001788139 724082.38209999911487103, 276885.33710000012069941 723564.61380000039935112, 275792.5011999998241663 722523.81780000030994415, 275522.32849999982863665 721860.0601000003516674, 274115.21829999983310699 721501.03549999929964542, 272842.24469999969005585 720764.47210000082850456, 271481.20359999965876341 721324.90069999918341637, 270440.40749999973922968 721148.76600000075995922, 267358.04989999998360872 721533.06000000052154064, 266665.52020000014454126 721557.07829999923706055, 264956.21279999986290932 721172.78439999930560589, 264436.43900000024586916 720916.8352000005543232, 263485.08760000020265579 721330.90530000068247318, 263148.83040000032633543 721515.04619999974966049, 262396.25480000022798777 721442.99110000021755695, 261595.64240000024437904 721797.26200000010430813, 261439.52300000004470348 721921.35700000077486038, 259766.24309999961405993 722461.7703000009059906, 260686.94730000011622906 723262.38269999995827675, 260863.08210000023245811 724239.12979999929666519, 260386.71769999992102385 725199.86460000090301037, 258853.54499999992549419 724573.38539999909698963, 256187.50580000039190054 723788.7852999996393919, 255394.89960000012069941 724028.96900000050663948, 253680.77890000026673079 725095.29639999940991402, 253680.13960000034421682 725095.69409999996423721, 253997.81560000032186508 725312.66469999961555004, 254409.56639999989420176 725660.74670000001788139, 254679.19620000012218952 725697.02930000051856041, 255157.73379999957978725 725910.91559999994933605, 255340.98300000000745058 726153.39320000074803829, 255689.34949999954551458 726330.34070000052452087, 255921.12669999990612268 726482.29429999925196171, 256299.99519999977201223 726643.97959999926388264, 256656.73300000000745058 726821.02789999917149544, 256899.29160000011324883 726871.0994000006467104, 257350.44089999981224537 727238.84029999934136868, 257626.53019999992102385 727399.24330000020563602, 258265.91999999992549419 727605.83009999990463257, 258656.83440000005066395 728114.76510000042617321, 258941.99089999962598085 728747.30719999969005585, 259336.01389999967068434 728895.11900000087916851, 259977.77900000009685755 729316.84620000049471855, 260407.39599999971687794 729850.49730000086128712, 260504.33160000015050173 730011.27410000003874302, 260640.30370000004768372 730435.13030000030994415, 261169.91040000040084124 732003.10500000044703484, 261197.37170000001788139 732084.40809999965131283, 261353.79250000044703484 732525.09310000017285347, 261455.19390000030398369 732768.02339999936521053, 261455.7653999999165535 732769.39250000007450581, 261495.20419999957084656 732808.44639999978244305, 261496.5213000001385808 732809.75060000084340572, 261552.29789999965578318 732864.98279999941587448, 265342.61679999995976686 736398.40609999932348728, 265456.92169999983161688 736560.57530000060796738, 265457.09429999999701977 736560.98550000041723251, 265469.8667000001296401 736591.34640000015497208, 265688.50920000020414591 737225.48630000092089176, 265953.49450000002980232 738066.93789999932050705, 266224.36019999999552965 738804.75159999914467335, 266318.73170000035315752 739053.35180000029504299, 266550.37629999965429306 739663.56719999946653843, 266758.99039999954402447 740236.92310000024735928, 266949.71850000042468309 740783.616499999538064, 267135.25150000024586916 741423.80949999950826168, 267275.70280000008642673 741954.63539999909698963, 267277.67190000042319298 742116.79419999942183495, 267279.80460000038146973 742292.4171999990940094))</t>
  </si>
  <si>
    <t>A02007009</t>
  </si>
  <si>
    <t>Tovégan</t>
  </si>
  <si>
    <t>14810.176202</t>
  </si>
  <si>
    <t>82156.0545843</t>
  </si>
  <si>
    <t>277774549.264</t>
  </si>
  <si>
    <t>Polygon ((323600.58579999953508377 718453.4796999990940094, 324264.59850000031292439 719574.74090000055730343, 327734.83540000021457672 725434.63169999979436398, 328933.03399999998509884 725606.96120000071823597, 329734.60730000026524067 725722.24660000018775463, 330735.76070000045001507 725864.26160000078380108, 331013.91629999969154596 725891.94769999943673611, 332833.57089999970048666 726073.06629999913275242, 333963.35979999974370003 726144.61189999990165234, 335947.65649999957531691 719747.70099999941885471, 338530.76790000032633543 717947.58320000022649765, 338678.53880000021308661 716431.49249999970197678, 338528.84879999980330467 715475.77969999983906746, 337523.23929999954998493 714554.61070000007748604, 337427.28419999964535236 713161.34249999932944775, 338367.64429999981075525 710511.0625, 338329.26219999976456165 710192.491499999538064, 337780.39900000020861626 709108.19879999943077564, 338571.06909999996423721 708409.64570000022649765, 338565.92300000041723251 708214.51490000076591969, 338562.26570000033825636 708217.59799999929964542, 337301.62880000006407499 707523.30949999950826168, 336632.92839999962598085 707188.95930000022053719, 335827.75839999970048666 707359.54609999991953373, 334776.9434000002220273 707673.42589999921619892, 333492.42439999990165234 707722.8960999995470047, 333083.01589999999850988 707136.07729999907314777, 332445.0210999995470047 707187.25339999981224537, 330902.9469999996945262 706693.2784000001847744, 330504.06329999957233667 707006.53209999948740005, 331033.73550000041723251 707643.67400000058114529, 331302.40979999955743551 707889.31909999996423721, 331420.11479999963194132 708282.09530000016093254, 331352.30649999994784594 708764.42970000021159649, 331935.71349999960511923 709294.10190000012516975, 332240.21109999995678663 709793.06839999929070473, 332004.80119999963790178 710135.94800000078976154, 331495.59939999971538782 710286.91740000061690807, 331293.45399999991059303 710952.20610000006854534, 331009.42690000031143427 711430.70219999924302101, 330621.76829999964684248 712159.9609999991953373, 330409.38760000001639128 712632.06020000018179417, 330747.14960000012069941 712928.88130000047385693, 331084.91160000022500753 714372.04609999991953373, 331240.9985999995842576 714858.21859999932348728, 330926.26580000016838312 715208.77459999918937683, 330657.59150000009685755 715385.33200000040233135, 325153.60659999959170818 717678.01930000074207783, 323600.58579999953508377 718453.4796999990940094))</t>
  </si>
  <si>
    <t>A06024</t>
  </si>
  <si>
    <t>Vo 3</t>
  </si>
  <si>
    <t>A06024042</t>
  </si>
  <si>
    <t>Dagbati</t>
  </si>
  <si>
    <t>34080.269476</t>
  </si>
  <si>
    <t>61897.5378832</t>
  </si>
  <si>
    <t>160128661.574</t>
  </si>
  <si>
    <t>Polygon ((342035.10730000026524067 716012.2869000006467104, 342062.90230000019073486 713981.27470000088214874, 342141.76040000002831221 713676.696000000461936, 342157.23749999981373549 713556.15210000053048134, 342157.9164000004529953 713553.09259999915957451, 342157.92789999954402447 713553.04299999959766865, 342708.89950000029057264 712398.15990000031888485, 343675.85259999986737967 710371.34459999948740005, 343676.06780000030994415 710370.89350000023841858, 343715.39769999962300062 709670.62289999984204769, 344486.31859999988228083 708480.36250000074505806, 344805.07210000045597553 707998.7698999997228384, 345745.19959999993443489 706578.36659999936819077, 345744.8349999999627471 706578.9078999999910593, 345127.44979999959468842 707495.57279999926686287, 344984.32859999965876341 707441.84850000031292439, 344393.24509999994188547 707365.08440000005066395, 344065.71839999966323376 707636.31750000081956387, 343093.37330000009387732 708577.95690000057220459, 342525.31900000013411045 708490.95759999938309193, 341783.26620000042021275 708265.78299999982118607, 341660.44369999971240759 707585.14140000008046627, 341788.38379999995231628 707237.14420000091195107, 342028.91129999980330467 706945.44070000015199184, 341527.38590000011026859 706428.5625, 341368.74019999988377094 705451.09989999979734421, 341123.09509999956935644 705238.71920000016689301, 340682.98099999967962503 705022.50039999932050705, 339111.5553999999538064 704949.15389999933540821, 339497.08169999998062849 705505.26700000092387199, 340063.42999999970197678 705880.55810000002384186, 339892.84320000000298023 706569.72900000028312206, 339797.31450000032782555 706924.54959999956190586, 339149.08449999988079071 707722.8960999995470047, 338565.92300000041723251 708214.51490000076591969, 338571.06909999996423721 708409.64570000022649765, 337780.39900000020861626 709108.19879999943077564, 338329.26219999976456165 710192.491499999538064, 338367.64429999981075525 710511.0625, 337427.28419999964535236 713161.34249999932944775, 337523.23929999954998493 714554.61070000007748604, 339709.30329999979585409 714307.36559999920427799, 340448.15759999956935644 714192.21939999982714653, 340893.38929999992251396 714307.36559999920427799, 341233.07039999961853027 714482.00390000082552433, 341281.04789999965578318 714627.85559999942779541, 341223.47489999979734421 715084.60190000012516975, 341035.40280000027269125 715376.30540000088512897, 341123.68149999994784594 715641.14149999991059303, 341192.76919999998062849 715842.647299999371171, 340436.64300000015646219 716512.41389999911189079, 340705.31730000022798777 717395.20089999958872795, 340942.16909999959170818 717727.9919000007212162, 341233.27319999970495701 717462.31540000066161156, 341235.0648999996483326 717460.6801999993622303, 341298.35140000004321337 717459.10239999927580357, 341357.96310000028461218 717457.6477000005543232, 342593.30810000002384186 717427.50249999947845936, 342795.72310000006109476 717422.56310000084340572, 342693.02410000003874302 717220.9488999992609024, 342236.75189999956637621 716246.76810000091791153, 342035.10730000026524067 716012.2869000006467104))</t>
  </si>
  <si>
    <t>A06024043</t>
  </si>
  <si>
    <t>Dzrékpo</t>
  </si>
  <si>
    <t>22702.786341</t>
  </si>
  <si>
    <t>43292.3206951</t>
  </si>
  <si>
    <t>43621754.7618</t>
  </si>
  <si>
    <t>Polygon ((333963.35979999974370003 726144.61189999990165234, 335821.69130000006407499 726261.21629999950528145, 336595.37939999997615814 726310.71370000019669533, 336711.08920000027865171 726343.25310000032186508, 336809.10120000038295984 726370.81570000015199184, 336809.78760000038892031 726371.00870000012218952, 336810.29839999973773956 726370.0556000005453825, 336811.48919999971985817 726367.76080000028014183, 336842.31329999957233667 726308.35779999941587448, 337014.43020000029355288 725976.6607000008225441, 337130.08519999962300062 725753.77470000088214874, 337314.48180000018328428 725397.6863000001758337, 337528.92379999998956919 724967.27879999950528145, 338162.52120000030845404 723692.88079999946057796, 338411.2757999999448657 723035.68410000018775463, 338828.92580000031739473 721939.71250000037252903, 339168.44749999977648258 721116.35199999995529652, 339527.13019999954849482 720246.52490000054240227, 339588.7275000000372529 720109.5471000000834465, 340048.06400000024586916 719153.41430000029504299, 340575.13119999971240759 718134.5125999990850687, 340768.76250000018626451 717887.4671000000089407, 340942.16909999959170818 717727.9919000007212162, 340705.31730000022798777 717395.20089999958872795, 340436.64300000015646219 716512.41389999911189079, 341192.76919999998062849 715842.647299999371171, 341123.68149999994784594 715641.14149999991059303, 341035.40280000027269125 715376.30540000088512897, 341223.47489999979734421 715084.60190000012516975, 341281.04789999965578318 714627.85559999942779541, 341233.07039999961853027 714482.00390000082552433, 340893.38929999992251396 714307.36559999920427799, 340448.15759999956935644 714192.21939999982714653, 339709.30329999979585409 714307.36559999920427799, 337523.23929999954998493 714554.61070000007748604, 338528.84879999980330467 715475.77969999983906746, 338678.53880000021308661 716431.49249999970197678, 338530.76790000032633543 717947.58320000022649765, 335947.65649999957531691 719747.70099999941885471, 333963.35979999974370003 726144.61189999990165234))</t>
  </si>
  <si>
    <t>A06024044</t>
  </si>
  <si>
    <t>Mome-Hounkpati</t>
  </si>
  <si>
    <t>9376.664176</t>
  </si>
  <si>
    <t>33759.6329629</t>
  </si>
  <si>
    <t>36654423.4397</t>
  </si>
  <si>
    <t>Polygon ((343695.56859999988228083 763941.64929999969899654, 343810.30929999984800816 763922.9010000005364418, 343869.53799999970942736 763923.7102000005543232, 343942.93350000027567148 763911.99870000034570694, 343997.06639999989420176 763886.17919999919831753, 344051.93259999994188547 763844.5880999993532896, 344090.58650000020861626 763827.11580000072717667, 344149.26809999998658895 763811.06629999913275242, 344217.45959999971091747 763810.20260000042617321, 344332.04310000035911798 763797.78910000063478947, 344392.0284000001847744 763793.14619999937713146, 344442.48440000042319298 763803.96460000053048134, 344491.42580000031739473 763803.74029999971389771, 344552.69940000027418137 763785.19659999944269657, 344648.76669999957084656 763747.44669999927282333, 344718.71619999967515469 763711.51960000023245811, 344788.11019999999552965 763676.17650000005960464, 344866.053999999538064 763641.11940000019967556, 344949.98400000017136335 763612.34349999949336052, 345045.29050000011920929 763580.94470000080764294, 345105.45930000022053719 763559.9857999999076128, 345167.52219999954104424 763534.12800000049173832, 345187.02080000005662441 763529.89619999937713146, 345227.53639999963343143 763530.79010000079870224, 345278.07320000045001507 763538.15760000050067902, 345340.80730000045150518 763556.71550000086426735, 345403.22970000002533197 763576.22069999948143959, 345466.30099999997764826 763595.39519999921321869, 345507.26350000035017729 763610.00259999930858612, 345571.12179999984800816 763617.91980000026524067, 345654.74670000001788139 763618.89809999987483025, 345719.07519999984651804 763611.86409999988973141, 345761.20430000033229589 763608.61150000058114529, 345812.09530000016093254 763601.48970000073313713, 345849.77560000028461218 763597.35329999960958958, 345897.78239999990910292 763584.82239999994635582, 345929.18659999966621399 763570.22749999910593033, 345942.22379999980330467 763561.34439999982714653, 345950.45100000035017729 763550.71770000085234642, 345955.25019999966025352 763539.0625, 345961.07780000008642673 763520.55140000022947788, 345970.33339999988675117 763485.58589999936521053, 345975.81809999980032444 763458.50479999929666519, 345979.24610000010579824 763435.1943999994546175, 345981.30289999954402447 763412.56970000080764294, 345981.64570000022649765 763395.77260000072419643, 345980.61730000004172325 763375.20460000075399876, 345977.87490000016987324 763355.32230000011622906, 345972.04739999957382679 763326.5272000003606081, 345960.39219999965280294 763294.64690000005066395, 345943.93780000042170286 763260.36700000055134296, 345920.62750000040978193 763219.23110000044107437, 345898.00279999990016222 763176.7239999994635582, 345877.4348999997600913 763139.70179999992251396, 345860.29490000009536743 763108.16430000029504299, 345849.3252999996766448 763079.36910000070929527, 345843.15500000026077032 763056.74440000019967556, 345836.9846000000834465 763029.32049999944865704, 345834.92779999971389771 763001.2109999991953373, 345832.87100000027567148 762963.50310000032186508, 345833.5565999997779727 762939.50720000080764294, 345837.67019999958574772 762915.51129999943077564, 345845.21179999969899654 762887.40169999934732914, 345855.49569999985396862 762855.17860000021755695, 345867.15089999977499247 762831.86830000020563602, 345879.49160000029951334 762807.18679999932646751, 345891.14680000022053719 762777.02050000056624413, 345899.37399999983608723 762755.08139999955892563, 345902.11639999970793724 762735.19899999909102917, 345902.11639999970793724 762707.77510000020265579, 345896.63159999996423721 762679.66559999994933605, 345887.03320000041276217 762652.92730000056326389, 345870.57890000008046627 762616.59060000069439411, 345854.12449999991804361 762580.93950000032782555, 345837.67019999958574772 762548.03079999983310699, 345823.95820000022649765 762515.80770000070333481, 345817.10219999961555004 762488.38379999995231628, 345812.30310000013560057 762460.27429999969899654, 345810.24629999976605177 762423.25200000032782555, 345806.81830000039190054 762397.1993000004440546, 345797.90550000034272671 762357.43459999933838844, 345786.25030000042170286 762324.52590000070631504, 345769.79600000008940697 762294.3596000000834465, 345743.05769999977201223 762247.73890000022947788, 345710.14900000020861626 762205.91750000044703484, 345697.80819999985396862 762184.66389999911189079, 345690.2665999997407198 762165.46719999983906746, 345685.46750000026077032 762143.52810000069439411, 345680.66830000001937151 762115.41860000044107437, 345676.55470000021159649 762077.71069999970495701, 345677.9259000001475215 762047.54439999908208847, 345679.98269999958574772 762018.74929999932646751, 345686.15299999993294477 761989.9540999997407198, 345697.1226000003516674 761924.13670000061392784, 345706.72099999990314245 761848.72100000083446503, 345709.46339999977499247 761788.38839999958872795, 345717.69049999956041574 761725.31340000033378601, 345727.28890000004321337 761663.6096000000834465, 345742.37210000026971102 761599.16339999996125698, 345761.56879999954253435 761522.37639999948441982, 345794.4775000000372529 761407.196000000461936, 345828.75739999953657389 761285.84510000050067902, 345847.9540999997407198 761236.48210000060498714, 345878.12040000036358833 761174.77830000035464764, 345909.65799999982118607 761124.04399999976158142, 345950.7938000001013279 761063.71140000037848949, 345972.73300000000745058 761033.54509999975562096, 345993.3009000001475215 760992.40929999947547913, 346013.86880000028759241 760933.44779999926686287, 346030.32320000045001507 760874.48640000075101852, 346041.29270000010728836 760808.66899999976158142, 346044.03509999997913837 760753.82120000012218952, 346042.66390000004321337 760707.2005000002682209, 346042.66390000004321337 760649.61030000075697899, 346044.03509999997913837 760608.47450000047683716, 346042.66390000004321337 760574.19459999911487103, 346034.43680000025779009 760544.02830000035464764, 346015.92559999972581863 760497.40760000050067902, 345999.47130000032484531 760461.75650000013411045, 345981.64570000022649765 760424.04859999939799309, 345967.93379999976605177 760391.8255000002682209, 345960.39219999965280294 760371.25760000012814999, 345952.1650000000372529 760343.14809999987483025, 345945.99459999985992908 760311.61060000024735928, 345936.3963000001385808 760273.90269999951124191, 345920.62750000040978193 760234.82359999977052212, 345904.85879999957978725 760200.54370000027120113, 345882.23400000017136335 760160.77910000085830688, 345862.35170000046491623 760130.61270000040531158, 345830.81419999990612268 760094.27610000036656857, 345798.59109999984502792 760064.79539999924600124, 345769.11039999965578318 760040.79939999990165234, 345739.629700000397861 760027.08750000037252903, 345719.74729999992996454 760020.23149999976158142, 345697.1226000003516674 760016.80350000038743019, 345664.89950000029057264 760012.6898999996483326, 345621.70679999981075525 760004.46270000003278255, 345553.83270000014454126 759990.06519999913871288, 345497.61359999980777502 759977.03879999928176403, 345447.56500000040978193 759962.64130000025033951, 345386.54679999966174364 759944.81570000015199184, 345337.18369999993592501 759928.36140000075101852, 345302.90380000043660402 759913.96380000002682209, 345261.76800000015646219 759892.02470000088214874, 345226.80250000022351742 759869.40000000037252903, 345186.35219999961555004 759838.54810000024735928, 345153.44350000005215406 759807.69620000012218952, 345128.07639999967068434 759780.9578000009059906, 345106.82290000002831221 759754.90509999915957451, 345075.28540000040084124 759683.60290000028908253, 345038.26310000009834766 759576.64970000088214874, 345014.95270000025629997 759498.491499999538064, 344999.86959999985992908 759427.18930000066757202, 344990.27120000030845404 759344.9176000002771616, 344987.52880000043660402 759272.24420000053942204, 344990.27120000030845404 759211.91159999929368496, 344998.49839999992400408 759125.52630000002682209, 345008.78239999990910292 759050.79609999991953373, 345021.80869999993592501 758976.75159999914467335, 345032.77830000035464764 758926.7028999999165535, 345052.66060000006109476 758865.68469999916851521, 345079.39890000037848949 758787.52649999968707561, 345160.2994999997317791 758561.96480000019073486, 345184.98099999967962503 758492.03390000015497208, 345204.17779999971389771 758427.58770000003278255, 345222.6889000004157424 758367.25510000064969063, 345249.42719999980181456 758291.15369999967515469, 345276.16550000011920929 758213.68109999969601631, 345297.41909999959170818 758149.23489999957382679, 345306.43410000018775463 758116.45299999974668026, 345310.3113000001758337 758102.35419999994337559, 345312.50219999998807907 758094.38709999993443489, 345324.84300000034272671 758035.4256999995559454, 345339.92609999980777502 757976.4642999991774559, 345365.97879999969154596 757902.41970000043511391, 345387.91799999959766865 757839.34469999931752682, 345400.25870000012218952 757768.04250000044703484, 345406.53969999961555004 757732.71189999952912331, 345301.35800000000745058 757744.52099999971687794, 345302.63819999992847443 757744.83960000053048134, 345301.96300000045448542 757747.55230000056326389, 344943.90739999990910292 757744.66630000062286854, 344942.13619999960064888 757744.65200000070035458, 341591.76699999999254942 757717.64760000072419643, 341580.34460000041872263 757717.5556000005453825, 341526.34530000016093254 757717.12030000053346157, 341517.82969999965280294 757717.05169999971985817, 339096.29580000042915344 757697.53380000032484531, 337602.79179999977350235 754414.81959999911487103, 337602.19400000013411045 754413.5056999996304512, 337499.0740999998524785 754186.84860000014305115, 338687.28149999957531691 752384.25109999999403954, 338695.76410000026226044 752371.3823000006377697, 339140.32949999999254942 751696.94409999996423721, 339609.04270000010728836 751177.90269999951124191, 339612.89900000020861626 751173.6323000006377697, 340985.74100000038743019 749653.38099999912083149, 340978.02280000038444996 748778.65949999913573265, 340978.00480000022798777 748776.61439999938011169, 340973.73180000018328428 748292.33999999985098839, 340660.94369999971240759 747343.51060000061988831, 340659.48070000018924475 747339.07259999960660934, 340435.32000000029802322 746659.09080000035464764, 340523.10589999984949827 746047.84080000035464764, 340515.63140000030398369 746048.24850000068545341, 338410.02089999988675117 745671.96069999970495701, 338285.92599999997764826 746552.6342999991029501, 338361.98419999983161688 746868.8761999998241663, 338249.89840000029653311 747033.00180000066757202, 337957.67489999998360872 747241.16100000031292439, 336788.78079999983310699 747237.1578999999910593, 336644.67059999983757734 747008.9834000002592802, 336448.52060000039637089 746568.64660000056028366, 336239.44539999961853027 746348.91789999976754189, 336234.39709999971091747 746343.61229999922215939, 335820.03990000020712614 745908.14140000008046627, 333031.57369999960064888 744403.65729999914765358, 330888.50169999990612268 745885.60290000028908253, 331603.71540000010281801 747102.53370000049471855, 332249.54270000010728836 748084.61820000037550926, 333415.76800000015646219 748025.90670000016689301, 334288.43549999967217445 748419.54109999909996986, 334379.17160000000149012 749188.12900000065565109, 333509.17279999982565641 749497.69910000078380108, 331475.61739999987185001 749172.11669999919831753, 329607.52190000005066395 751883.52390000037848949, 329684.19979999959468842 752116.00479999929666519, 329690.88630000036209822 752136.27769999951124191, 330086.00640000030398369 753334.24840000085532665, 330087.27630000002682209 753338.09850000031292439, 330610.95600000023841858 754925.85089999996125698, 330398.02919999975711107 757588.08310000039637089, 330398.02500000037252903 757588.13539999909698963, 331298.1721000000834465 757368.09119999967515469, 331518.4490999998524785 757314.24369999952614307, 331744.0352999996393919 757259.09840000048279762, 331972.89259999990463257 757203.1534000001847744, 332102.16299999970942736 757171.6015000008046627, 332714.85149999987334013 757797.30379999987781048, 333127.23120000027120113 758218.44260000064969063, 333128.50540000014007092 758220.21340000070631504, 333644.64300000015646219 758937.50799999944865704, 333664.79019999969750643 758965.50720000080764294, 333939.65479999966919422 759380.61400000005960464, 334584.55750000011175871 759842.64120000042021275, 335765.9585999995470047 760357.30189999938011169, 336314.96850000042468309 760585.78390000015497208, 337076.09979999996721745 760902.54480000026524067, 337163.02969999983906746 760938.72250000014901161, 337596.71300000045448542 761278.70729999989271164, 338396.70309999957680702 761750.82210000045597553, 339231.39680000022053719 762127.57269999943673611, 339235.6919999998062849 762129.09100000001490116, 339719.57569999992847443 762300.13739999942481518, 339764.26520000025629997 762315.93449999950826168, 340830.34619999956339598 762692.77989999949932098, 340833.70309999957680702 762693.96649999916553497, 341940.25229999981820583 763302.51410000026226044, 342272.91179999988526106 763506.94019999913871288, 342335.59169999975711107 763545.45830000005662441, 342394.39639999996870756 763581.59500000067055225, 342481.42360000032931566 763635.07499999925494194, 342530.79540000017732382 763665.41499999910593033, 342579.54569999966770411 763695.37309999950230122, 342682.95320000033825636 763758.91909999959170818, 342725.50270000007003546 763785.06670000031590462, 342922.95660000015050173 763868.13660000078380108, 343272.07400000002235174 764026.58730000071227551, 343283.64309999998658895 764031.5203000009059906, 343348.38009999971836805 764059.12329999916255474, 343357.36840000003576279 764062.95580000057816505, 343395.46889999974519014 764060.91210000030696392, 343417.3382999999448657 764035.26400000043213367, 343449.56140000000596046 764005.78319999948143959, 343490.69730000011622906 763983.84410000033676624, 343505.26630000025033951 763978.53070000000298023, 343525.83420000039041042 763975.44549999944865704, 343563.54210000019520521 763974.0743000004440546, 343583.76719999965280294 763972.36040000058710575, 343594.73680000007152557 763970.98919999971985817, 343605.43730000033974648 763969.08349999971687794, 343695.56859999988228083 763941.64929999969899654))</t>
  </si>
  <si>
    <t>A07028056</t>
  </si>
  <si>
    <t>Tométy-Kondji</t>
  </si>
  <si>
    <t>8698.669351</t>
  </si>
  <si>
    <t>74303.880164</t>
  </si>
  <si>
    <t>152276097.31</t>
  </si>
  <si>
    <t>Polygon ((345406.53969999961555004 757732.71189999952912331, 345411.22829999960958958 757706.33870000019669533, 345412.36060000024735928 757694.78930000029504299, 345412.54700000025331974 757692.88810000009834766, 345418.08430000022053719 757636.40770000033080578, 345426.31149999983608723 757551.39360000006854534, 345434.53859999962151051 757471.86429999954998493, 345442.76580000016838312 757412.90279999934136868, 345440.02340000029653311 757369.02459999918937683, 345430.42499999981373549 757330.6311000008136034, 345416.71310000028461218 757282.6392000000923872, 345411.22829999960958958 757241.50339999981224537, 345405.74349999986588955 757189.39790000021457672, 345404.37229999992996454 757140.03490000031888485, 345413.97070000041276217 757075.58870000019669533, 345431.79619999974966049 757017.99850000068545341, 345437.28100000042468309 756974.12020000070333481, 345435.90979999955743551 756926.12839999981224537, 345429.05389999970793724 756850.71260000020265579, 345426.31149999983608723 756793.12240000069141388, 345426.31149999983608723 756753.35769999958574772, 345434.53859999962151051 756708.10820000059902668, 345437.28100000042468309 756666.97240000031888485, 345438.6522000003606081 756631.32129999995231628, 345437.28100000042468309 756586.0717999991029501, 345430.42499999981373549 756520.25439999997615814, 345423.56909999996423721 756420.15709999948740005, 345416.71310000028461218 756310.46150000020861626, 345409.85709999967366457 756215.8489999994635582, 345404.37229999992996454 756104.78209999948740005, 345400.25870000012218952 756032.10869999974966049, 345390.66040000040084124 755962.17779999971389771, 345381.06199999991804361 755907.32990000024437904, 345368.72119999956339598 755863.4517000000923872, 345353.63810000009834766 755812.71739999949932098, 345328.95660000015050173 755751.01359999924898148, 345301.53259999956935644 755683.82499999925494194, 345260.39680000022053719 755600.18209999985992908, 345230.23049999959766865 755550.81909999996423721, 345193.20820000022649765 755501.45600000023841858, 345158.92829999979585409 755456.20649999938905239, 345136.30360000021755695 755423.9834000002592802, 345111.62200000043958426 755382.16200000047683716, 345093.79650000017136335 755341.71169999986886978, 345080.7701000003144145 755297.14780000038444996, 345076.65660000033676624 755261.49679999984800816, 345076.65660000033676624 755231.33039999939501286, 345082.82689999975264072 755208.02009999938309193, 345098.59570000041276217 755181.28179999999701977, 345117.10680000018328428 755153.85789999924600124, 345147.27309999987483025 755116.83559999987483025, 345191.15139999985694885 755060.61659999936819077, 345243.25679999962449074 754998.22719999961555004, 345287.13509999960660934 754942.69370000064373016, 345338.55489999987185001 754882.36109999939799309, 345369.40679999999701977 754850.82359999977052212, 345414.65629999991506338 754815.17249999940395355, 345442.08019999973475933 754797.34699999913573265, 345490.07210000045597553 754778.15029999986290932, 345535.32149999961256981 754765.80949999950826168, 345570.97259999997913837 754760.32469999976456165, 345614.85089999996125698 754760.32469999976456165, 345661.47149999998509884 754764.43830000050365925, 345739.629700000397861 754768.55189999938011169, 345805.44710000045597553 754775.4078999999910593, 345874.00690000038594007 754787.74860000051558018, 345939.8243000004440546 754800.08940000087022781, 346011.1264000004157424 754819.28610000014305115, 346122.19330000039190054 754846.71000000089406967, 346234.63129999954253435 754875.50520000047981739, 346300.44869999960064888 754889.2171000000089407, 346351.1830000001937151 754898.81550000049173832, 346379.97809999994933605 754901.55790000036358833, 346418.37160000018775463 754902.92909999936819077, 346459.50739999953657389 754897.44429999962449074, 346510.2417000001296401 754889.2171000000089407, 346551.37750000040978193 754874.13399999961256981, 346595.25580000039190054 754852.1948000006377697, 346639.13410000037401915 754827.51329999975860119, 346661.07320000045001507 754808.31660000048577785, 346673.41399999987334013 754782.26390000060200691, 346677.52759999968111515 754756.21110000088810921, 346673.41399999987334013 754720.56000000052154064, 346658.33079999964684248 754668.45460000075399876, 346640.50530000030994415 754613.60679999925196171, 346618.56610000040382147 754542.30460000038146973, 346595.25580000039190054 754492.94160000048577785, 346547.26400000043213367 754406.55619999952614307, 346519.83999999985098839 754365.42039999924600124, 346471.84819999989122152 754317.42850000038743019, 346438.93950000032782555 754294.11820000037550926, 346401.91720000002533197 754276.2926000002771616, 346367.63729999959468842 754262.58070000074803829, 346289.47919999994337559 754246.12629999965429306, 346222.29059999994933605 754233.78559999912977219, 346155.10199999995529652 754217.3311999998986721, 346087.91339999996125698 754199.5056999996304512, 346042.66390000004321337 754183.05130000039935112, 345971.36180000007152557 754151.51380000077188015, 345902.80200000014156103 754119.97629999928176403, 345838.35580000001937151 754092.55240000039339066, 345757.45519999973475933 754061.01490000076591969, 345688.89539999980479479 754029.47739999927580357, 345647.75960000045597553 754007.53830000013113022, 345591.54050000011920929 753966.40240000002086163, 345560.00299999956041574 753940.34970000013709068, 345529.83669999986886978 753906.0698000006377697, 345507.89759999979287386 753871.78989999927580357, 345487.32969999965280294 753830.65399999916553497, 345469.50409999955445528 753786.77580000087618828, 345450.30740000028163195 753740.15509999915957451, 345432.48180000018328428 753688.04969999939203262, 345413.28509999997913837 753615.37629999965429306, 345395.45959999971091747 753556.41489999927580357, 345374.8915999997407198 753507.05179999954998493, 345355.69489999953657389 753471.40069999918341637, 345335.12689999956637621 753445.34799999929964542, 345290.56309999991208315 753392.55700000002980232, 345237.77199999988079071 753335.65240000002086163, 345187.72339999955147505 753276.00540000014007092, 345150.01549999974668026 753231.44150000065565109, 345099.96690000034868717 753170.4232999999076128, 345065.0014000004157424 753130.65860000066459179, 345027.29349999967962503 753088.15149999968707561, 344986.84320000000298023 753041.53089999966323376, 344956.67690000031143427 753002.45179999992251396, 344925.82500000018626451 752962.68710000067949295, 344893.60190000012516975 752914.69529999978840351, 344877.14759999979287386 752886.58579999953508377, 344864.8068000003695488 752861.90420000068843365, 344855.20839999988675117 752833.10909999907016754, 344847.66689999960362911 752806.37079999968409538, 344844.9244999997317791 752782.37490000016987324, 344846.29569999966770411 752757.00779999978840351, 344842.18209999985992908 752730.26950000040233135, 344836.01169999968260527 752711.75830000080168247, 344819.55740000028163195 752677.47839999943971634, 344785.27749999985098839 752624.00180000066757202, 344753.05439999978989363 752576.69549999944865704, 344727.00160000007599592 752534.87409999966621399, 344700.94890000019222498 752492.36700000055134296, 344683.12339999992400408 752458.08709999918937683, 344670.09700000006705523 752421.75039999932050705, 344663.92659999988973141 752390.21289999969303608, 344661.18420000001788139 752357.98980000056326389, 344660.49870000034570694 752316.16840000078082085, 344660.49870000034570694 752266.11969999969005585, 344662.5553999999538064 752201.67349999956786633, 344665.29779999982565641 752111.86020000092685223, 344664.6122000003233552 752067.98189999908208847, 344661.86980000045150518 752034.3875999990850687, 344654.32830000016838312 751991.88059999980032444, 344646.10109999962151051 751949.37350000068545341, 344641.30190000031143427 751908.92320000007748604, 344638.55950000043958426 751871.90090000070631504, 344639.93070000037550926 751826.65149999968707561, 344645.41550000011920929 751786.8868000004440546, 344652.95710000023245811 751758.77730000019073486, 344664.6122000003233552 751732.72460000030696392, 344681.75219999998807907 751705.3006999995559454, 344702.32010000012814999 751677.19109999947249889, 344718.08889999985694885 751659.36559999920427799, 344740.71360000036656857 751638.79770000092685223, 344767.45189999975264072 751620.2864999994635582, 344827.09889999963343143 751578.46509999968111515, 344878.51879999972879887 751542.81399999931454659, 344914.16990000009536743 751520.18920000083744526, 344948.44979999959468842 751505.79169999994337559, 344982.04399999976158142 751494.13649999909102917, 345009.46800000034272671 751489.33730000071227551, 345041.00549999997019768 751489.33730000071227551, 345078.7132999999448657 751494.13649999909102917, 345119.8492000000551343 751504.42049999907612801, 345167.15550000034272671 751511.27649999968707561, 345199.37860000040382147 751511.96209999918937683, 345251.48400000017136335 751504.42049999907612801, 345301.53259999956935644 751499.62130000069737434, 345350.21009999979287386 751496.87890000082552433, 345413.97070000041276217 751498.93569999933242798, 345512.69680000003427267 751505.10610000044107437, 345563.43099999986588955 751507.84850000031292439, 345603.88129999954253435 751508.5340999998152256, 345629.93400000035762787 751507.16290000081062317, 345673.12669999990612268 751498.25009999983012676, 345736.2017000000923872 751483.85249999910593033, 345804.07589999958872795 751467.39819999970495701, 345863.72290000040084124 751454.37179999984800816, 345906.91559999994933605 751446.14470000006258488, 345996.04330000001937151 751423.5198999997228384, 346091.34140000026673079 751401.58080000057816505, 346177.04110000003129244 751377.58489999920129776, 346262.05520000029355288 751352.9034000001847744, 346312.1039000004529953 751335.76339999958872795, 346351.86859999969601631 751315.19549999944865704, 346373.12210000026971102 751299.42669999971985817, 346418.37160000018775463 751259.66200000047683716, 346455.39379999972879887 751219.89739999920129776, 346488.30250000022351742 751177.39030000008642673, 346532.18080000020563602 751117.05770000070333481, 346574.68790000025182962 751056.72509999945759773, 346611.71019999962300062 750995.02129999920725822, 346654.21719999983906746 750922.34789999946951866, 346700.83789999969303608 750835.96260000020265579, 346748.82969999965280294 750735.86529999971389771, 346799.56400000024586916 750624.79839999973773956, 346872.92289999965578318 750480.82289999909698963, 346896.23330000042915344 750429.40300000086426735, 346907.88839999958872795 750397.86549999937415123, 346913.37320000026375055 750375.24080000072717667, 346912.00200000032782555 750352.61610000021755695, 346905.83160000015050173 750331.36250000074505806, 346892.80530000012367964 750310.10899999924004078, 346874.29409999959170818 750288.16990000009536743, 346850.29820000007748604 750256.63240000046789646, 346829.73029999993741512 750228.52290000021457672, 346806.41999999992549419 750203.84129999950528145, 346775.56799999997019768 750181.21660000085830688, 346745.40170000027865171 750161.33430000022053719, 346724.8338000001385808 750144.87989999912679195, 346706.32270000036805868 750125.68319999985396862, 346689.86830000020563602 750102.37289999984204769, 346673.41399999987334013 750074.9488999992609024, 346654.90280000027269125 750042.04030000045895576, 346630.22130000032484531 749999.53319999948143959, 346584.28619999997317791 749935.77260000072419643, 346543.15039999969303608 749876.81120000034570694, 346499.27209999971091747 749813.73619999922811985, 346466.3634000001475215 749760.25950000062584877, 346430.71229999978095293 749698.55570000037550926, 346404.65959999989718199 749651.9351000003516674, 346377.23570000007748604 749594.34479999914765358, 346352.5542000001296401 749532.64100000075995922, 346322.38790000043809414 749450.3693000003695488, 346296.33509999979287386 749377.69590000063180923, 346274.39599999971687794 749331.07530000060796738, 346237.37370000034570694 749252.23149999976158142, 346218.17700000014156103 749206.98210000060498714, 346207.89300000015646219 749180.24369999952614307, 346202.40820000041276217 749154.87659999914467335, 346196.92349999956786633 749123.33909999951720238, 346195.55229999963194132 749093.17280000075697899, 346197.60910000000149012 749062.32090000063180923, 346203.77940000034868717 749015.70030000060796738, 346209.2642000000923872 748967.02280000038444996, 346215.43460000026971102 748916.97419999912381172, 346222.29059999994933605 748851.84239999949932098, 346229.14659999962896109 748784.65379999950528145, 346237.37370000034570694 748698.95399999991059303, 346247.17030000034719706 748625.15330000035464764, 346247.65770000033080578 748621.48149999976158142, 346249.75669999979436398 748608.88770000077784061, 346179.61010000016540289 748579.08610000088810921, 346178.15419999975711107 748578.73540000058710575, 346172.98649999964982271 748600.18789999932050705, 345761.3151000002399087 748154.05760000087320805, 345758.41110000014305115 748150.91059999912977219, 344882.75839999970048666 747201.96169999986886978, 344880.75789999961853027 747199.79360000044107437, 343818.15749999973922968 746048.24850000068545341, 342276.97860000003129244 745952.17510000057518482, 340653.36019999999552965 746040.73599999956786633, 340634.94799999985843897 746041.74029999971389771, 340523.10589999984949827 746047.84080000035464764, 340435.32000000029802322 746659.09080000035464764, 340659.48070000018924475 747339.07259999960660934, 340660.94369999971240759 747343.51060000061988831, 340973.73180000018328428 748292.33999999985098839, 340978.00480000022798777 748776.61439999938011169, 340978.02280000038444996 748778.65949999913573265, 340985.74100000038743019 749653.38099999912083149, 339612.89900000020861626 751173.6323000006377697, 339609.04270000010728836 751177.90269999951124191, 339140.32949999999254942 751696.94409999996423721, 338695.76410000026226044 752371.3823000006377697, 338687.28149999957531691 752384.25109999999403954, 337499.0740999998524785 754186.84860000014305115, 337602.19400000013411045 754413.5056999996304512, 337602.79179999977350235 754414.81959999911487103, 339096.29580000042915344 757697.53380000032484531, 341517.82969999965280294 757717.05169999971985817, 341526.34530000016093254 757717.12030000053346157, 341580.34460000041872263 757717.5556000005453825, 341591.76699999999254942 757717.64760000072419643, 344942.13619999960064888 757744.65200000070035458, 344943.90739999990910292 757744.66630000062286854, 345301.96300000045448542 757747.55230000056326389, 345302.63819999992847443 757744.83960000053048134, 345301.35800000000745058 757744.52099999971687794, 345406.53969999961555004 757732.71189999952912331))</t>
  </si>
  <si>
    <t>A07028057</t>
  </si>
  <si>
    <t>Sendome</t>
  </si>
  <si>
    <t>7368.561589</t>
  </si>
  <si>
    <t>39829.294413</t>
  </si>
  <si>
    <t>72161820.2616</t>
  </si>
  <si>
    <t>Polygon ((346251.36799999978393316 748599.21979999914765358, 346255.1993000004440546 748576.23200000077486038, 346261.36969999969005585 748546.75129999965429306, 346281.93759999983012676 748480.24829999916255474, 346299.07749999966472387 748437.05570000037550926, 346315.53189999982714653 748405.51820000074803829, 346331.30059999972581863 748383.57899999991059303, 346356.66779999993741512 748356.15509999915957451, 346399.17480000015348196 748309.53449999913573265, 346434.82589999958872795 748273.88340000063180923, 346473.21939999982714653 748235.48990000039339066, 346495.15849999990314245 748212.86519999988377094, 346517.09769999980926514 748192.98279999941587448, 346545.89279999956488609 748172.41489999927580357, 346570.5743000004440546 748153.21810000017285347, 346595.25580000039190054 748133.33579999953508377, 346626.79330000001937151 748109.33990000002086163, 346655.58839999977499247 748086.0296000000089407, 346689.18269999977201223 748057.91999999992549419, 346717.29220000002533197 748033.92410000041127205, 346757.05690000019967556 747998.27300000004470348, 346795.79320000018924475 747961.9363000001758337, 346819.10350000020116568 747943.76799999922513962, 346841.72819999977946281 747927.99929999932646751, 346859.89659999962896109 747917.37250000052154064, 346887.32050000037997961 747906.40289999917149544, 346918.17239999957382679 747897.49010000005364418, 346939.4259000001475215 747891.66259999945759773, 346969.93499999959021807 747885.14939999952912331, 347004.21490000002086163 747877.60779999941587448, 347045.35080000013113022 747868.69500000029802322, 347079.6306999996304512 747861.83909999951720238, 347118.70980000030249357 747848.81269999966025352, 347165.33040000032633543 747828.24479999952018261, 347198.9247000003233552 747811.79040000028908253, 347231.14780000038444996 747795.33610000088810921, 347287.36679999995976686 747769.28329999931156635, 347329.18829999957233667 747750.08660000003874302, 347360.72580000013113022 747739.11700000055134296, 347392.26329999975860119 747730.88990000076591969, 347423.11519999988377094 747725.40509999915957451, 347447.11110000032931566 747724.71949999965727329, 347475.90629999991506338 747726.77630000002682209, 347521.84130000043660402 747727.46189999952912331, 347558.1780000003054738 747729.5186999998986721, 347587.65869999956339598 747732.94669999927282333, 347606.85549999959766865 747739.11700000055134296, 347633.59379999991506338 747748.71539999917149544, 347665.13129999954253435 747757.62820000015199184, 347690.49839999992400408 747763.11299999989569187, 347717.92229999974370003 747767.91220000013709068, 347753.57340000011026859 747771.34009999968111515, 347786.48209999967366457 747774.76810000091791153, 347819.39080000016838312 747780.93850000016391277, 347869.43939999956637621 747791.22250000014901161, 347902.34810000006109476 747796.70729999989271164, 347910.10080000013113022 747796.94219999946653843, 347924.97290000040084124 747797.39289999939501286, 347945.54079999960958958 747793.27930000051856041, 347965.42310000024735928 747785.73770000040531158, 347995.58939999993890524 747772.02569999918341637, 348016.15739999990910292 747757.62820000015199184, 348038.09649999998509884 747737.74579999968409538, 348055.92200000025331974 747719.23469999991357327, 348075.11880000028759241 747695.92439999990165234, 348088.1451000003144145 747671.92850000038743019, 348093.62990000005811453 747650.6749000009149313, 348092.94429999962449074 747630.7926000002771616, 348089.51630000025033951 747617.76620000042021275, 348081.28920000046491623 747599.94070000015199184, 348064.83480000030249357 747572.51679999940097332, 348047.00930000003427267 747544.40729999914765358, 348027.8125 747521.09689999930560589, 347999.01740000024437904 747488.8738000001758337, 347971.59350000042468309 747464.87790000066161156, 347937.31359999999403954 747440.19639999978244305, 347913.31769999954849482 747426.48440000042319298, 347863.95459999982267618 747403.17410000041127205, 347818.70519999973475933 747382.60620000027120113, 347762.48620000015944242 747355.18219999969005585, 347726.14950000029057264 747335.98550000041723251, 347661.70330000016838312 747294.84960000030696392, 347612.34020000044256449 747259.19849999994039536, 347578.06030000001192093 747229.03219999931752682, 347527.32610000018030405 747170.07080000080168247, 347488.93259999994188547 747130.30609999969601631, 347447.79669999983161688 747097.39739999920129776, 347399.80489999987185001 747067.23110000044107437, 347333.98749999981373549 747031.58009999990463257, 347266.79889999981969595 746991.81540000066161156, 347217.43589999992400408 746960.27789999917149544, 347172.18640000000596046 746930.11160000041127205, 347137.90649999957531691 746904.05890000052750111, 347102.25540000014007092 746861.55179999954998493, 347076.20270000025629997 746820.41589999943971634, 347044.66519999969750643 746751.85610000044107437, 347032.32440000027418137 746709.34909999929368496, 347026.8397000003606081 746679.18280000053346157, 347022.04050000011920929 746636.6756999995559454, 347021.3548999996855855 746601.02459999918937683, 347021.3548999996855855 746574.28629999980330467, 347025.46850000042468309 746542.7488000001758337, 347034.38119999971240759 746494.07129999995231628, 347045.69359999988228083 746440.9375, 347052.54959999956190586 746405.62920000031590462, 347059.74839999992400408 746374.09170000068843365, 347066.94710000045597553 746348.72460000030696392, 347074.40130000002682209 746330.35260000079870224, 347084.258500000461936 746309.81689999997615814, 347103.45519999973475933 746275.53700000047683716, 347128.13669999968260527 746242.62829999998211861, 347156.93190000019967556 746213.83320000022649765, 347193.9540999997407198 746182.29570000059902668, 347251.54440000001341105 746143.9022000003606081, 347315.99060000013560057 746100.02400000020861626, 347395.5198999997228384 746047.91850000061094761, 347457.22369999997317791 746004.04030000045895576, 347513.44269999954849482 745961.53319999948143959, 347543.60900000017136335 745935.48049999959766865, 347561.43460000026971102 745914.91249999962747097, 347588.85850000008940697 745873.77669999934732914, 347613.5400000000372529 745835.38319999910891056, 347635.47919999994337559 745786.02009999938309193, 347668.38790000043809414 745666.72609999962151051, 347695.81180000025779009 745561.14399999938905239, 347716.379700000397861 745473.38749999925494194, 347732.83409999962896109 745382.88859999924898148, 347747.91720000002533197 745284.16249999962747097, 347764.37160000018775463 745179.95160000026226044, 347776.71229999978095293 745100.42229999974370003, 347780.82589999958872795 745033.23369999974966049, 347779.45469999965280294 744964.67390000075101852, 347769.8563000001013279 744900.227700000628829, 347757.51559999957680702 744850.86470000073313713, 347742.43240000028163195 744803.55839999951422215, 347728.72049999982118607 744770.64970000088214874, 347700.61099999956786633 744727.45700000040233135, 347664.27429999969899654 744687.00679999962449074, 347636.85039999987930059 744656.84050000086426735, 347610.79760000016540289 744634.90130000002682209, 347584.74490000028163195 744619.13260000012814999, 347553.2073999997228384 744607.47739999927580357, 347529.9469999996945262 744601.97949999943375587, 347519.09119999967515469 744599.41359999962151051, 347515.49949999991804361 744598.56460000015795231, 347469.56450000032782555 744597.87910000048577785, 347418.14460000023245811 744599.25019999966025352, 347330.38810000009834766 744604.04939999990165234, 347208.35170000046491623 744606.79179999977350235, 347121.28079999983310699 744610.90540000051259995, 347038.32340000011026859 744610.90540000051259995, 346943.02529999986290932 744610.21979999914765358, 346882.69269999954849482 744609.53419999964535236, 346840.87119999993592501 744607.47739999927580357, 346775.05379999987781048 744603.36380000039935112, 346685.92609999980777502 744592.39430000074207783, 346588.57120000012218952 744579.36790000088512897, 346477.50439999997615814 744561.54240000061690807, 346390.43340000044554472 744544.40240000002086163, 346329.41519999969750643 744528.63370000012218952, 346280.73780000023543835 744514.23609999939799309, 346233.43149999994784594 744506.69449999928474426, 346164.18620000034570694 744503.26649999991059303, 346122.36469999980181456 744502.58090000040829182, 346061.34649999998509884 744497.09620000049471855, 346001.01389999967068434 744486.12659999914467335, 345942.73799999989569187 744471.04340000078082085, 345876.92069999966770411 744451.16110000014305115, 345820.01599999982863665 744433.33559999987483025, 345772.02419999986886978 744414.82440000027418137, 345725.40350000001490116 744393.57090000063180923, 345684.95330000016838312 744379.85889999940991402, 345645.18859999999403954 744366.14699999988079071, 345628.04860000032931566 744355.17740000039339066, 345617.0790999997407198 744344.89340000040829182, 345607.48070000018924475 744328.43909999914467335, 345586.91280000004917383 744304.4431999996304512, 345549.20490000024437904 744275.64809999987483025, 345501.21300000045448542 744242.05379999987781048, 345416.8844999996945262 744189.94830000028014183, 345347.63910000026226044 744154.29719999991357327, 345267.42420000024139881 744106.30540000088512897, 345211.20509999990463257 744064.48389999940991402, 345190.63719999976456165 744044.60160000063478947, 345177.6107999999076128 744024.03360000066459179, 345170.06929999962449074 744006.8936999998986721, 345168.01250000018626451 743982.89780000038444996, 345172.12609999999403954 743942.44749999977648258, 345183.26699999999254942 743889.05660000070929527, 345190.46580000035464764 743858.20470000058412552, 345195.26499999966472387 743830.09510000050067902, 345200.92119999974966049 743777.21839999966323376, 345207.09150000009685755 743677.12109999917447567, 345218.74670000001788139 743526.97519999928772449, 345229.71630000043660402 743404.25320000015199184, 345231.08750000037252903 743334.32220000028610229, 345226.97389999963343143 743282.21680000051856041, 345216.00430000014603138 743249.30810000002384186, 345194.06520000007003546 743208.17219999991357327, 345162.52770000044256449 743173.89230000041425228, 345117.2781999995931983 743136.86999999918043613, 345074.77120000030845404 743106.70370000042021275, 344992.32799999974668026 743065.31069999933242798, 344960.96190000046044588 743053.22709999978542328, 344907.48529999982565641 743044.99990000016987324, 344864.97819999977946281 743042.25750000029802322, 344832.06950000021606684 743046.37109999917447567, 344801.9031999995931983 743060.08310000039637089, 344774.47929999977350235 743088.87820000015199184, 344763.50970000028610229 743109.44610000029206276, 344756.65380000043660402 743138.24120000004768372, 344754.59700000006705523 743164.97949999943375587, 344756.65380000043660402 743197.20260000042617321, 344764.19529999978840351 743230.79690000042319298, 344783.39209999982267618 743278.10319999977946281, 344811.50160000007599592 743332.95099999941885471, 344847.8382999999448657 743406.31000000052154064, 344888.97410000022500753 743481.72570000030100346, 344928.73880000039935112 743535.20240000076591969, 344967.13229999970644712 743585.93659999966621399, 344997.29860000032931566 743625.70130000077188015, 345027.46490000002086163 743680.54910000041127205, 345038.43450000043958426 743717.57139999978244305, 345042.54810000024735928 743753.22250000014901161, 345039.80570000037550926 743786.13120000064373016, 345027.46490000002086163 743821.78229999914765358, 345011.01059999968856573 743847.83500000089406967, 344980.84429999999701977 743880.74369999952614307, 344936.96600000001490116 743910.91000000014901161, 344899.94369999971240759 743928.73550000041723251, 344792.99039999954402447 743961.64420000091195107, 344697.00669999979436398 743994.55289999954402447, 344628.4469999996945262 744015.12089999951422215, 344558.51599999982863665 744027.46160000003874302, 344506.410500000230968 744028.8328000009059906, 344452.93389999959617853 744023.34799999929964542, 344403.57089999970048666 744011.0073000006377697, 344361.06379999965429306 743993.18170000053942204, 344329.52630000002682209 743969.87140000052750111, 344304.84480000007897615 743947.93229999952018261, 344276.0497000003233552 743910.91000000014901161, 344248.62569999974220991 743871.1453000009059906, 344217.08820000011473894 743824.52470000088214874, 344184.17949999962002039 743779.27520000003278255, 344144.41490000020712614 743732.6546000000089407, 344108.76379999984055758 743684.66269999928772449, 344078.59750000014901161 743636.6709000002592802, 344048.43120000045746565 743577.70940000005066395, 344030.60560000035911798 743533.8311999998986721, 344015.5224999999627471 743468.01380000077188015, 344001.81049999967217445 743388.48440000042319298, 343996.32569999992847443 743315.81110000051558018, 344000.43929999973624945 743260.96319999918341637, 344012.78010000009089708 743206.11539999954402447, 344036.09040000010281801 743154.00999999977648258, 344067.62789999973028898 743110.13169999979436398, 344115.61980000045150518 743045.68549999967217445, 344160.86919999960809946 742985.35290000028908253, 344199.26269999984651804 742934.61859999969601631, 344219.83059999998658895 742893.48279999941587448, 344232.17140000034123659 742853.71810000017285347, 344243.14099999982863665 742798.87030000053346157, 344245.8832999998703599 742735.79529999941587448, 344243.14099999982863665 742671.34909999929368496, 344233.5426000002771616 742613.75879999995231628, 344221.87980000022798777 742581.46199999935925007, 344219.08270000014454126 742573.71619999967515469, 344215.71700000017881393 742564.39580000005662441, 344188.29310000035911798 742517.77510000020265579, 344166.35400000028312206 742468.41210000030696392, 344144.41490000020712614 742412.19309999980032444, 344114.2485999995842576 742347.74689999967813492, 344045.68879999965429306 742217.48330000042915344, 344010.03770000021904707 742142.06750000081956387, 343996.32569999992847443 742094.07569999992847443, 343986.72740000020712614 742043.34139999933540821, 343983.98500000033527613 741993.29279999993741512, 343983.98500000033527613 741972.03930000029504299, 343986.72740000020712614 741945.30089999921619892, 343994.95449999999254942 741920.61940000019967556, 344006.60969999991357327 741897.30910000018775463, 344031.2911999998614192 741858.91559999994933605, 344064.19990000035613775 741817.77969999983906746, 344095.05179999954998493 741781.44299999997019768, 344129.33169999998062849 741743.04959999956190586, 344197.89149999991059303 741680.66019999980926514, 344266.45129999984055758 741613.4715999998152256, 344341.86699999962002039 741536.68459999933838844, 344392.60130000021308661 741488.69280000030994415, 344428.2523999996483326 741454.41290000081062317, 344463.90350000001490116 741414.64819999970495701, 344484.47140000015497208 741372.14110000059008598, 344495.44099999964237213 741328.26290000043809414, 344499.55460000038146973 741251.47589999996125698, 344498.18340000044554472 741195.2568999994546175, 344491.32739999983459711 741143.15139999985694885, 344483.10020000021904707 741103.3868000004440546, 344444.70669999998062849 741012.88780000060796738, 344424.13879999984055758 740970.38079999946057796, 344393.97250000014901161 740923.76009999960660934, 344365.17740000039339066 740892.22259999997913837, 344324.04150000028312206 740857.94270000047981739, 344288.3903999999165535 740831.89000000059604645, 344255.48170000035315752 740796.23890000022947788, 344215.71700000017881393 740742.76229999959468842, 344186.92190000042319298 740701.62639999948441982, 344148.5284000001847744 740664.60410000011324883, 344110.13499999977648258 740635.80900000035762787, 344073.11270000040531158 740619.3546999990940094, 344025.12079999968409538 740607.01390000060200691, 343983.29939999990165234 740596.04429999925196171, 343938.73550000041723251 740582.3323999997228384, 343901.71320000011473894 740566.56359999999403954, 343875.660500000230968 740554.22289999946951866, 343841.38059999980032444 740535.02610000036656857, 343806.41509999986737967 740513.08699999935925007, 343715.9161999998614192 740441.78480000048875809, 343669.29550000000745058 740398.59219999983906746, 343634.33009999990463257 740365.68349999934434891, 343604.16370000038295984 740338.94510000012814999, 343580.85340000037103891 740307.40760000050067902, 343554.11510000005364418 740272.44219999946653843, 343530.80480000004172325 740236.79109999909996986, 343506.12330000009387732 740198.39760000072419643, 343485.55530000012367964 740170.97369999997317791, 343449.90419999975711107 740122.98179999925196171, 343410.13960000034421682 740083.2171000000089407, 343373.11730000004172325 740046.19490000046789646, 343340.2085999995470047 740007.80140000022947788, 343318.26939999964088202 739970.77910000085830688, 343301.8151000002399087 739929.64320000074803829, 343279.87600000016391277 739870.6818000003695488, 343242.8536999998614192 739795.26600000075995922, 343223.65689999982714653 739762.35740000009536743, 343208.57380000036209822 739743.16059999912977219, 343178.40749999973922968 739715.73670000024139881, 343144.1276000002399087 739693.79759999923408031, 343115.33249999955296516 739681.45680000074207783, 343082.42379999998956919 739677.34320000000298023, 343054.99990000016987324 739677.34320000000298023, 343019.34879999980330467 739693.79759999923408031, 342990.55370000004768372 739714.36549999937415123, 342948.04660000000149012 739750.0165999997407198, 342915.13790000043809414 739777.44050000049173832, 342889.08519999962300062 739799.37959999963641167, 342863.03249999973922968 739814.46279999986290932, 342832.86620000004768372 739826.80350000038743019, 342791.73029999993741512 739836.40190000087022781, 342756.07919999957084656 739843.25789999961853027, 342721.79930000007152557 739843.25789999961853027, 342680.66339999996125698 739837.77309999987483025, 342638.15639999974519014 739824.06120000034570694, 342619.64740000013262033 739813.91110000014305115, 342595.64929999969899654 739800.75080000050365925, 342549.02859999984502792 739766.47089999914169312, 342520.23350000008940697 739741.78940000012516975, 342498.29440000001341105 739712.9943000003695488, 342479.09769999980926514 739678.71440000087022781, 342459.90089999977499247 739622.49540000036358833, 342448.93140000011771917 739585.47309999912977219, 342440.70419999957084656 739553.93559999950230122, 342439.33299999963492155 739527.88289999961853027, 342444.81780000030994415 739501.83019999973475933, 342458.52969999983906746 739478.51979999989271164, 342477.72649999987334013 739448.3534999992698431, 342490.067200000397861 739431.89919999986886978, 342507.89279999956488609 739409.96010000072419643, 342528.46069999970495701 739393.5056999996304512, 342553.14219999965280294 739377.05140000022947788, 342583.30850000027567148 739357.85459999926388264, 342599.76290000043809414 739345.51390000060200691, 342614.84599999990314245 739324.94590000063180923, 342638.15639999974519014 739293.40839999914169312, 342673.80750000011175871 739250.90130000002682209, 342753.33679999969899654 739167.25840000063180923, 342830.1238000001758337 739089.10029999911785126, 342908.28189999982714653 739016.42689999938011169, 342964.50090000033378601 738969.80619999952614307, 343001.52319999970495701 738946.49589999951422215, 343039.91669999994337559 738930.04150000028312206, 343079.68140000011771917 738920.4431999996304512, 343109.84769999980926514 738914.95839999988675117, 343148.24120000004768372 738917.70079999975860119, 343189.37700000032782555 738921.81440000049769878, 343230.51290000043809414 738935.52630000002682209, 343255.19440000038594007 738947.86710000038146973, 343288.10309999994933605 738972.54859999939799309, 343308.67109999991953373 739001.34369999915361404, 343323.75420000031590462 739036.99479999952018261, 343329.23900000005960464 739082.2443000003695488, 343334.72379999980330467 739124.75129999965429306, 343344.32220000028610229 739150.80409999936819077, 343363.51889999955892563 739182.34160000085830688, 343393.68520000018179417 739215.25029999949038029, 343416.9955000001937151 739231.70460000075399876, 343449.90419999975711107 739245.41660000011324883, 343486.92650000005960464 739257.7573000006377697, 343526.69120000023394823 739263.24210000038146973, 343562.34229999966919422 739263.24210000038146973, 343596.62220000009983778 739255.01490000076591969, 343624.04609999991953373 739244.04539999924600124, 343665.18200000002980232 739217.99259999953210354, 343704.94660000037401915 739189.19749999977648258, 343746.08249999955296516 739148.06169999949634075, 343772.13520000036805868 739113.78179999999701977, 343798.18790000025182962 739072.64589999988675117, 343839.32380000036209822 739005.45729999989271164, 343873.6036999998614192 738953.35190000012516975, 343935.30750000011175871 738865.5953999999910593, 344002.49610000010579824 738768.24049999937415123, 344050.48799999989569187 738698.30949999950826168, 344073.7982999999076128 738659.9159999992698431, 344088.88140000030398369 738622.8936999998986721, 344095.73739999998360872 738587.24259999953210354, 344095.73739999998360872 738559.81870000064373016, 344087.51020000036805868 738511.82689999975264072, 344064.19990000035613775 738448.75190000049769878, 344034.03359999973326921 738393.90399999916553497, 343997.01130000036209822 738343.16980000026524067, 343955.87550000008195639 738295.17789999954402447, 343917.48199999984353781 738248.55729999952018261, 343885.94450000021606684 738197.82300000078976154, 343865.37650000024586916 738148.46000000089406967, 343847.55099999997764826 738101.8392999991774559, 343844.80860000010579824 738066.18820000067353249, 343847.55099999997764826 738016.82520000077784061, 343855.7781999995931983 737977.06049999967217445, 343870.86129999998956919 737940.03820000030100346, 343892.80040000006556511 737909.87189999967813492, 343924.33789999969303608 737879.70560000091791153, 343962.73139999993145466 737857.76649999991059303, 344002.49610000010579824 737846.79690000042319298, 344038.14719999954104424 737844.05450000055134296, 344076.54069999977946281 737845.4256999995559454, 344102.59339999966323376 737850.91049999929964542, 344143.72929999977350235 737864.62250000052154064, 344171.1531999995931983 737878.33440000005066395, 344191.72109999973326921 737892.04639999940991402, 344213.66019999980926514 737915.35669999942183495, 344238.34179999958723783 737941.40939999930560589, 344265.76570000033825636 737972.94690000079572201, 344298.67439999990165234 738020.93879999965429306, 344328.8406999995931983 738057.96110000088810921, 344369.97659999970346689 738099.09689999930560589, 344398.77170000039041042 738121.03610000014305115, 344431.6803999999538064 738138.86160000041127205, 344470.75939999986439943 738154.63040000014007092, 344499.55460000038146973 738165.59989999979734421, 344536.57679999992251396 738175.19830000028014183, 344565.37189999967813492 738176.56949999928474426, 344596.90940000023692846 738173.82709999941289425, 344631.18929999973624945 738164.22870000079274178, 344675.06759999971836805 738143.66080000065267086, 344706.6051000002771616 738121.72169999964535236, 344732.65780000016093254 738098.41129999980330467, 344757.33930000010877848 738062.76029999926686287, 344783.39209999982267618 738006.54120000079274178, 344799.84640000015497208 737953.06460000015795231, 344833.42879999987781048 737865.75039999932050705, 344371.07440000027418137 737481.72589999996125698, 344370.07600000035017729 737480.89670000039041042, 344295.30559999961405993 737418.79350000061094761, 343837.59100000001490116 736736.65120000019669533, 343805.05410000029951334 736688.16059999912977219, 343763.77649999968707561 736693.68029999919235706, 343261.03299999982118607 736760.90760000050067902, 342900.46090000029653311 736805.18840000033378601, 342128.71019999962300062 736947.51950000040233135, 341417.05470000021159649 737406.14189999923110008, 341115.35869999974966049 737326.07090000063180923, 341109.66009999997913837 737324.55849999934434891, 340749.68010000046342611 737229.0186999998986721, 340637.39659999962896109 737116.73530000075697899, 340122.36450000014156103 736641.00599999912083149, 339956.77730000019073486 736754.58180000074207783, 339159.72319999989122152 736722.95270000025629997, 338463.88229999970644712 736590.11030000075697899, 338368.98950000014156103 736653.72959999926388264, 338272.91600000020116568 737016.67380000092089176, 338176.84250000026077032 737398.29910000041127205, 338630.52290000021457672 737867.99169999919831753, 338657.2099999999627471 738204.24890000000596046, 338080.76910000015050173 738887.43810000084340572, 337408.254700000397861 740437.9573999997228384, 336995.24980000033974648 740518.76270000077784061, 336989.20000000018626451 740519.94639999978244305, 335935.12789999973028898 740726.17779999971389771, 334195.13040000014007092 741836.36030000075697899, 333469.24179999995976686 742722.37130000069737434, 333181.64089999999850988 743827.17960000038146973, 333178.0153999999165535 743841.10689999908208847, 333031.57369999960064888 744403.65729999914765358, 335820.03990000020712614 745908.14140000008046627, 336234.39709999971091747 746343.61229999922215939, 336239.44539999961853027 746348.91789999976754189, 336448.52060000039637089 746568.64660000056028366, 336644.67059999983757734 747008.9834000002592802, 336788.78079999983310699 747237.1578999999910593, 337957.67489999998360872 747241.16100000031292439, 338249.89840000029653311 747033.00180000066757202, 338361.98419999983161688 746868.8761999998241663, 338285.92599999997764826 746552.6342999991029501, 338410.02089999988675117 745671.96069999970495701, 340515.63140000030398369 746048.24850000068545341, 340523.10589999984949827 746047.84080000035464764, 340634.94799999985843897 746041.74029999971389771, 340653.36019999999552965 746040.73599999956786633, 342276.97860000003129244 745952.17510000057518482, 343818.15749999973922968 746048.24850000068545341, 344880.75789999961853027 747199.79360000044107437, 344882.75839999970048666 747201.96169999986886978, 345758.41110000014305115 748150.91059999912977219, 345761.3151000002399087 748154.05760000087320805, 346172.98649999964982271 748600.18789999932050705, 346178.15419999975711107 748578.73540000058710575, 346179.61010000016540289 748579.08610000088810921, 346249.75669999979436398 748608.88770000077784061, 346247.65770000033080578 748621.48149999976158142, 346247.17030000034719706 748625.15330000035464764, 346251.36799999978393316 748599.21979999914765358))</t>
  </si>
  <si>
    <t>A07028058</t>
  </si>
  <si>
    <t>Essé-Godjin</t>
  </si>
  <si>
    <t>7862.937925</t>
  </si>
  <si>
    <t>57464.2716043</t>
  </si>
  <si>
    <t>88951965.7422</t>
  </si>
  <si>
    <t>Polygon ((344837.67980000004172325 737856.68190000019967556, 344867.03500000014901161 737796.74829999916255474, 344899.94369999971240759 737733.6732999999076128, 344923.25399999972432852 737696.6510000005364418, 344942.45079999975860119 737671.96949999965727329, 344968.50349999964237213 737643.17439999990165234, 345011.01059999968856573 737603.40970000065863132, 345079.57029999978840351 737527.9938999991863966, 345139.90299999993294477 737464.91889999993145466, 345181.03880000021308661 737415.55590000003576279, 345212.57629999984055758 737389.50320000015199184, 345233.14429999981075525 737375.79120000079274178, 345257.82579999975860119 737364.82159999944269657, 345293.47690000012516975 737360.70800000056624413, 345337.3551000002771616 737351.10969999991357327, 345400.43010000046342611 737330.54169999994337559, 345448.42200000025331974 737312.71619999967515469, 345488.18670000042766333 737286.66349999979138374, 345525.20899999979883432 737259.23960000090301037, 345559.48880000039935112 737226.33090000040829182, 345612.96549999993294477 737174.22540000081062317, 345703.46439999993890524 737091.95370000042021275, 345781.6226000003516674 737023.39389999955892563, 345848.8110999995842576 736965.80370000004768372, 345915.99969999957829714 736915.0693999994546175, 345951.6507999999448657 736878.04719999991357327, 345999.64269999973475933 736808.11620000004768372, 346036.6650000000372529 736740.92760000005364418, 346062.71769999992102385 736687.45099999941885471, 346076.42960000038146973 736640.83029999956488609, 346080.54320000018924475 736588.72489999979734421, 346080.54320000018924475 736533.87700000032782555, 346076.42960000038146973 736477.65799999982118607, 346068.20249999966472387 736426.92380000092089176, 346051.74810000043362379 736362.47760000079870224, 346029.80900000035762787 736315.85689999908208847, 346006.4985999995842576 736281.57699999958276749, 345985.93070000037550926 736263.75149999931454659, 345940.68130000028759241 736245.92589999921619892, 345888.57579999975860119 736228.10040000081062317, 345836.4703999999910593 736213.01720000058412552, 345781.6226000003516674 736192.4493000004440546, 345733.6306999996304512 736169.13900000043213367, 345680.8397000003606081 736128.00310000032186508, 345654.10130000021308661 736095.77999999932944775, 345632.8477999996393919 736060.81450000032782555, 345626.67740000039339066 736036.13299999944865704, 345626.67740000039339066 736009.39470000006258488, 345634.9046000000089407 735980.59960000030696392, 345644.50299999956041574 735963.45959999971091747, 345665.75650000013411045 735938.09249999932944775, 345722.66110000014305115 735889.41499999910593033, 345755.56979999970644712 735855.13519999943673611, 345784.36490000039339066 735815.3705000001937151, 345821.38719999976456165 735752.29549999907612801, 345857.03830000013113022 735698.81880000047385693, 345895.4318000003695488 735643.97100000083446503, 345942.05240000039339066 735580.89599999971687794, 345979.07469999976456165 735527.41939999908208847, 346009.24100000038743019 735490.39709999971091747, 346038.03610000014305115 735464.34439999982714653, 346073.68719999957829714 735439.66279999911785126, 346112.08069999981671572 735414.9813000001013279, 346149.10300000011920929 735397.15579999983310699, 346188.86770000029355288 735386.18620000034570694, 346225.88999999966472387 735382.07259999960660934, 346256.05630000028759241 735382.07259999960660934, 346298.56329999957233667 735388.92860000021755695, 346349.29760000016540289 735399.89819999970495701, 346409.63019999954849482 735417.72369999997317791, 346480.93240000028163195 735438.29169999994337559, 346546.74980000033974648 735450.63240000046789646, 346608.45359999965876341 735453.37480000033974648, 346657.81659999955445528 735453.37480000033974648, 346729.11880000028759241 735446.51879999972879887, 346762.02749999985098839 735436.92049999907612801, 346794.93620000034570694 735419.09490000084042549, 346819.61770000029355288 735397.15579999983310699, 346844.29920000024139881 735365.61830000020563602, 346859.38239999953657389 735340.93679999932646751, 346871.72310000006109476 735305.2857000008225441, 346877.20789999980479479 735253.1801999993622303, 346874.46549999993294477 735205.18840000033378601, 346862.12480000033974648 735147.5982000008225441, 346836.07210000045597553 735069.43999999947845936, 346801.79220000002533197 734985.7971000000834465, 346788.83820000011473894 734953.95179999992251396, 346773.12930000014603138 734915.33420000039041042, 346768.883500000461936 734904.8965000007301569, 346738.71719999983906746 734847.30629999935626984, 346703.06610000040382147 734788.34490000084042549, 346638.61990000028163195 734701.95959999971091747, 346582.4007999999448657 734625.17259999923408031, 346539.89379999972879887 734581.29429999925196171, 346500.12909999955445528 734549.75679999962449074, 346467.2203999999910593 734534.67369999922811985, 346431.56929999962449074 734530.5601000003516674, 346405.5165999997407198 734531.93129999935626984, 346364.3806999996304512 734548.38560000061988831, 346330.10080000013113022 734566.21120000071823597, 346293.07859999965876341 734577.18070000037550926, 346269.76819999981671572 734582.66550000011920929, 346240.97310000006109476 734588.15029999986290932, 346209.43560000043362379 734597.74870000034570694, 346175.15570000000298023 734599.11989999935030937, 346131.27749999985098839 734596.37749999947845936, 346080.54320000018924475 734589.5215000007301569, 345969.47640000004321337 734573.06719999946653843, 345913.25729999970644712 734566.21120000071823597, 345866.63669999968260527 734566.21120000071823597, 345817.27359999995678663 734574.43830000050365925, 345717.17640000022947788 734607.34699999913573265, 345644.50299999956041574 734633.39980000071227551, 345578.68560000043362379 734647.11170000024139881, 345522.46659999992698431 734651.22529999911785126, 345481.33069999981671572 734649.85410000011324883, 345448.42200000025331974 734644.3693000003695488, 345425.11170000024139881 734634.77099999971687794, 345403.17250000033527613 734615.57420000061392784, 345386.71820000000298023 734589.5215000007301569, 345381.2334000002592802 734557.98399999924004078, 345382.60460000019520521 734531.93129999935626984, 345394.94539999961853027 734504.50740000046789646, 345410.02850000001490116 734464.7426999993622303, 345419.62689999956637621 734424.97800000011920929, 345426.48290000017732382 734376.98619999922811985, 345426.48290000017732382 734309.79759999923408031, 345420.99810000043362379 734242.60899999924004078, 345408.65730000007897615 734172.67799999937415123, 345401.80130000039935112 734102.74699999950826168, 345399.05889999959617853 734021.84649999998509884, 345397.68769999966025352 733958.7715000007301569, 345403.17250000033527613 733914.89320000074803829, 345408.65730000007897615 733884.72690000012516975, 345419.62689999956637621 733850.44700000062584877, 345438.82359999977052212 733806.56870000064373016, 345459.3915999997407198 733747.60730000026524067, 345471.73230000026524067 733710.58500000089406967, 345479.95949999988079071 733677.67630000039935112, 345485.44429999962449074 733625.57090000063180923, 345495.0426000002771616 733585.80619999952614307, 345508.75459999963641167 733551.52630000002682209, 345526.58009999990463257 733526.84479999914765358, 345543.03450000006705523 733513.13289999961853027, 345573.20079999975860119 733496.67850000038743019, 345597.88229999970644712 733488.45130000077188015, 345649.98780000023543835 733476.11060000024735928, 345691.1235999995842576 733462.39860000088810921, 345724.03230000007897615 733445.94429999962449074, 345765.16820000018924475 733425.37629999965429306, 345814.53120000008493662 733396.5811999998986721, 345868.00789999961853027 733363.67249999940395355, 345898.17420000024139881 733338.99100000038743019, 345924.91249999962747097 733309.51029999926686287, 345936.56769999954849482 733286.19999999925494194, 345942.05240000039339066 733262.88959999941289425, 345943.42360000032931566 733247.80650000087916851, 345939.3101000003516674 733232.03769999928772449, 345931.08289999980479479 733216.26899999938905239, 345920.79889999981969595 733199.12900000065565109, 345909.82930000033229589 733177.87549999915063381, 345896.8030000003054738 733147.70920000039041042, 345883.77660000044852495 733124.39890000037848949, 345835.0992000000551343 733057.89589999988675117, 345737.7443000003695488 732938.60190000012516975, 345668.58839999977499247 732848.1671999990940094, 345660.07600000035017729 732835.96289999969303608, 345608.85190000012516975 732760.34640000015497208, 345580.0568000003695488 732715.09699999913573265, 345562.23120000027120113 732671.21869999915361404, 345549.89049999974668026 732616.37089999951422215, 345545.77689999993890524 732561.52300000004470348, 345549.89049999974668026 732502.56159999966621399, 345562.23120000027120113 732460.05460000038146973, 345582.79920000024139881 732423.03229999914765358, 345618.4502999996766448 732392.86600000038743019, 345654.10130000021308661 732372.29800000041723251, 345699.35080000013113022 732364.07090000063180923, 345755.56979999970644712 732370.92679999954998493, 345837.84159999992698431 732388.7523999996483326, 345899.54540000017732382 732405.20670000091195107, 345943.42360000032931566 732421.66110000014305115, 345991.41550000011920929 732447.71380000002682209, 346105.22470000013709068 732517.64479999989271164, 346213.54920000024139881 732576.60620000027120113, 346264.28340000007301569 732597.17410000041127205, 346298.56329999957233667 732610.88609999977052212, 346330.10080000013113022 732616.37089999951422215, 346372.60790000017732382 732614.99970000050961971, 346409.63019999954849482 732604.03009999915957451, 346453.508500000461936 732579.34860000014305115, 346491.90189999993890524 732542.32630000077188015, 346515.21229999978095293 732501.19040000066161156, 346523.43939999956637621 732465.53930000029504299, 346520.6969999996945262 732417.54749999940395355, 346515.21229999978095293 732366.81320000067353249, 346502.87150000035762787 732311.96539999917149544, 346493.27309999987483025 732250.26160000078380108, 346491.90189999993890524 732199.52740000002086163, 346491.90189999993890524 732103.54370000027120113, 346491.90189999993890524 732025.38550000078976154, 346485.04600000008940697 731933.5153999999165535, 346472.70519999973475933 731841.6453000009059906, 346461.73560000024735928 731770.34310000017285347, 346449.3948999997228384 731688.07139999978244305, 346435.68290000036358833 731604.42840000055730343, 346426.08449999988079071 731557.80780000053346157, 346409.63019999954849482 731516.67190000042319298, 346375.35030000004917383 731457.71050000004470348, 346335.58559999987483025 731385.03710000030696392, 346306.79050000011920929 731334.30289999954402447, 346283.48020000010728836 731290.42459999956190586, 346272.51059999968856573 731243.80389999970793724, 346272.51059999968856573 731205.41049999929964542, 346284.85140000004321337 731158.7897999994456768, 346305.41930000018328428 731112.16919999942183495, 346328.72960000019520521 731079.26050000078976154, 346364.3806999996304512 731044.98059999942779541, 346404.14539999980479479 731016.18549999967217445, 346460.36440000031143427 730983.2767999991774559, 346511.09869999997317791 730958.59520000033080578, 346546.74980000033974648 730935.28490000031888485, 346600.22640000004321337 730896.89140000008046627, 346655.07419999968260527 730854.38440000079572201, 346731.86120000015944242 730796.79409999959170818, 346800.42100000008940697 730732.34789999946951866, 346856.63999999966472387 730678.87130000069737434, 346911.48780000023543835 730614.42510000057518482, 346937.54050000011920929 730578.77400000020861626, 346955.36610000021755695 730559.57729999907314777, 346981.4188000001013279 730539.00940000079572201, 347004.72910000011324883 730525.29739999957382679, 347054.09219999983906746 730508.84300000034272671, 347106.19759999960660934 730493.75989999994635582, 347151.44710000045597553 730475.93429999984800816, 347199.4389000004157424 730449.88159999996423721, 347239.20359999965876341 730427.94250000081956387, 347291.30900000035762787 730393.66259999945759773, 347335.18730000033974648 730359.38269999995827675, 347372.20959999971091747 730327.84520000033080578, 347411.97429999988526106 730293.56530000083148479, 347436.65579999983310699 730271.6261999998241663, 347464.07969999965280294 730243.51669999957084656, 347490.81799999997019768 730202.38079999946057796, 347510.01480000000447035 730168.7864999994635582, 347534.69629999995231628 730131.07860000059008598, 347560.74899999983608723 730088.57159999944269657, 347580.63129999954253435 730050.86370000056922436, 347601.88489999994635582 730001.50060000084340572, 347621.76719999965280294 729965.16389999911189079, 347640.27830000035464764 729938.42559999972581863, 347661.53189999982714653 729918.54329999908804893, 347684.84219999983906746 729897.2897999994456768, 347724.60690000001341105 729871.2369999997317791, 347764.37160000018775463 729849.29790000058710575, 347800.02259999979287386 729836.95710000023245811, 347838.41610000003129244 729835.58589999936521053, 347871.32479999959468842 729841.07069999910891056, 347900.11990000028163195 729850.66909999959170818, 347928.9150000000372529 729867.12340000085532665, 347964.56610000040382147 729897.2897999994456768, 347994.73240000009536743 729919.2289000004529953, 348034.49710000026971102 729942.53920000046491623, 348109.91289999987930059 729989.15990000031888485, 348167.50310000032186508 730026.18219999969005585, 348226.464499999769032 730061.83320000022649765, 348263.48680000007152557 730078.28759999945759773, 348290.91069999989122152 730086.51479999907314777, 348323.81940000038594007 730089.25720000080764294, 348367.69770000036805868 730087.88599999994039536, 348408.83349999971687794 730082.40120000019669533, 348411.06309999991208315 730082.05819999985396862, 348414.11739999987185001 730081.58830000087618828, 348444.4846000000834465 730076.9164000004529953, 348495.21889999974519014 730059.09080000035464764, 348544.58189999964088202 730038.52290000021457672, 348593.94500000029802322 730011.0989999994635582, 348632.33839999977499247 729989.15990000031888485, 348654.27759999968111515 729976.81909999996423721, 348720.09499999973922968 729953.50879999995231628, 348768.08679999969899654 729937.0544000007212162, 348810.59389999974519014 729915.11529999971389771, 348862.6993000004440546 729889.06259999983012676, 348925.77429999969899654 729857.52510000020265579, 349016.27319999970495701 729808.16200000047683716, 349108.82899999991059303 729753.99980000033974648, 349152.70720000006258488 729728.63269999995827675, 349182.87349999975413084 729703.26559999957680702, 349200.6990999998524785 729684.75439999997615814, 349219.89580000005662441 729656.6448999997228384, 349243.20610000006854534 729612.7665999997407198, 349260.34609999973326921 729575.74440000019967556, 349281.59960000030696392 729531.18050000071525574, 349306.28110000025480986 729463.9919000007212162, 349322.73550000041723251 729414.62890000082552433, 349333.70509999990463257 729377.60659999959170818, 349340.56099999975413084 729335.09950000047683716, 349343.30339999962598085 729280.25170000083744526, 349347.41700000036507845 729203.4647000003606081, 349351.53060000017285347 729140.38969999924302101, 349358.3865999998524785 729070.45869999937713146, 349366.61380000039935112 729027.9517000000923872, 349384.43929999973624945 728955.27830000035464764, 349402.26480000000447035 728892.20329999923706055, 349403.77479999978095293 728888.15039999969303608, 349399.99590000044554472 728888.11700000055134296, 349396.73300000000745058 728888.0880999993532896, 348705.22769999969750643 728881.97430000081658363, 348699.30410000029951334 728881.92190000042319298, 346572.00999999977648258 728863.11370000056922436, 346003.97090000007301569 729070.10099999979138374, 346003.26690000016242266 729070.35749999992549419, 345327.97979999985545874 729316.4249000009149313, 345312.51640000008046627 729322.05959999933838844, 345044.32299999985843897 729419.78639999963343143, 344890.92169999983161688 730164.65240000002086163, 342166.74450000002980232 730451.92930000089108944, 342165.39639999996870756 730452.07149999961256981, 341411.71729999966919422 730531.55030000023543835, 340608.96920000016689301 731676.09359999932348728, 340602.0115999998524785 731686.01359999924898148, 340599.40550000034272671 731688.52219999954104424, 340145.76260000001639128 732125.19209999963641167, 340137.06329999957233667 732133.56579999998211861, 339801.79449999984353781 732000.72350000031292439, 339507.12100000027567148 731855.08019999973475933, 339377.96420000027865171 732090.866499999538064, 339096.46490000002086163 732609.58420000039041042, 339067.99870000034570694 732875.26889999955892563, 339023.71789999958127737 733213.70060000009834766, 339264.09929999988526106 733259.56289999932050705, 339400.10460000019520521 733458.82640000060200691, 339754.35089999996125698 733926.9375, 339602.53100000042468309 734211.59970000013709068, 339482.34030000027269125 734442.49230000004172325, 339668.95220000017434359 734654.40750000067055225, 340187.66990000009536743 735173.12529999949038029, 340943.60620000027120113 736077.71839999966323376, 340885.59480000007897615 736117.50819999910891056, 340865.85099999979138374 736131.05040000006556511, 340122.36450000014156103 736641.00599999912083149, 340637.39659999962896109 737116.73530000075697899, 340749.68010000046342611 737229.0186999998986721, 341109.66009999997913837 737324.55849999934434891, 341115.35869999974966049 737326.07090000063180923, 341417.05470000021159649 737406.14189999923110008, 342128.71019999962300062 736947.51950000040233135, 342900.46090000029653311 736805.18840000033378601, 343261.03299999982118607 736760.90760000050067902, 343763.77649999968707561 736693.68029999919235706, 343805.05410000029951334 736688.16059999912977219, 343837.59100000001490116 736736.65120000019669533, 344295.30559999961405993 737418.79350000061094761, 344370.07600000035017729 737480.89670000039041042, 344371.07440000027418137 737481.72589999996125698, 344833.42879999987781048 737865.75039999932050705, 344833.53729999996721745 737865.46820000000298023, 344837.67980000004172325 737856.68190000019967556))</t>
  </si>
  <si>
    <t>A07028059</t>
  </si>
  <si>
    <t>Tokpli</t>
  </si>
  <si>
    <t>13948.475211</t>
  </si>
  <si>
    <t>39259.4846965</t>
  </si>
  <si>
    <t>45926535.5483</t>
  </si>
  <si>
    <t>Polygon ((340608.96920000016689301 731676.09359999932348728, 341411.71729999966919422 730531.55030000023543835, 342165.39639999996870756 730452.07149999961256981, 342166.74450000002980232 730451.92930000089108944, 344890.92169999983161688 730164.65240000002086163, 345044.32299999985843897 729419.78639999963343143, 345312.51640000008046627 729322.05959999933838844, 345327.97979999985545874 729316.4249000009149313, 346003.26690000016242266 729070.35749999992549419, 346003.97090000007301569 729070.10099999979138374, 346572.00999999977648258 728863.11370000056922436, 348699.30410000029951334 728881.92190000042319298, 348705.22769999969750643 728881.97430000081658363, 349396.73300000000745058 728888.0880999993532896, 349399.99590000044554472 728888.11700000055134296, 349403.77479999978095293 728888.15039999969303608, 349428.31759999971836805 728822.272299999371171, 349458.48390000034123659 728761.93969999998807907, 349488.65020000003278255 728708.4630999993532896, 349513.33169999998062849 728675.5544000007212162, 349557.2099999999627471 728628.93370000086724758, 349586.00509999971836805 728600.13859999924898148, 349616.17140000034123659 728576.82829999923706055, 349651.82249999977648258 728552.14680000022053719, 349706.67030000034719706 728516.49569999985396862, 349749.17740000039339066 728490.44290000014007092, 349783.45729999989271164 728463.01899999938905239, 349830.0778999999165535 728421.88319999910891056, 349864.35780000034719706 728391.71690000034868717, 349904.12249999959021807 728353.32340000011026859, 349954.85670000035315752 728298.47550000064074993, 350036.44290000014007092 728218.26060000061988831, 350049.87590000033378601 728203.10940000042319298, 350148.91540000028908253 728096.62199999950826168, 350211.96219999995082617 728005.99220000021159649, 350243.48560000024735928 727927.18370000086724758, 350266.74100000038743019 727853.30599999986588955, 350273.65969999972730875 727826.78419999964535236, 350279.14450000040233135 727778.79240000061690807, 350279.14450000040233135 727739.02769999951124191, 350286.00050000008195639 727700.63419999927282333, 350294.22769999969750643 727670.46790000051259995, 350310.68200000002980232 727640.30159999988973141, 350332.62110000010579824 727611.50650000013411045, 350344.96190000046044588 727597.79450000077486038, 350357.67349999956786633 727591.0648999996483326, 348129.51470000017434359 727823.17809999920427799, 345756.4659000001847744 728070.38489999994635582, 344617.29129999969154596 728251.31629999913275242, 344616.57469999976456165 728251.43009999953210354, 344379.68020000029355288 728289.05529999919235706, 343933.22400000039488077 728359.96440000087022781, 343499.16959999967366457 728381.19639999978244305, 342459.12579999957233667 728047.26060000061988831, 342025.78050000034272671 727907.73450000025331974, 342018.11390000022947788 727905.26610000059008598, 340313.88040000014007092 727356.54659999907016754, 339011.46640000026673079 726990.2381999995559454, 339002.87189999967813492 726987.821000000461936, 338407.93640000000596046 726820.49340000003576279, 338214.01219999976456165 727745.02390000037848949, 337719.31429999973624945 728607.44730000011622906, 337716.33669999986886978 728612.63819999992847443, 337265.13829999975860119 729399.22749999910593033, 336918.72620000038295984 729691.93219999969005585, 336908.45930000022053719 729700.60740000009536743, 336857.12249999959021807 729743.98499999940395355, 336572.46030000038444996 730322.79810000024735928, 336336.38460000045597553 730989.17530000023543835, 336550.31989999953657389 731073.98990000039339066, 336838.14499999955296516 731102.45610000006854534, 337167.08800000045448542 730697.60329999960958958, 338150.75389999989420176 731184.69189999997615814, 338306.45480000041425228 731261.64750000089406967, 338320.83540000021457672 731268.75510000064969063, 339507.12100000027567148 731855.08019999973475933, 339801.79449999984353781 732000.72350000031292439, 340137.06329999957233667 732133.56579999998211861, 340145.76260000001639128 732125.19209999963641167, 340599.40550000034272671 731688.52219999954104424, 340602.0115999998524785 731686.01359999924898148, 340608.96920000016689301 731676.09359999932348728))</t>
  </si>
  <si>
    <t>A07026051</t>
  </si>
  <si>
    <t>Kini-Kondji</t>
  </si>
  <si>
    <t>3648.968199</t>
  </si>
  <si>
    <t>33749.2792709</t>
  </si>
  <si>
    <t>30120462.1039</t>
  </si>
  <si>
    <t>Polygon ((350502.64940000046044588 727549.80269999988377094, 350528.70210000034421682 727545.68909999914467335, 350573.95160000026226044 727548.43150000087916851, 350621.9434000002220273 727558.02989999949932098, 350633.25970000028610229 727562.2734999991953373, 350716.08200000040233135 727591.68190000019967556, 350799.05310000013560057 727585.53580000065267086, 350856.46980000007897615 727539.08430000022053719, 350870.12990000005811453 727527.8636000007390976, 350908.52329999953508377 727489.47010000050067902, 350941.43200000002980232 727435.99340000003576279, 350972.96949999965727329 727381.14560000039637089, 350994.22310000006109476 727324.24100000038743019, 351001.0790999997407198 727295.44590000063180923, 351009.30620000045746565 727260.48039999976754189, 351017.53340000007301569 727217.97330000065267086, 351019.59020000044256449 727176.83740000054240227, 351018.9046000000089407 727143.92879999987781048, 351015.47659999970346689 727108.96330000087618828, 351011.36299999989569187 727069.19859999977052212, 351006.56379999965429306 727023.94910000078380108, 351006.56379999965429306 726994.46839999966323376, 351010.67740000039339066 726962.93090000003576279, 351016.16220000013709068 726934.82139999978244305, 351027.13179999962449074 726909.45429999940097332, 351038.10130000021308661 726890.94309999980032444, 351065.52529999986290932 726861.46240000054240227, 351077.1803999999538064 726849.80729999952018261, 351090.20679999981075525 726841.58009999990463257, 351103.91870000027120113 726835.40970000065863132, 351124.48670000024139881 726832.66730000078678131, 351142.99780000001192093 726831.29609999991953373, 351159.45220000017434359 726827.8681000005453825, 351180.0201000003144145 726824.44009999930858612, 351204.01599999982863665 726824.44009999930858612, 351234.18230000045150518 726826.49689999967813492, 351260.92059999983757734 726830.61050000041723251, 351282.85979999974370003 726834.72409999929368496, 351307.54129999969154596 726842.95130000077188015, 351343.19240000005811453 726861.46240000054240227, 351365.13150000013411045 726878.60239999927580357, 351377.47229999955743551 726893.68549999967217445, 351390.35529999993741512 726913.9301999993622303, 351424.15050000045448542 726964.55189999938011169, 351437.1193000003695488 726978.69969999976456165, 351456.31599999964237213 726997.89640000090003014, 351469.34240000043064356 727012.29399999976158142, 351482.36870000045746565 727028.74829999916255474, 351502.93670000042766333 727056.85779999941587448, 351540.64460000023245811 727099.36490000039339066, 351563.95490000024437904 727126.78879999928176403, 351592.75 727162.4398999996483326, 351619.48830000031739473 727194.66300000064074993, 351643.48419999983161688 727224.82929999940097332, 351660.55889999959617853 727243.91269999928772449, 351675.43969999998807907 727259.52710000053048134, 351697.07820000033825636 727282.23249999992549419, 351721.87150000035762787 727312.70749999955296516, 351764.598000000230968 727367.9140000008046627, 351810.65020000003278255 727430.69380000047385693, 351838.52570000011473894 727469.74249999970197678, 351846.42650000005960464 727480.81000000052154064, 351857.46520000044256449 727493.17339999973773956, 351878.1590999998152256 727514.03669999912381172, 351894.41309999953955412 727528.54920000024139881, 351914.98099999967962503 727551.85950000025331974, 351921.6344999996945262 727558.33320000022649765, 351945.2384000001475215 727580.16339999996125698, 351954.59350000042468309 727587.09310000017285347, 351986.82930000033229589 727604.73179999925196171, 351999.85439999960362911 727609.94189999997615814, 352020.4798999996855855 727615.60119999945163727, 352036.92530000023543835 727620.11350000090897083, 352069.03309999965131283 727623.81760000064969063, 352069.34839999955147505 727623.85400000028312206, 352091.17960000038146973 727625.21839999966323376, 352119.97479999996721745 727625.21839999966323376, 352151.51229999959468842 727619.73369999974966049, 352185.79220000002533197 727608.76410000026226044, 352212.53050000034272671 727599.16569999977946281, 352231.72719999961555004 727588.19620000012218952, 352249.55279999971389771 727575.85539999976754189, 352268.0639000004157424 727562.82899999991059303, 352311.25659999996423721 727538.83310000039637089, 352360.61959999985992908 727508.66679999977350235, 352399.01310000009834766 727481.24290000088512897, 352427.80819999985396862 727459.30379999987781048, 352455.91770000010728836 727434.62219999916851521, 352488.82639999967068434 727401.7135000005364418, 352515.56469999998807907 727374.28959999978542328, 352539.56060000043362379 727348.23689999990165234, 352560.12860000040382147 727319.44180000014603138, 352589.60929999966174364 727278.30590000003576279, 352604.00679999962449074 727255.68119999952614307, 352617.71879999991506338 727232.37089999951422215, 352636.2298999996855855 727193.97739999927580357, 352651.31309999991208315 727159.01190000027418137, 352666.3963000001385808 727122.67520000040531158, 352674.62339999992400408 727095.93689999915659428, 352678.7369999997317791 727073.99780000001192093, 352680.10819999966770411 727052.74420000053942204, 352680.74820000026375055 727022.66310000047087669, 352676.22840000037103891 726997.43590000085532665, 352668.08330000005662441 726971.69019999913871288, 352658.27649999968707561 726955.68950000032782555, 352657.74899999983608723 726953.94620000012218952, 352622.70889999996870756 726918.65939999930560589, 352531.61400000005960464 726855.14169999957084656, 352465.80260000005364418 726782.80150000005960464, 352395.09790000040084124 726697.00219999998807907, 352391.26489999983459711 726698.48589999973773956, 352307.86849999986588955 726617.19009999930858612, 352215.52900000009685755 726606.53559999912977219, 352101.88049999997019768 726645.60219999961555004, 352052.1593000004068017 726702.42650000005960464, 351945.61380000039935112 726794.76590000092983246, 351840.39279999956488609 726854.73269999958574772, 351827.96380000002682209 726860.56310000084340572, 351799.89580000005662441 726870.44720000028610229, 351775.88559999968856573 726877.20509999990463257, 351746.82510000001639128 726884.00650000013411045, 351715.60790000017732382 726888.39790000021457672, 351688.40529999975115061 726888.1323000006377697, 351667.25069999974220991 726884.70079999975860119, 351626.27309999987483025 726871.14560000039637089, 351599.16420000046491623 726857.35089999996125698, 351580.76979999989271164 726844.38550000078976154, 351566.74029999971389771 726829.48430000059306622, 351563.82359999977052212 726824.12769999913871288, 351558.45779999997466803 726814.27319999970495701, 351558.05190000031143427 726811.63509999960660934, 351558.01910000015050173 726811.60429999977350235, 351542.00349999964237213 726796.5471000000834465, 351161.75490000005811453 726439.05240000039339066, 351148.0613000001758337 726426.17830000072717667, 350223.91899999976158142 725557.33650000020861626, 350218.66009999997913837 725552.39230000041425228, 349632.44940000027418137 725001.26029999926686287, 349785.89360000006854534 724927.2301000002771616, 349788.85549999959766865 724925.80120000056922436, 350910.96879999991506338 724384.43070000037550926, 350966.98259999975562096 724172.37820000015199184, 351063.34549999982118607 723191.74379999935626984, 351063.90369999967515469 723186.06350000016391277, 351099.80630000028759241 722820.70209999941289425, 351156.49469999969005585 722646.93979999981820583, 351161.13190000038594007 722632.72589999996125698, 351279.50889999978244305 722269.87450000084936619, 351361.28849999979138374 721592.27209999971091747, 351361.3219999996945262 721591.99469999969005585, 351361.5471000000834465 721590.12989999912679195, 351416.23919999971985817 720847.88000000081956387, 351261.86600000038743019 720192.74139999970793724, 351355.93620000034570694 720155.9313999991863966, 351364.32830000016838312 720152.64750000089406967, 351900.80860000010579824 719942.7203999999910593, 351939.71169999986886978 719870.26889999955892563, 351942.04100000020116568 719865.93080000020563602, 353098.20129999984055758 717712.74469999969005585, 353100.23290000017732382 717708.96120000071823597, 353205.88119999971240759 717512.20399999991059303, 353205.87569999974220991 717512.20460000075399876, 351471.57689999975264072 716534.69070000015199184, 350566.52900000009685755 715707.08500000089406967, 350529.83449999988079071 715673.53030000068247318, 349773.20199999958276749 714981.64059999957680702, 349532.90539999958127737 714761.90550000034272671, 349268.68690000008791685 715037.69849999994039536, 347985.49309999961405993 716377.1046999990940094, 347880.91579999960958958 716655.97749999910593033, 347847.64120000042021275 717299.28629999980330467, 347622.6415999997407198 717494.18040000088512897, 347708.20480000041425228 717706.50400000065565109, 347462.60659999959170818 718115.30619999952614307, 347421.40950000006705523 718218.29900000058114529, 347377.04339999984949827 718269.79539999924600124, 347413.4869999997317791 718337.92909999936819077, 347767.62370000034570694 718903.59720000065863132, 347469.73689999990165234 719325.07540000043809414, 347545.79310000035911798 719553.24400000087916851, 347945.0882999999448657 719889.15899999998509884, 349155.64969999995082617 720535.6368000004440546, 350508.81659999955445528 720887.39690000005066395, 351164.80150000005960464 721087.04439999908208847, 351285.22379999980330467 721293.02999999932944775, 351199.66060000006109476 722278.59180000051856041, 351009.51999999955296516 722522.60549999959766865, 347437.61479999963194132 722937.7642000000923872, 347214.18099999986588955 723686.77520000003278255, 347206.60690000001341105 723712.16559999994933605, 347023.29179999977350235 724326.68799999915063381, 346839.68259999994188547 726014.32990000024437904, 348128.98880000039935112 727822.44060000032186508, 349500.87469999957829714 727679.91620000079274178, 349501.89070000033825636 727679.81069999933242798, 350343.27319999970495701 727592.40000000037252903, 350364.43149999994784594 727587.48709999956190586, 350368.27219999954104424 727585.45380000025033951, 350412.15050000045448542 727571.74180000089108944, 350456.02880000043660402 727559.40110000036656857, 350502.64940000046044588 727549.80269999988377094))</t>
  </si>
  <si>
    <t>A03009017</t>
  </si>
  <si>
    <t>Afagnangan</t>
  </si>
  <si>
    <t>20954.700207</t>
  </si>
  <si>
    <t>43956.301292</t>
  </si>
  <si>
    <t>40575642.192</t>
  </si>
  <si>
    <t xml:space="preserve">Polygon ((352186.47780000045895576 726074.3960999995470047, 352213.21609999984502792 726070.96810000017285347, 352234.46960000041872263 726071.65369999967515469, 352259.83669999986886978 726072.3392999991774559, 352290.68859999999403954 726070.28250000067055225, 352327.02529999986290932 726064.79770000092685223, 352366.7900000000372529 726055.19940000027418137, 352408.61149999964982271 726044.22980000078678131, 352437.40660000033676624 726039.4306000005453825, 352471.00090000033378601 726036.68820000067353249, 352492.94000000040978193 726034.63140000030398369, 352508.70870000030845404 726030.51779999956488609, 352521.73510000016540289 726023.66180000081658363, 352535.44710000045597553 726014.06350000016391277, 352545.73099999967962503 726003.77950000017881393, 352558.75739999953657389 725990.06760000064969063, 352573.84049999993294477 725974.98440000042319298, 352587.55250000022351742 725959.21570000052452087, 352601.26449999958276749 725943.44690000079572201, 352621.14680000022053719 725926.30700000002980232, 352651.99870000034570694 725901.62539999932050705, 352689.02099999971687794 725875.57269999943673611, 352711.64570000022649765 725857.74719999916851521, 352736.32720000017434359 725833.06560000032186508, 352753.46719999983906746 725811.81210000067949295, 352769.92150000017136335 725787.81619999930262566, 352785.004700000397861 725761.0778999999165535, 352797.3453999999910593 725737.08190000057220459, 352806.94379999954253435 725706.23000000044703484, 352818.59900000039488077 725674.0068999994546175, 352825.45500000007450581 725643.84060000069439411, 352827.51169999968260527 725616.41669999994337559, 352826.14059999957680702 725590.36400000005960464, 352821.34140000026673079 725554.02730000019073486, 352811.74299999978393316 725508.77789999917149544, 352802.14460000023245811 725470.38440000079572201, 352790.48950000014156103 725418.96450000070035458, 352781.5767000000923872 725370.28710000030696392, 352774.72070000041276217 725325.7232000008225441, 352770.60709999967366457 725294.87130000069737434, 352766.49349999986588955 725257.16339999996125698, 352760.32320000045001507 725219.45560000091791153, 352755.52400000020861626 725186.54690000042319298, 352750.03920000046491623 725144.72540000081062317, 352749.35360000003129244 725102.21829999983310699, 352745.92559999972581863 725067.93840000033378601, 352745.24000000022351742 725044.62810000032186508, 352747.98240000009536743 725024.74579999968409538, 352752.09599999990314245 725004.86339999921619892, 352758.95199999958276749 724985.66669999994337559, 352768.55030000023543835 724963.72760000079870224, 352780.20550000015646219 724938.36040000058710575, 352789.80389999970793724 724912.30770000070333481, 352799.4022000003606081 724890.36859999969601631, 352815.85659999959170818 724863.63030000030994415, 352831.62530000042170286 724841.00549999997019768, 352852.87889999989420176 724815.63839999958872795, 352871.38999999966472387 724793.01369999907910824, 352887.15880000032484531 724777.24489999935030937, 352908.41229999996721745 724761.47619999945163727, 352928.29459999967366457 724749.13539999909698963, 352950.91940000001341105 724737.48029999993741512, 352979.714499999769032 724725.8250999990850687, 353007.82400000002235174 724715.54109999909996986, 353036.6190999997779727 724707.31399999931454659, 353059.92939999978989363 724702.51479999907314777, 353085.29650000017136335 724698.40120000019669533, 353108.60690000001341105 724696.34439999982714653, 353145.62920000031590462 724698.40120000019669533, 353162.76910000015050173 724700.45800000056624413, 353182.65139999985694885 724703.88599999994039536, 353201.84819999989122152 724707.99960000067949295, 353219.67370000015944242 724708.68520000018179417, 353238.8705000001937151 724709.37079999968409538, 353262.18080000020563602 724709.37079999968409538, 353288.23350000008940697 724712.11309999972581863, 353319.08540000021457672 724720.34029999934136868, 353345.13810000009834766 724729.9386999998241663, 353369.81969999987632036 724743.6505999993532896, 353386.27400000020861626 724754.62020000070333481, 353402.72840000037103891 724766.27539999969303608, 353417.12590000033378601 724779.30169999971985817, 353430.15230000019073486 724795.07049999944865704, 353445.92100000008940697 724816.32399999909102917, 353463.06099999975413084 724842.37670000083744526, 353483.62889999989420176 724876.65660000033676624, 353494.59850000031292439 724897.91019999980926514, 353505.56799999997019768 724919.84930000081658363, 353517.22319999989122152 724943.84520000033080578, 353532.30630000028759241 724971.26909999921917915, 353558.35910000000149012 725019.94659999944269657, 353575.49899999983608723 725050.79849999956786633, 353589.21100000012665987 725074.79439999908208847, 353609.09329999983310699 725109.75989999994635582, 353632.40359999984502792 725155.00940000079572201, 353655.0284000001847744 725195.45959999971091747, 353687.25150000024586916 725253.0499000009149313, 353719.47460000030696392 725309.26889999955892563, 353737.30009999964386225 725339.43520000018179417, 353755.8113000001758337 725375.77190000005066395, 353771.03600000031292439 725401.01850000023841858, 353791.6039000004529953 725433.92720000073313713, 353812.17190000042319298 725463.4078999999910593, 353831.36859999969601631 725488.08940000087022781, 353857.42129999957978725 725516.88450000062584877, 353878.67489999998360872 725537.45250000059604645, 353905.41320000030100346 725558.02040000073611736, 353930.78029999975115061 725575.84589999914169312, 353956.14740000013262033 725591.61470000073313713, 353978.77219999954104424 725601.89870000071823597, 354006.88169999979436398 725612.18260000087320805, 354029.50640000030398369 725619.03859999962151051, 354050.0743000004440546 725620.40980000048875809, 354074.7559000002220273 725620.40980000048875809, 354104.92219999991357327 725614.92500000074505806, 354152.91399999987334013 725605.32660000026226044, 354211.18979999981820583 725593.67149999924004078, 354242.72730000037699938 725585.44429999962449074, 354268.09449999965727329 725577.2171000000089407, 354301.68879999965429306 725565.56200000084936619, 354325.68470000009983778 725553.90679999999701977, 354354.47979999985545874 725538.1380000002682209, 354385.33169999998062849 725519.62690000049769878, 354407.27080000005662441 725501.11580000072717667, 354427.1531999995931983 725477.11979999952018261, 354443.60749999992549419 725455.86629999987781048, 354456.63389999978244305 725431.87040000036358833, 354474.45940000005066395 725392.10569999925792217, 354486.80020000040531158 725357.82579999975860119, 354494.34179999958723783 725317.37549999915063381, 354496.39850000012665987 725293.37959999963641167, 354497.76970000006258488 725259.09970000013709068, 354495.02730000019073486 725216.59270000085234642, 354493.65620000008493662 725167.22959999926388264, 354493.65620000008493662 725115.12419999949634075, 354496.39850000012665987 725047.93559999950230122, 354499.14089999999850988 724962.92139999940991402, 354503.2544999998062849 724884.76329999975860119, 354512.85290000028908253 724799.74919999949634075, 354523.82249999977648258 724733.9318000003695488, 354536.16320000030100346 724677.71270000003278255, 354567.70069999992847443 724562.53229999914765358, 354597.18140000011771917 724472.71900000050663948, 354613.63580000028014183 724427.46949999965727329, 354628.71889999974519014 724391.81839999929070473, 354645.1732999999076128 724355.48169999942183495, 354658.88520000036805868 724330.80020000040531158, 354676.02520000003278255 724305.43310000002384186, 354692.47950000036507845 724287.60759999975562096, 354710.99069999996572733 724273.21000000089406967, 354737.04339999984949827 724260.86920000053942204, 354764.46729999966919422 724252.64210000075399876, 354793.94799999985843897 724246.47169999964535236, 354830.97030000016093254 724242.35810000076889992, 354869.36380000039935112 724245.10050000064074993, 354907.75729999970644712 724249.21409999951720238, 354939.29480000026524067 724256.07010000012814999, 354969.46109999995678663 724267.03959999978542328, 354995.51379999984055758 724282.12280000001192093, 355020.19529999978840351 724299.94830000028014183, 355050.36160000041127205 724328.74340000003576279, 355077.785500000230968 724360.28089999966323376, 355127.14859999995678663 724426.09830000065267086, 355151.83009999990463257 724456.26459999941289425, 355173.76919999998062849 724476.83259999938309193, 355203.93549999967217445 724498.77170000039041042, 355264.26809999998658895 724534.42280000075697899, 355302.66160000022500753 724554.9907000008970499, 355404.13009999971836805 724593.38419999927282333, 355499.42819999996572733 724626.29289999976754189, 355552.90479999966919422 724642.06159999966621399, 355600.89670000039041042 724653.03119999915361404, 355640.66139999963343143 724659.88719999976456165, 355690.02440000046044588 724664.68640000000596046, 355735.27390000037848949 724664.68640000000596046, 355778.46650000009685755 724662.62959999963641167, 355810.68960000015795231 724657.83039999939501286, 355849.7686999998986721 724643.43280000053346157, 355883.36299999989569187 724624.92170000076293945, 355910.10130000021308661 724603.66819999925792217, 355935.46850000042468309 724573.50190000049769878, 355950.55159999988973141 724547.44910000078380108, 355957.40759999956935644 724510.42689999938011169, 355958.77880000043660402 724484.37409999966621399, 355956.03639999963343143 724448.03749999962747097, 355951.2372000003233552 724414.4431999996304512, 355940.95320000033825636 724380.16330000013113022, 355927.24129999987781048 724347.94019999913871288, 355907.35890000034123659 724316.40269999951124191, 355884.04860000032931566 724289.66430000029504299, 355850.45430000033229589 724256.07010000012814999, 355815.48880000039935112 724220.41899999976158142, 355755.15620000008493662 724160.77199999988079071, 355649.5740999998524785 724055.87549999915063381, 355590.61270000040531158 723999.65650000050663948, 355567.30240000039339066 723974.97489999979734421, 355543.30649999994784594 723944.12299999967217445, 355515.1969999996945262 723905.72949999943375587, 355492.57220000028610229 723869.39289999939501286, 355475.43230000045150518 723833.74180000089108944, 355461.03469999972730875 723794.66269999928772449, 355453.49320000037550926 723761.06839999929070473, 355450.75079999957233667 723735.70130000077188015, 355451.43640000000596046 723707.93459999933838844, 355456.57830000016838312 723679.13949999958276749, 355462.06309999991208315 723659.94270000047981739, 355467.89070000033825636 723643.8311999998986721, 355475.43230000045150518 723631.14760000072419643, 355483.65950000006705523 723618.8068000003695488, 355492.57220000028610229 723609.55130000039935112, 355500.45660000015050173 723597.55330000072717667, 355507.99820000026375055 723581.78460000082850456, 355517.25380000006407499 723570.47220000065863132, 355527.53770000021904707 723562.24499999918043613, 355540.56410000007599592 723553.67500000074505806, 355559.07519999984651804 723545.44789999909698963, 355579.30040000006556511 723534.82110000029206276, 355597.12590000033378601 723523.8515000008046627, 355620.43620000034570694 723507.74000000022351742, 355645.46059999987483025 723487.51490000076591969, 355678.3693000003695488 723458.0340999998152256, 355696.19479999970644712 723444.32220000028610229, 355711.96349999960511923 723433.35260000079870224, 355740.75870000012218952 723414.84149999916553497, 355777.09530000016093254 723388.78879999928176403, 355801.09130000043660402 723370.27759999968111515, 355818.91679999977350235 723352.45209999941289425, 355828.46679999958723783 723341.04069999977946281, 355833.31439999956637621 723331.88409999944269657, 355838.79920000024139881 723316.80100000090897083, 355849.08310000039637089 723303.08899999968707561, 355864.85190000012516975 723287.32029999978840351, 355884.04860000032931566 723270.86590000055730343, 355903.24540000036358833 723256.46839999966323376, 355921.07089999970048666 723244.12759999930858612, 355935.46850000042468309 723232.47240000031888485, 355947.80920000001788139 723218.07489999942481518, 355959.46439999993890524 723198.87820000015199184, 355977.97549999970942736 723170.76860000006854534, 356004.0281999995931983 723134.43200000002980232, 356021.85379999969154596 723111.80719999969005585, 356041.05049999989569187 723092.61050000041723251, 356067.78880000021308661 723072.0426000002771616, 356212.45000000018626451 722978.11559999920427799, 356248.7867000000551343 722952.74850000068545341, 356270.72580000013113022 722936.97980000078678131, 356297.46410000044852495 722921.2109999991953373, 356329.68719999957829714 722900.64310000091791153, 356368.08069999981671572 722875.96160000003874302, 356393.10500000044703484 722855.73640000075101852, 356406.4742000000551343 722842.36730000004172325, 356419.15770000033080578 722826.59850000031292439, 356427.38489999994635582 722813.91499999910593033, 356434.92650000005960464 722795.06100000068545341, 356439.72570000030100346 722779.97790000028908253, 356442.81089999992400408 722766.26590000092983246, 356442.81089999992400408 722749.12600000016391277, 356442.46810000017285347 722733.01439999975264072, 356441.09690000023692846 722719.98799999989569187, 356438.01169999968260527 722698.39169999957084656, 356431.84130000043660402 722672.33899999968707561, 356421.55730000045150518 722643.54389999993145466, 356409.21659999992698431 722613.37759999930858612, 356394.13339999970048666 722592.80959999933838844, 356374.25109999999403954 722571.55609999969601631, 356336.54320000018924475 722542.76099999994039536, 356305.69130000006407499 722522.87869999930262566, 356270.72580000013113022 722506.42430000007152557, 356218.62040000036358833 722484.48520000092685223, 356182.96929999999701977 722465.9739999994635582, 356163.08690000046044588 722448.1484999991953373, 356150.74619999993592501 722428.95179999992251396, 356142.51900000032037497 722408.38379999995231628, 356141.83339999988675117 722385.07349999994039536, 356148.00380000006407499 722364.50559999980032444, 356156.23099999967962503 722343.25200000032782555, 356167.88609999977052212 722321.31289999932050705, 356179.54129999969154596 722306.91530000045895576, 356202.16600000020116568 722287.71859999932348728, 356232.33229999989271164 722265.09390000067651272, 356247.41550000011920929 722252.06750000081956387, 356262.4985999995842576 722239.04120000079274178, 356275.52500000037252903 722228.75720000080764294, 356289.23689999990165234 722221.90120000019669533, 356307.74810000043362379 722212.98839999921619892, 356331.05840000044554472 722199.27649999968707561, 356360.53909999970346689 722180.76530000008642673, 356390.01979999989271164 722165.68219999969005585, 356411.95899999979883432 722153.34139999933540821, 356441.43969999998807907 722132.7734999991953373, 356479.14759999979287386 722101.23599999956786633, 356504.51470000017434359 722077.9256999995559454, 356520.6261999998241663 722058.7289000004529953, 356533.65259999968111515 722038.16100000031292439, 356542.56539999973028898 722014.85070000030100346, 356546.67889999970793724 721994.96829999983310699, 356546.67889999970793724 721973.02920000068843365, 356544.62210000026971102 721954.51799999922513962, 356532.96700000017881393 721927.09410000033676624, 356521.9973999997600913 721909.95419999957084656, 356506.2286999998614192 721894.18539999984204769, 356491.14549999963492155 721883.90149999968707561, 356470.57760000042617321 721879.1022999994456768, 356447.26730000041425228 721877.73110000044107437, 356423.95689999964088202 721874.30309999920427799, 356393.79059999994933605 721864.01909999921917915, 356366.3667000001296401 721850.30719999969005585, 356339.62839999981224537 721834.53839999996125698, 356317.00370000023394823 721815.34170000068843365, 356297.80690000019967556 721794.0880999993532896, 356288.20849999971687794 721781.74740000069141388, 356279.98139999993145466 721763.23619999922811985, 356269.0118000004440546 721735.12670000083744526, 356256.67100000008940697 721707.70280000008642673, 356234.73190000001341105 721664.51009999960660934, 356219.64879999961704016 721632.28700000047683716, 356208.6792000001296401 721604.17750000022351742, 356198.39520000014454126 721576.06799999997019768, 356191.53930000029504299 721544.53050000034272671, 356183.31209999974817038 721512.30739999935030937, 356178.51290000043809414 721485.56909999996423721, 356177.14169999957084656 721463.63000000081956387, 356179.19849999994039536 721445.11879999935626984, 356184.68329999968409538 721428.66449999995529652, 356197.02400000020861626 721406.0397999994456768, 356209.36479999963194132 721382.72939999960362911, 356220.33440000005066395 721353.93429999984800816, 356228.56149999983608723 721329.25280000083148479, 356239.53110000025480986 721300.45769999921321869, 356254.61429999954998493 721259.3217999991029501, 356263.526999999769032 721236.01149999909102917, 356270.38300000037997961 721211.33000000007450581, 356277.23900000005960464 721176.36449999921023846, 356291.63650000002235174 721131.11500000022351742, 356308.77649999968707561 721083.12319999933242798, 356325.9164000004529953 721037.18810000084340572, 356335.51480000000447035 721006.33620000071823597, 356343.05640000011771917 720977.54109999909996986, 356348.5411999998614192 720952.8596000000834465, 356354.02589999977499247 720915.83730000071227551, 356358.13949999958276749 720886.35659999959170818, 356367.05229999963194132 720840.42149999924004078, 356374.59389999974519014 720794.48650000058114529, 356382.13549999985843897 720746.49459999985992908, 356386.93460000026971102 720712.2147000003606081, 356389.67700000014156103 720687.53319999948143959, 356388.99139999970793724 720662.16609999909996986, 356388.30580000020563602 720634.05660000070929527, 356389.67700000014156103 720612.11739999987185001, 356392.41940000001341105 720584.00789999961853027, 356395.84740000031888485 720544.92879999987781048, 356397.21860000025480986 720514.07689999975264072, 356397.21860000025480986 720463.34270000085234642, 356399.27539999969303608 720432.49080000072717667, 356402.01779999956488609 720405.06689999997615814, 356406.8169999998062849 720382.44209999963641167, 356417.10089999996125698 720352.27580000087618828, 356428.75609999988228083 720317.99589999951422215, 356444.52489999961107969 720275.48890000022947788, 356459.60800000000745058 720238.46660000085830688, 356472.63439999986439943 720205.55790000036358833, 356480.86149999964982271 720178.13399999961256981, 356490.45990000013262033 720144.53969999961555004, 356500.05829999968409538 720110.25980000011622906, 356505.54310000035911798 720086.94950000010430813, 356506.2286999998614192 720067.06709999963641167, 356504.85749999992549419 720051.29839999973773956, 356499.37270000018179417 720034.84400000050663948, 356483.6039000004529953 720016.33290000073611736, 356469.20639999955892563 720003.30650000087916851, 356447.26730000041425228 719992.33699999935925007, 356422.58569999970495701 719983.42420000024139881, 356400.64659999962896109 719982.7386000007390976, 356365.68109999969601631 719988.90899999998509884, 356346.48440000042319298 719993.70820000022649765, 356327.28760000038892031 720003.99210000038146973, 356308.77649999968707561 720015.647299999371171, 356286.83739999961107969 720032.10160000063478947, 356257.35659999959170818 720058.83999999985098839, 356225.81909999996423721 720084.20710000023245811, 356199.76640000008046627 720102.03260000050067902, 356157.25939999986439943 720126.71409999951720238, 356129.14979999978095293 720143.85410000011324883, 356107.8963000001385808 720161.67960000038146973, 356094.18439999967813492 720175.3915999997407198, 356078.41559999994933605 720192.53150000050663948, 356066.76040000002831221 720207.61470000073313713, 356053.04849999956786633 720228.86820000037550926, 356039.33650000020861626 720254.9209000002592802, 356029.05260000005364418 720276.86009999923408031, 356016.71179999969899654 720303.59840000048279762, 355992.7159000001847744 720358.44620000012218952, 355974.89030000008642673 720398.21089999936521053, 355958.43599999975413084 720433.17640000022947788, 355938.55360000021755695 720466.08510000072419643, 355920.72809999994933605 720492.82340000011026859, 355900.16019999980926514 720518.19050000049173832, 355879.59219999983906746 720541.50090000033378601, 355858.33870000019669533 720562.06880000047385693, 355827.48680000007152557 720589.4926999993622303, 355791.83569999970495701 720615.54539999924600124, 355767.83980000019073486 720635.42779999971389771, 355752.071000000461936 720651.19649999961256981, 355725.33270000014454126 720671.76439999975264072, 355703.39360000006854534 720688.21880000084638596, 355682.82560000009834766 720702.61629999987781048, 355661.57210000045597553 720721.12749999947845936, 355640.31859999988228083 720741.69539999961853027, 355621.12179999984800816 720757.46419999934732914, 355601.92509999964386225 720769.80489999987185001, 355574.5011999998241663 720779.40330000035464764, 355550.50530000030994415 720785.57369999960064888, 355522.39570000022649765 720788.31609999947249889, 355495.65739999990910292 720788.31609999947249889, 355465.49110000021755695 720784.20250000059604645, 355442.18080000020563602 720779.40330000035464764, 355419.55609999969601631 720771.1761000007390976, 355398.98809999972581863 720761.57780000008642673, 355382.53380000032484531 720751.2938000001013279, 355360.59460000041872263 720733.46829999983310699, 355344.14030000008642673 720718.38509999960660934, 355331.7994999997317791 720704.67310000024735928, 355326.31479999981820583 720693.70360000059008598, 355322.8868000004440546 720677.93480000086128712, 355322.8868000004440546 720662.85170000046491623, 355325.62920000031590462 720647.08290000073611736, 355333.17069999966770411 720623.08699999935925007, 355342.08349999971687794 720583.32230000011622906, 355348.25389999989420176 720555.89839999936521053, 355353.05310000013560057 720515.44810000061988831, 355357.16669999994337559 720481.16819999925792217, 355364.02259999979287386 720452.37309999950230122, 355372.93539999984204769 720422.20680000074207783, 355384.59059999976307154 720386.55570000037550926, 355399.67370000015944242 720348.84789999946951866, 355420.2417000001296401 720305.65520000085234642, 355442.18080000020563602 720266.57609999924898148, 355461.37750000040978193 720237.0953999999910593, 355479.20309999957680702 720211.72829999960958958, 355524.45249999966472387 720156.19490000046789646, 355556.67559999972581863 720117.11580000072717667, 355575.8723999997600913 720086.26390000060200691, 355589.58430000022053719 720062.95350000075995922, 355605.35309999994933605 720036.90080000087618828, 355619.06500000040978193 720014.27610000036656857, 355631.40579999983310699 719992.33699999935925007, 355643.74660000018775463 719968.34100000001490116, 355654.03050000034272671 719941.602700000628829, 355665.68570000026375055 719904.58039999939501286, 355675.96970000024884939 719868.24379999935626984, 355691.7384000001475215 719820.25190000049769878, 355708.19280000030994415 719772.94569999910891056, 355717.79110000003129244 719740.03700000047683716, 355723.27589999977499247 719700.95790000073611736, 355726.70390000008046627 719672.16279999911785126, 355726.70390000008046627 719643.3676999993622303, 355725.33270000014454126 719607.71660000085830688, 355721.21910000033676624 719572.75109999999403954, 355717.10549999959766865 719550.81189999915659428, 355708.19280000030994415 719521.3311999998986721, 355695.1664000004529953 719489.10810000076889992, 355673.22730000037699938 719446.60109999962151051, 355647.86010000016540289 719395.86680000089108944, 355625.23539999965578318 719349.24620000086724758, 355607.40990000031888485 719313.59510000050067902, 355595.06909999996423721 719285.48560000024735928, 355584.78509999997913837 719254.63370000012218952, 355576.5580000001937151 719231.32330000028014183, 355562.16040000040084124 719191.55870000086724758, 355551.8764000004157424 719155.22199999913573265, 355545.02049999963492155 719127.79810000024735928, 355542.96370000019669533 719102.43090000003576279, 355544.33490000013262033 719072.95020000077784061, 355548.44849999994039536 719042.78390000015497208, 355558.04679999966174364 719010.56079999916255474, 355567.64520000014454126 718986.5648999996483326, 355577.9292000001296401 718968.05379999987781048, 355589.58430000022053719 718955.71299999952316284, 355603.98190000001341105 718945.428999999538064, 355621.12179999984800816 718937.88749999925494194, 355641.00420000031590462 718930.34589999914169312, 355665.00009999983012676 718926.23230000026524067, 355692.42399999964982271 718922.11869999952614307, 355729.44629999995231628 718915.94830000028014183, 355764.41179999988526106 718908.40679999999701977, 355800.74849999975413084 718900.86519999988377094, 355821.31639999989420176 718898.80839999951422215, 355837.77080000005662441 718898.12280000001192093, 355851.48269999958574772 718898.80839999951422215, 355878.22099999990314245 718904.97880000062286854, 355899.47460000030696392 718911.83469999954104424, 355922.78490000031888485 718924.17549999989569187, 355946.09520000033080578 718939.94429999962449074, 355979.00389999989420176 718968.05379999987781048, 355999.57189999986439943 718984.5080999992787838, 356022.88219999987632036 719000.96250000037252903, 356040.70770000014454126 719012.61759999953210354, 356066.07479999959468842 719025.64399999938905239, 356109.26750000007450581 719044.15509999915957451, 356137.37700000032782555 719057.86710000038146973, 356157.25939999986439943 719070.89340000040829182, 356190.16810000035911798 719093.51820000074803829, 356215.53519999980926514 719111.34369999915361404, 356284.09499999973922968 719151.1084000002592802, 356314.94689999986439943 719168.93390000052750111, 356342.37079999968409538 719180.58909999951720238, 356378.02190000005066395 719192.2443000003695488, 356413.67300000041723251 719201.15699999965727329, 356441.78249999973922968 719203.21380000002682209, 356460.29360000044107437 719200.47140000015497208, 356482.23269999958574772 719192.2443000003695488, 356496.63030000030994415 719179.90350000001490116, 356508.285500000230968 719157.27879999950528145, 356518.56940000038594007 719122.99890000000596046, 356528.16779999993741512 719083.23420000076293945, 356533.65259999968111515 719044.15509999915957451, 356535.02379999961704016 719013.3032000008970499, 356537.08059999998658895 718969.42500000074505806, 356537.08059999998658895 718934.45949999988079071, 356535.70940000005066395 718913.89149999991059303, 356531.59580000024288893 718893.32359999977052212, 356524.73979999963194132 718854.24450000002980232, 356515.14140000008046627 718807.62390000000596046, 356507.59989999979734421 718764.43119999952614307, 356506.24920000042766333 718741.91970000043511391, 356505.54310000035911798 718721.67989999987185001, 356505.54310000035911798 718692.44339999929070473, 356508.53349999990314245 718660.33999999985098839, 356508.87280000001192093 718656.96319999918341637, 356511.3139000004157424 718632.61299999989569187, 356512.97640000004321337 718621.41180000081658363, 356522.6803999999538064 718568.08090000040829182, 356523.93290000036358833 718556.16459999978542328, 356529.95390000008046627 718530.2443000003695488, 356529.99029999971389771 718530.12690000049769878, 356536.55900000035762787 718506.40359999984502792, 356542.43809999991208315 718493.67249999940395355, 356548.83820000011473894 718479.61529999971389771, 356551.47329999972134829 718473.16950000077486038, 356564.50169999990612268 718443.62839999981224537, 356567.80510000046342611 718439.34039999917149544, 356584.71140000037848949 718417.89900000020861626, 356585.2997000003233552 718417.1709000002592802, 356597.1709000002592802 718403.13240000046789646, 356615.89649999979883432 718388.59699999913573265, 356624.98149999976158142 718381.98350000008940697, 356648.55630000028759241 718371.1614999994635582, 356652.34530000016093254 718369.88910000026226044, 356681.35199999995529652 718360.82129999995231628, 356687.76829999964684248 718360.49139999970793724, 356715.86309999972581863 718358.03600000031292439, 356741.34260000009089708 718357.2284999992698431, 356747.73190000001341105 718357.96179999969899654, 356754.02020000014454126 718358.68359999917447567, 356776.59370000008493662 718361.94830000028014183, 356778.53660000022500753 718362.3892000000923872, 356772.88430000003427267 718290.50679999962449074, 356765.29569999966770411 718284.31849999912083149, 356457.67850000038743019 717388.60490000061690807, 357071.48759999964386225 716957.2796000000089407, 357086.05570000037550926 716947.04250000044703484, 357806.79910000041127205 716440.57420000061392784, 357807.38250000029802322 716440.16420000046491623, 358481.28610000014305115 715966.61040000058710575, 359206.99930000025779009 715084.14320000074803829, 359210.49280000012367964 715079.89509999938309193, 359457.93070000037550926 714779.01050000078976154, 360061.52139999996870756 713515.24239999987185001, 360063.47400000039488077 713511.15420000068843365, 360458.01480000000447035 712685.08449999988079071, 360458.01480000000447035 712547.42380000092089176, 360458.01480000000447035 712540.87769999913871288, 360458.01480000000447035 711458.41889999993145466, 361348.71459999959915876 709583.26129999943077564, 361525.26080000028014183 709578.05700000002980232, 361532.97929999977350235 709577.82950000092387199, 362249.97070000041276217 709556.69380000047385693, 362251.27670000027865171 709556.65530000068247318, 363890.2334000002592802 709508.34160000085830688, 363888.99189999978989363 709501.15210000053048134, 363888.15979999955743551 709497.52470000088214874, 363885.38269999995827675 709485.08410000056028366, 363883.44479999970644712 709477.00229999981820583, 363879.34929999988526106 709461.50019999966025352, 363875.88229999970644712 709450.29460000060498714, 363872.99260000046342611 709441.39220000058412552, 363868.94849999994039536 709430.52910000085830688, 363867.75339999981224537 709427.19759999960660934, 363859.72780000045895576 709406.22030000016093254, 363855.68400000035762787 709398.82069999910891056, 363851.91860000044107437 709390.60029999911785126, 363850.00329999998211861 709387.17809999920427799, 363842.44869999960064888 709373.28989999927580357, 363838.28189999982714653 709366.26559999957680702, 363833.38370000012218952 709358.76270000077784061, 363823.29030000045895576 709346.19150000065565109, 363821.08069999981671572 709343.20910000056028366, 363811.30640000011771917 709330.47829999960958958, 363811.25800000037997961 709330.4102999996393919, 363801.20509999990463257 709318.19229999929666519, 363798.07000000029802322 709314.14919999986886978, 363788.11560000013560057 709303.25879999995231628, 363784.03369999956339598 709299.55580000020563602, 363774.01169999968260527 709290.67950000055134296, 363771.07749999966472387 709288.22690000012516975, 363757.28230000007897615 709276.55910000018775463, 363756.13030000030994415 709275.62480000033974648, 363744.60259999986737967 709266.05870000086724758, 363734.64429999981075525 709256.81560000032186508, 363730.15139999985694885 709253.69109999947249889, 363727.13970000017434359 709251.62450000084936619, 363709.35720000043511391 709240.68979999981820583, 363704.58629999961704016 709237.24459999985992908, 363696.44110000040382147 709231.03920000046491623, 363686.97840000037103891 709224.05279999971389771, 363679.51850000023841858 709218.9176000002771616, 363669.1957999998703599 709212.19079999998211861, 363665.61409999988973141 709210.03140000067651272, 363658.3148999996483326 709205.43579999916255474, 363648.58820000011473894 709199.83689999952912331, 363641.60649999976158142 709195.19150000065565109, 363631.3690999997779727 709190.4739999994635582, 363616.58609999995678663 709181.3868000004440546, 363608.803999999538064 709177.54329999908804893, 363595.78959999978542328 709169.6522000003606081, 363592.03660000022500753 709167.90560000017285347, 363580.22030000016093254 709162.23259999975562096, 363569.56240000016987324 709156.95749999955296516, 363566.36840000003576279 709155.37079999968409538, 363555.53230000007897615 709151.22639999911189079, 363547.51209999993443489 709147.70480000041425228, 363534.51429999992251396 709141.54670000076293945, 363519.62629999965429306 709132.68840000033378601, 363509.79449999984353781 709129.35940000042319298, 363506.86070000007748604 709128.03619999997317791, 363504.3042000001296401 709126.89299999922513962, 363494.73519999999552965 709122.61400000005960464, 363491.77610000036656857 709121.29079999960958958, 363488.84159999992698431 709120.02089999988675117, 363470.8267000000923872 709113.9282000008970499, 363468.22169999964535236 709112.9609999991953373, 363451.61259999964386225 709106.64069999940693378, 363450.46169999986886978 709106.21780000068247318, 363437.28440000023692846 709101.82689999975264072, 363429.14589999988675117 709097.85810000076889992, </t>
  </si>
  <si>
    <t>A03010020</t>
  </si>
  <si>
    <t>Agome-Glozou</t>
  </si>
  <si>
    <t>6146.05866</t>
  </si>
  <si>
    <t>68722.3550616</t>
  </si>
  <si>
    <t>55245998.6779</t>
  </si>
  <si>
    <t>Polygon ((363890.2334000002592802 709508.34160000085830688, 362251.27670000027865171 709556.65530000068247318, 362249.97070000041276217 709556.69380000047385693, 361532.97929999977350235 709577.82950000092387199, 361525.26080000028014183 709578.05700000002980232, 361348.71459999959915876 709583.26129999943077564, 360458.01480000000447035 711458.41889999993145466, 360458.01480000000447035 712540.87769999913871288, 360458.01480000000447035 712547.42380000092089176, 360458.01480000000447035 712685.08449999988079071, 360063.47400000039488077 713511.15420000068843365, 360061.52139999996870756 713515.24239999987185001, 359457.93070000037550926 714779.01050000078976154, 359210.49280000012367964 715079.89509999938309193, 359206.99930000025779009 715084.14320000074803829, 358481.28610000014305115 715966.61040000058710575, 357807.38250000029802322 716440.16420000046491623, 357806.79910000041127205 716440.57420000061392784, 357086.05570000037550926 716947.04250000044703484, 357071.48759999964386225 716957.2796000000089407, 356457.67850000038743019 717388.60490000061690807, 356765.29569999966770411 718284.31849999912083149, 356772.88430000003427267 718290.50679999962449074, 356778.53660000022500753 718362.3892000000923872, 356776.59370000008493662 718361.94830000028014183, 356754.02020000014454126 718358.68359999917447567, 356747.73190000001341105 718357.96179999969899654, 356780.44159999955445528 718362.82159999944269657, 356790.08600000012665987 718365.01009999960660934, 356813.99349999986588955 718371.7523999996483326, 356831.78830000013113022 718377.96150000020861626, 356853.37959999963641167 718385.31959999911487103, 356877.28500000014901161 718396.85500000044703484, 356891.66260000038892031 718404.16019999980926514, 356908.54899999964982271 718415.69140000082552433, 356920.60769999958574772 718424.24349999986588955, 356936.26310000009834766 718433.90430000051856041, 356962.03149999957531691 718448.60410000011324883, 356978.89549999963492155 718459.14399999938905239, 357001.08040000032633543 718475.24239999987185001, 357011.22549999970942736 718484.00760000012814999, 357038.40550000034272671 718507.12629999965429306, 357043.6223999997600913 718511.26329999975860119, 357072.89140000008046627 718533.95690000057220459, 357074.63200000021606684 718535.33569999970495701, 357097.34320000000298023 718553.51970000006258488, 357108.08110000006854534 718560.65579999983310699, 357135.43109999969601631 718583.33139999955892563, 357152.80179999954998493 718597.29979999922215939, 357189.61039999965578318 718626.63220000080764294, 357201.07220000028610229 718637.11419999971985817, 357213.20120000001043081 718648.13379999995231628, 357223.3948999997228384 718658.39760000072419643, 357242.42939999978989363 718677.08760000020265579, 357261.61589999962598085 718699.41990000009536743, 357289.72539999987930059 718735.41379999928176403, 357315.09250000026077032 718767.29409999959170818, 357332.91810000035911798 718794.71800000034272671, 357363.08440000005066395 718856.76459999941289425, 357382.28110000025480986 718901.32850000075995922, 357408.3338000001385808 718952.06269999966025352, 357437.12899999972432852 718997.31220000050961971, 357463.86730000004172325 719028.16410000063478947, 357491.97680000029504299 719050.10319999977946281, 357511.85910000000149012 719059.70160000026226044, 357537.22620000038295984 719067.92879999987781048, 357559.85099999979138374 719076.15589999966323376, 357576.30530000012367964 719079.58390000090003014, 357591.38850000035017729 719076.15589999966323376, 357603.72919999994337559 719071.35679999925196171, 357614.69880000036209822 719063.81519999913871288, 357623.61160000041127205 719052.84559999965131283, 357630.46760000009089708 719037.07689999975264072, 357633.89549999963492155 719021.99369999952614307, 357634.58110000006854534 719007.59620000049471855, 357635.95230000000447035 718983.60019999928772449, 357640.75150000024586916 718963.03229999914765358, 357651.035500000230968 718930.12360000051558018, 357655.66330000013113022 718920.69659999944269657, 357662.34790000040084124 718911.95529999956488609, 357672.46040000021457672 718899.61449999921023846, 357690.9715999998152256 718876.64699999988079071, 357702.96949999965727329 718859.84979999996721745, 357721.82349999994039536 718834.8255000002682209, 357760.90249999985098839 718794.71800000034272671, 357785.58409999962896109 718771.40770000033080578, 357810.95120000001043081 718751.52539999969303608, 357834.94710000045597553 718737.12780000083148479, 357882.93900000024586916 718713.81750000081956387, 357926.13159999996423721 718694.62069999985396862, 357956.29789999965578318 718678.85199999995529652, 357976.18030000012367964 718664.45439999923110008, 357986.74619999993592501 718656.32340000011026859, 358014.96829999983310699 718640.19649999961256981, 358031.61239999998360872 718623.88649999909102917, 358051.66959999967366457 718598.90550000034272671, 358055.44919999968260527 718593.38140000030398369, 358077.7582999998703599 718562.80670000053942204, 358084.27350000012665987 718552.47829999960958958, 358099.96719999983906746 718525.90359999984502792, 358107.98629999998956919 718512.29199999943375587, 358120.75600000005215406 718487.20560000091791153, 358122.08920000027865171 718484.1363999992609024, 358135.48759999964386225 718449.89800000004470348, 358137.45849999971687794 718443.147299999371171, 358144.28870000038295984 718415.29340000078082085, 358145.60940000042319298 718409.95890000090003014, 358151.33189999964088202 718379.79399999976158142, 358152.79279999993741512 718370.27549999952316284, 358154.27029999997466803 718338.0601000003516674, 358155.23029999993741512 718329.33449999988079071, 358154.50960000045597553 718298.49520000070333481, 358155.31830000039190054 718289.04749999940395355, 358151.33690000046044588 718250.85410000011324883, 358149.85140000004321337 718232.11620000004768372, 358145.17599999997764826 718199, 358144.72470000013709068 718196.19519999995827675, 358138.39140000008046627 718150.96089999936521053, 358137.10059999953955412 718145.95429999940097332, 358129.18410000018775463 718106.7864999994635582, 358128.2346000000834465 718101.58840000070631504, 358119.60730000026524067 718062.64860000088810921, 358119.15380000043660402 718059.82200000062584877, 358114.20940000005066395 718027.25459999963641167, 358111.63059999980032444 718009.82530000060796738, 358108.73929999954998493 717989.38460000045597553, 358106.19350000005215406 717973.1505999993532896, 358103.93049999978393316 717956.9431999996304512, 358103.74019999988377094 717931.78949999995529652, 358104.02230000030249357 717918.34239999949932098, 358107.68360000010579824 717896.58320000022649765, 358110.54289999976754189 717881.79329999908804893, 358116.25800000037997961 717856.27449999935925007, 358118.12999999988824129 717849.28219999931752682, 358127.84619999956339598 717823.96169999986886978, 358132.74019999988377094 717817.30340000055730343, 358142.495299999602139 717803.38529999926686287, 358152.98209999967366457 717792.51249999925494194, 358165.07890000008046627 717780.68090000003576279, 358177.75619999971240759 717769.39230000041425228, 358189.03909999970346689 717760.23640000075101852, 358209.46789999958127737 717747.84109999984502792, 358220.60769999958574772 717741.19510000012814999, 358241.62000000011175871 717729.98670000024139881, 358246.31039999984204769 717728.3657000008970499, 358275.03349999990314245 717718.72220000065863132, 358279.49210000038146973 717717.17779999971389771, 358307.30879999976605177 717707.8352000005543232, 358323.37370000034570694 717703.28559999912977219, 358344.65510000009089708 717698.02910000085830688, 358369.02429999969899654 717693.03619999997317791, 358387.58519999962300062 717689.31900000013411045, 358411.30900000035762787 717686.55859999917447567, 358426.80520000029355288 717684.93310000002384186, 358453.96980000007897615 717682.17549999989569187, 358467.25459999963641167 717681.30920000001788139, 358488.78259999956935644 717680.44610000029206276, 358507.16909999959170818 717679.21959999948740005, 358514.16980000026524067 717679.25400000065565109, 358540.48199999984353781 717681.11370000056922436, 358546.60890000034123659 717681.81450000032782555, 358578.95590000040829182 717686.67909999936819077, 358593.99509999994188547 717690.02380000054836273, 358617.26209999993443489 717694.46460000053048134, 358628.81199999991804361 717697.01689999923110008, 358645.17119999974966049 717700.68759999983012676, 358663.39070000033825636 717792.19849999994039536, 358658.12729999981820583 717809.2642000000923872, 358647.27170000039041042 717836.09840000048279762, 358636.91469999961555004 717872.72030000016093254, 358628.78880000021308661 717917.68969999998807907, 358625.83920000027865171 717958.3335999995470047, 358624.14539999980479479 717996.41960000060498714, 358623.20789999980479479 718044.53329999931156635, 358621.90070000011473894 718083.03250000067055225, 358627.71910000033676624 718129.75280000083148479, 358631.78210000041872263 718165.88340000063180923, 358627.62789999973028898 718195.73240000009536743, 358622.92040000017732382 718238.35119999945163727, 358614.39859999995678663 718275.6510000005364418, 358605.02510000020265579 718310.52820000052452087, 358593.31350000016391277 718345.80580000020563602, 358583.6931999996304512 718372.48509999923408031, 358572.27469999995082617 718412.62560000084340572, 358565.96339999977499247 718445.52060000039637089, 358561.91210000030696392 718483.51129999943077564, 358561.48230000026524067 718525.35500000044703484, 358564.91160000022500753 718557.34149999916553497, 358575.81140000000596046 718618.97519999928772449, 358596.90570000000298023 718654.66550000011920929, 358604.00380000006407499 718666.6749000009149313, 358619.49689999967813492 718692.88829999975860119, 358655.94479999970644712 718722.79429999925196171, 358736.73529999982565641 718747.34830000065267086, 358793.98849999997764826 718770.55900000035762787, 358834.73469999991357327 718778.36150000058114529, 358867.18939999956637621 718776.6534000001847744, 358923.96839999966323376 718769.92950000055134296, 358967.6993000004440546 718770.65839999914169312, 359019.11840000003576279 718772.12749999947845936, 359061.32809999957680702 718778.67730000056326389, 359110.56809999980032444 718787.49640000052750111, 359166.68200000002980232 718803.95649999938905239, 359209.35670000035315752 718814.43799999915063381, 359259.06469999998807907 718831.50190000049769878, 359308.30690000019967556 718848.69759999960660934, 359368.08330000005662441 718860.65289999917149544, 359433.8113000001758337 718866.19620000012218952, 359492.62779999990016222 718863.77910000085830688, 359532.72360000014305115 718855.24809999950230122, 359577.5094999996945262 718834.96759999915957451, 359610.83139999955892563 718810.41469999961555004, 359636.05379999987781048 718778.88670000061392784, 359651.53459999989718199 718742.2215999998152256, 359665.02740000002086163 718713.73680000007152557, 359677.12189999967813492 718687.28009999915957451, 359689.44029999990016222 718661.69569999910891056, 359689.04040000028908253 718651.69789999909698963, 359688.35269999969750643 718634.50420000031590462, 359682.66830000001937151 718610.81929999962449074, 359660.13570000045001507 718564.04030000045895576, 359648.62449999991804361 718527.85239999927580357, 359640.46899999957531691 718483.47470000013709068, 359635.03540000040084124 718439.43730000033974648, 359627.95260000042617321 718377.553999999538064, 359620.45249999966472387 718329.93979999981820583, 359609.79420000035315752 718268.41389999911189079, 359599.62519999966025352 718210.7653999999165535, 359588.2132999999448657 718147.15139999985694885, 359574.24639999959617853 718091.26669999957084656, 359558.79999999981373549 718038.71969999931752682, 359542.32380000036209822 717997.91210000030696392, 359521.92640000022947788 717961.28619999997317791, 359493.2796000000089407 717917.0790999997407198, 359467.91849999967962503 717890.03879999928176403, 359443.39460000023245811 717870.37460000067949295, 359408.17509999964386225 717860.44720000028610229, 359377.76840000040829182 717848.03380000032484531, 359330.60699999984353781 717847.50210000015795231, 359293.53110000025480986 717851.63489999994635582, 359253.32969999965280294 717852.43520000018179417, 359214.40660000033676624 717855.54490000009536743, 359176.22709999978542328 717867.57259999960660934, 359149.35130000021308661 717876.98509999923408031, 359115.47780000045895576 717883.35969999991357327, 359073.39070000033825636 717886.6818000003695488, 359042.2405000003054738 717889.23039999976754189, 359016.34159999992698431 717883.38629999943077564, 358984.70799999963492155 717867.04519999958574772, 358944.28270000033080578 717856.21629999950528145, 358913.45509999990463257 717842.80240000039339066, 358887.51099999994039536 717827.4585999995470047, 358872.09759999997913837 717811.77800000086426735, 358863.75079999957233667 717798.82159999944269657, 358863.75079999957233667 717727.85930000059306622, 358878.20129999984055758 717725.34850000031292439, 358883.65570000000298023 717724.04570000059902668, 358906.28230000007897615 717716.1578999999910593, 358913.48099999967962503 717713.39030000008642673, 358938.5257999999448657 717699.23210000060498714, 358956.54090000037103891 717689.99750000052154064, 358972.37249999959021807 717681.52170000039041042, 358985.22759999986737967 717673.5681999996304512, 359005.15380000043660402 717653.58110000006854534, 359010.50339999981224537 717642.76530000008642673, 359022.48280000034719706 717625.40200000070035458, 359025.57949999999254942 717612.50070000067353249, 359031.31969999987632036 717597.33669999986886978, 359032.17779999971389771 717589.93160000070929527, 359033.13200000021606684 717578.83090000040829182, 359031.42499999981373549 717562.70920000039041042, 359030.43470000009983778 717543.53959999978542328, 359029.95650000032037497 717534.90469999983906746, 359027.04090000037103891 717509.87170000001788139, 359024.5565999997779727 717488.44339999929070473, 359023.30829999968409538 717479.98949999921023846, 359017.33690000046044588 717456.9351000003516674, 359015.21970000024884939 717450.62820000015199184, 359009.03679999988526106 717427.32259999960660934, 359007.8468000004068017 717417.15389999933540821, 359001.79999999981373549 717401.43769999966025352, 358997.22520000021904707 717378.41840000078082085, 358998.94149999972432852 717366.21959999948740005, 359003.20060000009834766 717358.17620000056922436, 359004.39589999988675117 717351.90949999913573265, 359006.1107999999076128 717345.55330000072717667, 359016.09130000043660402 717317.55920000001788139, 359025.49239999987185001 717311.29580000042915344, 359038.13370000012218952 717305.35539999976754189, 359048.95069999992847443 717299.89959999918937683, 359064.38540000002831221 717292.49970000050961971, 359073.10699999984353781 717288.95560000091791153, 359101.74480000045150518 717278.27300000004470348, 359106.09009999968111515 717276.41530000045895576, 359133.58739999961107969 717265.55849999934434891, 359158.0423999996855855 717256.03439999930560589, 359164.4401000002399087 717253.26920000091195107, 359192.03490000031888485 717240.15850000083446503, 359200.571000000461936 717235.70299999974668026, 359229.94799999985843897 717217.25909999944269657, 359234.56469999998807907 717214.14059999957680702, 359261.34860000014305115 717194.77639999985694885, 359262.02550000045448542 717194.25510000064969063, 359288.39230000041425228 717172.11869999952614307, 359310.60109999962151051 717154.80619999952614307, 359315.32019999995827675 717150.32369999960064888, 359334.17960000038146973 717131.6749000009149313, 359343.0328999999910593 717122.73240000009536743, 359362.3723999997600913 717107.83799999952316284, 359363.50299999956041574 717107.19239999912679195, 359383.09850000031292439 717096.65540000051259995, 359393.09229999966919422 717091.29749999940395355, 359405.03490000031888485 717086.03060000017285347, 359408.5897000003606081 717084.5750999990850687, 359436.79480000026524067 717080.25310000032186508, 359446.14020000025629997 717077.94089999981224537, 359470.78949999995529652 717075.93280000053346157, 359472.72449999954551458 717075.93569999933242798, 359488.0598999997600913 717077.8960999995470047, 359509.35639999993145466 717084.9813000001013279, 359517.15290000010281801 717090.9561999998986721, 359539.24600000027567148 717101.92549999989569187, 359545.79310000035911798 717108.16909999959170818, 359558.27900000009685755 717120.49359999969601631, 359561.09379999991506338 717123.2665999997407198, 359581.42999999970197678 717144.43370000086724758, 359586.28980000037699938 717148.54050000011920929, 359604.13650000002235174 717162.72419999912381172, 359607.71410000044852495 717165.46160000003874302, 359632.72719999961555004 717185.03490000031888485, 359635.72439999971538782 717187.16750000044703484, 359657.6676000002771616 717203.24709999933838844, 359665.3723999997600913 717208.26229999959468842, 359667.90270000044256449 717209.85359999909996986, 359691.17250000033527613 717219.03729999996721745, 359701.70669999998062849 717222.15090000070631504, 359720.29430000018328428 717226.37270000018179417, 359760.0707999998703599 717230.63040000014007092, 359779.59630000032484531 717232.94109999947249889, 359806.09719999972730875 717235.99249999970197678, 359830.69649999961256981 717238.72839999943971634, 359850.24480000045150518 717239.51469999924302101, 359880.39730000030249357 717240.55629999935626984, 359904.38320000004023314 717242.35789999924600124, 359947.10570000018924475 717242.98689999990165234, 359949.41889999993145466 717242.95160000026226044, 359988.01549999974668026 717242.97529999911785126, 360014.79729999974370003 717244.68080000020563602, 360031.96779999975115061 717246.19409999996423721, 360056.88140000030398369 717248.10219999961555004, 360095.8738000001758337 717250.23139999993145466, 360104.15350000001490116 717250.8705000001937151, 360153.14639999996870756 717253.33049999922513962, 360154.72939999960362911 717253.28839999996125698, 360198.95639999955892563 717251.38399999961256981, 360205.99330000020563602 717250.64739999920129776, 360234.15369999967515469 717249.73210000060498714, 360250.34240000043064356 717248.73850000090897083, 360271.40479999966919422 717246.49840000085532665, 360291.2642000000923872 717244.68820000067353249, 360310.04499999992549419 717242.24870000034570694, 360326.68200000002980232 717238.16799999959766865, 360337.40139999985694885 717234.66249999962747097, 360366.90950000006705523 717220.20500000007450581, 360369.52190000005066395 717218.78820000030100346, 360387.51779999956488609 717208.19869999960064888, 360401.41160000022500753 717196.06359999999403954, 360405.53849999979138374 717191.69849999994039536, 360422.92050000000745058 717167.6510000005364418, 360424.41320000030100346 717164.59119999967515469, 360439.27620000019669533 717137.50819999910891056, 360439.56529999990016222 717136.86089999973773956, 360450.66179999988526106 717109.89980000071227551, 360451.77139999996870756 717107.41530000045895576, 360458.58220000006258488 717075.05489999987185001, 360459.3607999999076128 717067.68579999916255474, 360461.00079999957233667 717034.52219999954104424, 360461.32849999982863665 717028.36580000072717667, 360463.53359999973326921 716995.05000000074505806, 360463.04679999966174364 716980.93490000069141388, 360460.9798999996855855 716949.12529999949038029, 360459.52269999962300062 716938.58170000091195107, 360452.35109999962151051 716895.73210000060498714, 360451.20110000018030405 716889.7272999994456768, 360444.29250000044703484 716851.47149999998509884, 360442.76460000034421682 716843.99589999951422215, 360434.10730000026524067 716808.05810000002384186, 360433.23830000031739473 716804.37030000053346157, 360421.43740000016987324 716778.73440000042319298, 360415.31630000006407499 716765.05430000089108944, 360402.86330000031739473 716740.38499999977648258, 360396.91349999979138374 716729.27549999952316284, 360382.16370000038295984 716707.54439999908208847, 360373.83069999981671572 716697.19869999960064888, 360357.4585999995470047 716682.59699999913573265, 360343.04920000024139881 716670.73259999975562096, 360335.43010000046342611 716664.59380000084638596, 360321.55669999960809946 716654.12419999949634075, 360304.64400000032037497 716643.6851000003516674, 360283.50650000013411045 716629.45450000092387199, 360277.28380000032484531 716624.76970000006258488, 360247.49000000022351742 716603.0421999990940094, 360241.3619999997317791 716597.71279999986290932, 360214.29559999983757734 716575.28370000049471855, 360204.48639999981969595 716566.60999999940395355, 360180.46669999975711107 716542.6590999998152256, 360169.28509999997913837 716531.98839999921619892, 360148.78849999979138374 716513.09390000067651272, 360130.2653999999165535 716496.11060000024735928, 360110.44280000030994415 716479.50889999978244305, 360088.12689999956637621 716459.27410000003874302, 360076.36849999986588955 716449.03600000031292439, 360045.58939999993890524 716424.72550000064074993, 360042.75090000033378601 716422.57899999991059303, 360005.66100000031292439 716395.0859999991953373, 360003.10039999987930059 716393.33060000091791153, 359970.28959999978542328 716369.85850000008940697, 359965.5681999996304512 716366.74330000020563602, 359941.58129999972879887 716351.43209999985992908, 359926.69070000015199184 716342.96759999915957451, 359902.78560000006109476 716329.03339999914169312, 359891.2959000002592802 716320.98020000010728836, 359859.53710000030696392 716299.72699999995529652, 359848.89419999998062849 716292.70690000057220459, 359818.08920000027865171 716274.10459999926388264, 359813.67530000023543835 716271.6022999994456768, 359784.25760000012814999 716253.60260000079870224, 359782.09429999999701977 716252.33699999935925007, 359744.66199999954551458 716226.15169999934732914, 359741.35439999960362911 716223.68459999933838844, 359711.87299999967217445 716202.67469999939203262, 359703.78689999971538782 716196.56120000034570694, 359680.03039999958127737 716178.50679999962449074, 359674.11149999964982271 716174.28629999980330467, 359651.80429999995976686 716158.68170000053942204, 359643.31089999992400408 716147.38719999976456165, 359639.98940000031143427 716139.16359999962151051, 359629.28019999992102385 716119.08330000005662441, 359627.29330000001937151 716109.82919999957084656, 359622.06549999956041574 716092.15839999914169312, 359621.30750000011175871 716086.03509999997913837, 359620.19489999953657389 716072.35740000009536743, 359622.5414000004529953 716053.63599999994039536, 359623.46630000043660402 716050.33919999934732914, 359629.04530000034719706 716031.89470000006258488, 359632.82170000020414591 716020.59100000001490116, 359639.30489999987185001 716015.72110000066459179, 359647.64400000032037497 716008.17510000057518482, 359660.13790000043809414 715997.50830000080168247, 359670.53760000038892031 715990.35160000063478947, 359695.15600000042468309 715975.50329999998211861, 359713.07450000010430813 715964.00879999995231628, 359720.90270000044256449 715958.43260000087320805, 359753.22819999977946281 715931.87849999964237213, 359765.54609999991953373 715922.49440000019967556, 359791.44589999970048666 715905.64230000041425228, 359804.19919999968260527 715897.95419999957084656, 359836.15689999982714653 715876.83550000004470348, 359840.37420000042766333 715874.30250000022351742, 359875.23880000039935112 715850.23589999973773956, 359881.59169999975711107 715845.64279999956488609, 359906.17910000029951334 715826.1943999994546175, 359939.59449999965727329 715802.75740000046789646, 359969.36070000007748604 715778.86700000055134296, 359974.10219999961555004 715775.51029999926686287, 360001.44670000020414591 715756.70229999907314777, 360005.91000000014901161 715753.4221000000834465, 360022.93379999976605177 715741.72250000014901161, 360035.30329999979585409 715735.67710000090301037, 360048.72350000031292439 715729.93410000018775463, 360070.75899999961256981 715722.79050000011920929, 360073.06909999996423721 715722.11089999973773956, 360100.99720000009983778 715717.09919999912381172, 360104.86280000023543835 715716.73230000026524067, 360111.70249999966472387 715716.31790000014007092, 360134.76329999975860119 715718.82499999925494194, 360138.71019999962300062 715719.44549999944865704, 360159.54729999974370003 715723.6993000004440546, 360161.59810000006109476 715724.42359999939799309, 360174.71690000034868717 715729.93280000053346157, 360188.59250000026077032 715740.12549999915063381, 360197.11809999961405993 715751.40960000082850456, 360199.50889999978244305 715756.20390000008046627, 360207.48529999982565641 715771.24679999984800816, 360208.68769999966025352 715774.07129999995231628, 360213.01140000019222498 715791.52190000005066395, 360215.33760000020265579 715798.55590000003576279, 360218.7713000001385808 715828.8063999991863966, 360219.0494999997317791 715830.82679999992251396, 360219.75920000020414591 715859.38140000030398369, 360220.05289999954402447 715866.30969999916851521, 360218.60809999983757734 715896.10019999928772449, 360217.1889000004157424 715917.54069999977946281, 360215.57600000035017729 715941.55570000037550926, 360213.51229999959468842 715959.8482000008225441, 360208.61249999981373549 715994.11050000041723251, 360206.44479999970644712 716011.4261000007390976, 360202.8477999996393919 716040.0056999996304512, 360202.30599999986588955 716064.57230000011622906, 360201.25499999988824129 716085.01679999940097332, 360202.24940000008791685 716100.65570000000298023, 360203.93740000016987324 716112.11739999987185001, 360208.41150000039488077 716135.17420000024139881, 360209.44450000021606684 716140.01640000008046627, 360224.07799999974668026 716171.88130000047385693, 360227.61610000021755695 716176.28949999995529652, 360244.41519999969750643 716195.78060000017285347, 360247.26070000045001507 716198.73660000041127205, 360260.53189999982714653 716210.71319999918341637, 360268.54019999969750643 716216.74890000000596046, 360277.5752999996766448 716225.52449999935925007, 360311.05260000005364418 716238.87030000053346157, 360314.64329999964684248 716239.93720000050961971, 360334.70150000043213367 716246.04209999926388264, 360352.56500000040978193 716247.32120000012218952, 360361.56159999966621399 716244.5743000004440546, 360379.48660000041127205 716242.69109999947249889, 360389.90739999990910292 716237.26160000078380108, 360392.57839999999850988 716235.86999999918043613, 360413.48410000000149012 716219.51820000074803829, 360416.51109999977052212 716216.88260000012814999, 360432.06890000030398369 716200.69999999925494194, 360439.57280000019818544 716191.89760000072419643, 360459.12339999992400408 716163.1801999993622303, 360462.4599999999627471 716158.09160000085830688, 360473.2171000000089407 716144.42710000090301037, 360485.35269999969750643 716129.82210000045597553, 360489.33569999970495701 716123.72199999913573265, 360506.60670000035315752 716107.60050000064074993, 360515.84869999997317791 716100.17540000006556511, 360533.6167000001296401 716084.07540000043809414, 360547.72169999964535236 716072.78189999982714653, 360557.18769999966025352 716065.42669999971985817, 360586.24629999976605177 716043.77290000021457672, 360590.58459999971091747 716040.86720000021159649, 360618.62530000042170286 716023.09050000086426735, 360624.59669999964535236 716019.34259999915957451, 360662.81620000023394823 715999.10029999911785126, 360672.51020000036805868 715994.2864999994635582, 360704.88420000020414591 715976.96939999982714653, 360707.02599999960511923 715975.82169999927282333, 360741.35690000001341105 715956.74609999917447567, 360752.02890000026673079 715951.05210000090301037, 360753.25229999981820583 715950.4609999991953373, 360774.71270000003278255 715940.09249999932944775, 360802.43499999959021807 715926.79690000042319298, 360810.10180000029504299 715923.20270000025629997, 360844.91449999995529652 715909.07840000092983246, 360853.71659999992698431 715905.86959999985992908, 360878.20449999999254942 715897.05169999971985817, 360906.34970000013709068 715881.93190000019967556, 360912.31280000042170286 715876.73619999922811985, 360933.16920000035315752 715862.76730000041425228, 360944.51520000025629997 715854.0755000002682209, 360959.90299999993294477 715841.40230000019073486, 360976.39439999964088202 715828.49939999915659428, 360993.28909999970346689 715814.46389999985694885, 361009.64620000030845404 715799.86470000073313713, 361027.32949999999254942 715783.95140000060200691, 361038.29860000032931566 715772.92080000042915344, 361051.1474999999627471 715758.77140000090003014, 361056.1578999999910593 715752.7171000000089407, 361082.30370000004768372 715732.72450000047683716, 361098.9176000002771616 715720.83789999969303608, 361109.05599999986588955 715712.98479999974370003, 361134.08389999996870756 715691.78380000032484531, 361137.3492000000551343 715688.96140000037848949, 361163.63499999977648258 715668.62700000032782555, 361169.85479999985545874 715664.39819999970495701, 361199.85109999962151051 715644.48450000025331974, 361212.32149999961256981 715635.41110000014305115, 361234.0201000003144145 715619.2971000000834465, 361238.63769999984651804 715615.93930000066757202, 361265.87920000031590462 715602.76679999940097332, 361268.61600000038743019 715601.33819999918341637, 361310.53809999953955412 715585.64279999956488609, 361319.35639999993145466 715583.08899999968707561, 361333.60120000038295984 715580.0778999999165535, 361353.34320000000298023 715577.3960999995470047, 361357.23369999974966049 715577.0092999991029501, 361372.88530000019818544 715576.34029999934136868, 361402.45249999966472387 715578.67239999957382679, 361408.65759999956935644 715580.38770000077784061, 361438.32000000029802322 715587.57770000025629997, 361449.27209999971091747 715590.37959999963641167, 361463.56570000015199184 715595.16110000014305115, 361489.78210000041872263 715608.11299999989569187, 361500.22979999985545874 715613.80780000053346157, 361505.48199999984353781 715617.27099999971687794, 361508.00349999964237213 715618.91819999925792217, 361510.80209999997168779 715620.78070000000298023, 361521.29629999957978725 715627.70040000043809414, 361532.8453999999910593 715635.7040999997407198, 361550.7772000003606081 715647.72680000029504299, 361564.41330000013113022 715656.58740000054240227, 361582.80999999959021807 715669.99320000037550926, 361596.02230000030249357 715679.11140000075101852, 361617.76829999964684248 715694.87189999967813492, 361633.97410000022500753 715705.9919000007212162, 361659.77680000010877848 715728.14120000042021275, 361671.84109999984502792 715734.23399999924004078, 361688.69159999955445528 715745.84809999912977219, 361707.61859999969601631 715755.36409999988973141, 361722.78820000030100346 715764.80130000039935112, 361735.46999999973922968 715772.60679999925196171, 361745.36170000024139881 715777.78380000032484531, 361761.79889999981969595 715785.58689999952912331, 361762.24540000036358833 715785.79700000025331974, 361765.89209999982267618 715787.59320000000298023, 361776.81170000042766333 715794.23450000025331974, 361781.21609999984502792 715796.91320000030100346, 361792.21609999984502792 715801.94639999978244305, 361793.5909000001847744 715802.72870000079274178, 361797.73249999992549419 715805.08530000038444996, 361801.09370000008493662 715807.35649999976158142, 361808.59869999997317791 715811.60040000081062317, 361813.68340000044554472 715813.90670000016689301, 361821.13590000011026859 715817.42039999924600124, 361828.37530000042170286 715821.15729999914765358, 361832.9209000002592802 715823.54370000027120113, 361838.61000000033527613 715825.58999999985098839, 361846.42050000000745058 715828.8863999992609024, 361852.28619999997317791 715830.99829999916255474, 361856.52890000026673079 715832.52710000053048134, 361863.09850000031292439 715834.92620000056922436, 361865.86440000031143427 715835.70130000077188015, 361869.9457999998703599 715837.26070000045001507, 361875.12280000001192093 715838.90890000015497208, 361880.58910000044852495 715840.86150000058114529, 361883.32039999961853027 715841.38770000077784061, 361887.16770000010728836 715842.56650000065565109, 361888.54540000017732382 715842.84280000068247318, 361892.52049999963492155 715843.64000000059604645, 361894.75380000006407499 715843.86280000023543835, 361901.53679999988526106 715843.34759999997913837, 361903.15110000036656857 715843.50019999966025352, 361905.60790000017732382 715843.73240000009536743, 361912.44799999985843897 715841.77470000088214874, 361918.91970000043511391 715841.26600000075995922, 361927.65259999968111515 715839.44260000064969063, 361937.16370000038295984 715834.74369999952614307, 361948.56520000007003546 715828.24110000021755695, 361955.4315999997779727 715823.61529999971389771, 361965.40679999999701977 715817.03720000013709068, 361972.05289999954402447 715812.59679999947547913, 3619</t>
  </si>
  <si>
    <t>F03010</t>
  </si>
  <si>
    <t>A03010021</t>
  </si>
  <si>
    <t>Agbétiko</t>
  </si>
  <si>
    <t>2412.66318</t>
  </si>
  <si>
    <t>38078.4522588</t>
  </si>
  <si>
    <t>23643370.2368</t>
  </si>
  <si>
    <t>Polygon ((320903.90660000033676624 699818.68979999981820583, 322498.95449999999254942 700495.98399999924004078, 323857.84339999966323376 701372.83469999954104424, 324518.70280000008642673 701799.26759999990463257, 326122.21929999999701977 701903.32560000009834766, 326650.16420000046491623 701509.7938000001013279, 327328.26829999964684248 701004.3328000009059906, 327908.26360000018030405 701198.80179999954998493, 328449.02400000020861626 700675.10019999928772449, 328426.84769999980926514 700547.16009999997913837, 328334.73080000001937151 699926.22389999963343143, 328839.66789999976754189 699574.81499999947845936, 330443.18429999984800816 697346.95060000009834766, 331561.80759999994188547 695771.1546000000089407, 329654.64659999962896109 695317.82000000029802322, 325537.53280000016093254 694188.53500000014901161, 322847.3290999997407198 693043.91660000011324883, 322731.54150000028312206 693144.01649999991059303, 322040.97400000039488077 693716.2431000005453825, 321327.10259999986737967 694823.32080000080168247, 320985.31300000008195639 695298.48609999939799309, 320641.29470000043511391 695827.40640000067651272, 320667.70600000023841858 696126.19669999927282333, 320946.62060000002384186 696796.37869999930262566, 321271.07029999978840351 696924.71010000072419643, 321560.36230000015348196 697333.38939999975264072, 321316.21609999984502792 697549.71110000088810921, 320791.44290000014007092 697838.75640000030398369, 320599.24160000029951334 698550.71939999982714653, 320564.46100000012665987 698937.97519999928772449, 320984.0752999996766448 699576.18249999918043613, 320903.90660000033676624 699818.68979999981820583))</t>
  </si>
  <si>
    <t>A06025</t>
  </si>
  <si>
    <t>Vo 4</t>
  </si>
  <si>
    <t>A06025045</t>
  </si>
  <si>
    <t>Sévagan</t>
  </si>
  <si>
    <t>3738.351102</t>
  </si>
  <si>
    <t>32345.2166571</t>
  </si>
  <si>
    <t>60867943.1766</t>
  </si>
  <si>
    <t>Polygon ((319663.99720000009983778 710177.25439999997615814, 321635.25270000007003546 710211.43270000070333481, 323917.70480000041425228 709320.96929999999701977, 324506.22950000036507845 708880.85520000010728836, 324607.30219999980181456 707627.04179999977350235, 324023.89520000014454126 706757.04880000092089176, 324192.77620000019669533 706163.40660000033676624, 325595.00009999983012676 705472.52979999966919422, 325896.93879999965429306 705068.23900000005960464, 327255.66309999953955412 704162.42280000075697899, 327245.42789999954402447 703440.84039999917149544, 327020.25329999998211861 703049.34349999949336052, 326979.31240000016987324 702291.93789999932050705, 326907.66600000020116568 701928.58789999969303608, 326650.16420000046491623 701509.7938000001013279, 326122.21929999999701977 701903.32560000009834766, 324518.70280000008642673 701799.26759999990463257, 323857.84339999966323376 701372.83469999954104424, 322498.95449999999254942 700495.98399999924004078, 320903.90660000033676624 699818.68979999981820583, 320805.73629999998956919 700115.6510000005364418, 320445.42690000031143427 700023.35999999940395355, 320266.12299999967217445 700246.67359999939799309, 320619.56419999990612268 700446.76429999992251396, 320599.28299999982118607 700867.33589999936521053, 320399.51730000041425228 701457.17579999938607216, 320451.73510000016540289 701638.6311000008136034, 320552.3963000001385808 701988.42549999989569187, 320691.12579999957233667 702553.05690000019967556, 320735.92929999995976686 703063.08709999918937683, 320658.8125 703724.40200000070035458, 320958.5127999996766448 704339.55480000004172325, 321257.08880000002682209 704895.19899999909102917, 321316.90570000000298023 705273.94089999981224537, 320941.48240000009536743 706134.44339999929070473, 320407.24079999979585409 706432.36529999971389771, 320174.2301000002771616 706898.47629999928176403, 319653.75719999987632036 707286.14220000058412552, 319461.27199999988079071 707569.53240000084042549, 319760.44049999956041574 708146.12060000002384186, 319847.69940000027418137 708720.37670000083744526, 319611.73249999992549419 709554.67259999923408031, 319667.46559999976307154 710111.07200000062584877, 319663.99720000009983778 710177.25439999997615814))</t>
  </si>
  <si>
    <t>A06025046</t>
  </si>
  <si>
    <t>Hahotoé</t>
  </si>
  <si>
    <t>16299.210806</t>
  </si>
  <si>
    <t>33193.2280613</t>
  </si>
  <si>
    <t>46016614.8507</t>
  </si>
  <si>
    <t>Polygon ((319332.86459999997168779 713179.14599999971687794, 319306.95220000017434359 713213.78460000082850456, 319315.30850000027567148 713219.99410000070929527, 319812.17169999983161688 713560.57019999995827675, 321007.28579999972134829 714379.7642000000923872, 321276.03579999972134829 714563.97959999926388264, 321311.69070000015199184 714588.41929999925196171, 321322.24210000038146973 714606.23650000058114529, 323600.58579999953508377 718453.4796999990940094, 325153.60659999959170818 717678.01930000074207783, 330657.59150000009685755 715385.33200000040233135, 330926.26580000016838312 715208.77459999918937683, 331240.9985999995842576 714858.21859999932348728, 331084.91160000022500753 714372.04609999991953373, 330747.14960000012069941 712928.88130000047385693, 330409.38760000001639128 712632.06020000018179417, 330621.76829999964684248 712159.9609999991953373, 331009.42690000031143427 711430.70219999924302101, 331293.45399999991059303 710952.20610000006854534, 331495.59939999971538782 710286.91740000061690807, 332004.80119999963790178 710135.94800000078976154, 332240.21109999995678663 709793.06839999929070473, 331935.71349999960511923 709294.10190000012516975, 331352.30649999994784594 708764.42970000021159649, 331420.11479999963194132 708282.09530000016093254, 331302.40979999955743551 707889.31909999996423721, 331033.73550000041723251 707643.67400000058114529, 330504.06329999957233667 707006.53209999948740005, 330902.9469999996945262 706693.2784000001847744, 330695.65290000010281801 706626.87560000084340572, 330716.12330000009387732 705494.17889999970793724, 330269.18570000026375055 703532.42999999970197678, 328931.78479999955743551 702331.49860000051558018, 328136.84999999962747097 701516.09339999966323376, 327908.26360000018030405 701198.80179999954998493, 327328.26829999964684248 701004.3328000009059906, 326650.16420000046491623 701509.7938000001013279, 326907.66600000020116568 701928.58789999969303608, 326979.31240000016987324 702291.93789999932050705, 327020.25329999998211861 703049.34349999949336052, 327245.42789999954402447 703440.84039999917149544, 327255.66309999953955412 704162.42280000075697899, 325896.93879999965429306 705068.23900000005960464, 325595.00009999983012676 705472.52979999966919422, 324192.77620000019669533 706163.40660000033676624, 324023.89520000014454126 706757.04880000092089176, 324607.30219999980181456 707627.04179999977350235, 324506.22950000036507845 708880.85520000010728836, 323917.70480000041425228 709320.96929999999701977, 321635.25270000007003546 710211.43270000070333481, 319663.99720000009983778 710177.25439999997615814, 319641.90010000020265579 710598.90630000084638596, 319516.96729999966919422 710909.01610000059008598, 319594.54820000007748604 711263.36140000075101852, 319843.61029999982565641 711768.26960000023245811, 320168.88640000019222498 712238.53470000065863132, 319986.17989999987185001 712759.78669999912381172, 319541.42949999962002039 712900.34579999931156635, 319332.86459999997168779 713179.14599999971687794))</t>
  </si>
  <si>
    <t>A06025047</t>
  </si>
  <si>
    <t>Akoumapé</t>
  </si>
  <si>
    <t>18223.226966</t>
  </si>
  <si>
    <t>51753.0186926</t>
  </si>
  <si>
    <t>115119740.953</t>
  </si>
  <si>
    <t>Polygon ((280954.42609999980777502 699583.26879999972879887, 281725.45150000043213367 699541.40570000000298023, 282409.39960000012069941 699624.25049999915063381, 282412.00769999995827675 699624.56640000082552433, 283272.91729999985545874 699728.84600000083446503, 283454.93960000015795231 699070.31959999911487103, 283510.31969999987632036 698735.09139999933540821, 283754.0082999998703599 698676.75699999928474426, 283755.16820000018924475 698676.47929999977350235, 284022.95889999996870756 698612.37529999949038029, 284530.63109999988228083 698137.59449999965727329, 284584.87939999997615814 698086.86089999973773956, 284615.42339999973773956 698058.29580000042915344, 285038.79779999982565641 697520.96079999953508377, 285213.04660000000149012 697394.80839999951422215, 285214.50399999972432852 697393.75320000015199184, 285888.59850000031292439 696905.72309999912977219, 286849.33330000005662441 696597.48729999922215939, 287207.7571000000461936 696278.37460000067949295, 287207.97339999955147505 696278.18200000002980232, 287469.80790000036358833 696045.06479999981820583, 287399.8068000003695488 695822.88729999959468842, 287398.33279999997466803 695818.20890000090003014, 287377.73749999981373549 695752.84129999950528145, 286501.0669999998062849 695320.51060000061988831, 286417.83870000019669533 694937.27319999970495701, 286416.7867000000551343 694932.42930000089108944, 286391.92970000021159649 694817.97149999998509884, 286391.3219999996945262 694815.17310000024735928, 286328.93530000001192093 694527.90430000051856041, 285988.67499999981373549 694111.58589999936521053, 285366.45519999973475933 693442.69959999993443489, 285360.38750000018626451 693436.17679999954998493, 285197.71090000029653311 693261.2994999997317791, 285195.58339999988675117 693259.01239999942481518, 285188.06269999966025352 693250.92760000005364418, 284512.32089999970048666 692215.08650000020861626, 284511.26520000025629997 692213.46829999983310699, 283971.13190000038594007 691385.50080000050365925, 283939.46889999974519014 691362.52630000002682209, 283938.70199999958276749 691361.96979999914765358, 282410.48029999993741512 690239.3681000005453825, 282402.46779999975115061 690246.38780000060796738, 282360.99320000037550926 690285.55890000052750111, 282313.3596000000834465 690347.38209999911487103, 282291.89840000029653311 690415.27019999921321869, 282269.61070000007748604 690483.4436000008136034, 282224.79939999990165234 690571.35720000043511391, 282182.29509999975562096 690636.32300000078976154, 282107.13059999980032444 690747.75960000045597553, 282021.78139999974519014 690898.06460000015795231, 281943.19979999959468842 691065.27869999967515469, 281888.29169999994337559 691184.88550000078976154, 281864.61490000039339066 691238.5790999997407198, 281863.90759999956935644 691240.20590000040829182, 281862.99189999978989363 691242.31200000084936619, 281860.18719999957829714 691248.76329999975860119, 281842.19089999981224537 691290.15619999915361404, 281829.58040000032633543 691314.47570000030100346, 281805.82689999975264072 691344.98020000010728836, 281780.04179999977350235 691370.57829999923706055, 281754.09339999966323376 691407.00559999980032444, 281745.01819999981671572 691455.44859999977052212, 281745.78610000014305115 691505.16369999945163727, 281750.13040000014007092 691553.34100000001490116, 281754.06149999983608723 691582.24489999935030937, 281751.54800000041723251 691606.14919999986886978, 281731.99990000016987324 691659.18779999949038029, 281671.43420000001788139 691772.10040000081062317, 281608.23429999966174364 691838.76689999923110008, 281563.06709999963641167 691856.93979999981820583, 281515.16679999977350235 691959.70329999923706055, 281507.74340000003576279 692006.47220000065863132, 281543.83249999955296516 692028.90130000002682209, 281509.09960000030696392 692133.01840000040829182, 281423.5082999998703599 692268.23369999974966049, 281233.69830000028014183 692481.91469999961555004, 281230.13599999994039536 692485.92500000074505806, 281229.07949999999254942 692487.11439999938011169, 281126.33590000029653311 692652.48110000044107437, 280888.28070000000298023 692966.27520000003278255, 280651.38900000043213367 693206.46370000019669533, 280547.52479999978095293 693373.78109999932348728, 280483.1193000003695488 693517.29700000025331974, 280481.44350000005215406 693521.03109999932348728, 280460.59410000033676624 693567.49000000022351742, 280393.71079999953508377 693821.16929999925196171, 280353.05609999969601631 693933.45839999988675117, 280236.74469999969005585 694385.55920000001788139, 280147.86259999964386225 694498.5113999992609024, 280103.00380000006407499 694688.45130000077188015, 280073.99949999991804361 694837.28509999997913837, 280066.55590000003576279 694962.90310000069439411, 280059.94159999955445528 694999.27759999968111515, 280058.47819999977946281 695007.32560000009834766, 280034.73859999980777502 695137.87939999997615814, 279976.83540000021457672 695271.74110000021755695, 279924.495299999602139 695408.50410000048577785, 279892.10599999967962503 695564.32760000042617321, 279861.39960000012069941 695796.59270000085234642, 279788.02300000004470348 695856.90049999952316284, 279696.49729999992996454 695947.59190000034868717, 279650.53440000023692846 696003.1955999992787838, 279596.75009999983012676 696061.45319999940693378, 279564.24100000038743019 696112.43909999914467335, 279529.36569999996572733 696175.46690000034868717, 279513.09630000032484531 696224.89949999935925007, 279497.52649999968707561 696277.87910000048577785, 279487.44139999989420176 696346.62790000066161156, 279483.0198999997228384 696435.41960000060498714, 279477.8726000003516674 696494.66330000013113022, 279467.58939999993890524 696576.47800000011920929, 279458.14960000012069941 696644.74210000038146973, 279439.56020000018179417 696710.68820000067353249, 279428.34460000041872263 696753.47990000061690807, 279427.88989999983459711 696755.21450000070035458, 279415.72049999982118607 696801.64540000073611736, 279413.52240000013262033 696921.83019999973475933, 279407.36880000028759241 697073.44009999930858612, 279413.71250000037252903 697187.36180000007152557, 279406.75999999977648258 697346.2852999996393919, 279386.03849999979138374 697423.85089999996125698, 279354.38860000018030405 697505.71220000088214874, 279318.34929999988526106 697593.04270000010728836, 279296.69089999981224537 697721.15530000068247318, 279260.37139999959617853 697859.09180000051856041, 279266.03029999975115061 697947.81990000046789646, 279277.86639999970793724 698039.55159999988973141, 279280.82180000003427267 698125.74000000022351742, 279308.60149999987334013 698243.94910000078380108, 279339.85790000017732382 698298.95769999921321869, 279365.81209999974817038 698346.67390000075101852, 279368.33980000019073486 698351.321000000461936, 279400.9869999997317791 698411.34200000017881393, 279428.78369999956339598 698484.25430000014603138, 279442.17320000007748604 698554.18099999986588955, 279454.4469999996945262 698680.68329999968409538, 279464.15739999990910292 698747.89870000071823597, 279483.92910000029951334 698815.3278999999165535, 279516.77280000038444996 698868.00659999996423721, 279548.82450000010430813 698918.92989999987185001, 279562.57029999978840351 698971.16550000011920929, 279570.7653999999165535 699033.81399999931454659, 279571.41600000020116568 699107.03830000013113022, 279560.27049999963492155 699195.23000000044703484, 279542.44359999988228083 699253.77590000070631504, 279528.45849999971687794 699297.57479999959468842, 279527.51999999955296516 699300.51380000077188015, 279522.98390000034123659 699314.72010000050067902, 279504.52170000039041042 699377.11969999969005585, 279504.68570000026375055 699446.04130000062286854, 279515.00719999987632036 699516.79649999924004078, 279522.6155000003054738 699584.26649999991059303, 279519.1803999999538064 699667.1084000002592802, 279506.94950000010430813 699711.78270000033080578, 279482.95069999992847443 699760.21700000017881393, 279425.78729999996721745 699854.19079999998211861, 279386.52099999971687794 699946.00200000032782555, 279383.75960000045597553 700027.18769999966025352, 279392.78770000021904707 700078.75379999913275242, 279398.02400000020861626 700141.01530000008642673, 279393.06900000013411045 700185.30140000022947788, 279703.22070000041276217 700159.85089999996125698, 279704.57749999966472387 700159.73960000090301037, 280299.44749999977648258 700110.92559999972581863, 280291.48550000041723251 699833.94910000078380108, 280562.20199999958276749 699604.56479999981820583, 280953.38129999954253435 699583.3255000002682209, 280954.42609999980777502 699583.26879999972879887))</t>
  </si>
  <si>
    <t>A02008</t>
  </si>
  <si>
    <t>Avé 2</t>
  </si>
  <si>
    <t>A02008012</t>
  </si>
  <si>
    <t>Noépé</t>
  </si>
  <si>
    <t>7900.608881</t>
  </si>
  <si>
    <t>29132.5764822</t>
  </si>
  <si>
    <t>44823139.0858</t>
  </si>
  <si>
    <t>Polygon ((287855.9576000003144145 684191.77740000002086163, 287828.86170000024139881 684119.40630000084638596, 287828.36770000029355288 684120.06460000015795231, 287823.92580000031739473 684125.98289999924600124, 287768.90699999965727329 684202.30770000070333481, 287767.65029999986290932 684204.0511000007390976, 287761.0696000000461936 684213.18009999953210354, 287700.44670000020414591 684311.71660000085830688, 287638.31060000043362379 684392.16789999976754189, 287583.57710000034421682 684484.75229999981820583, 287531.64499999955296516 684595.59579999931156635, 287467.50700000021606684 684728.34439999982714653, 287421.73500000033527613 684821.10419999994337559, 287339.81060000043362379 685016.73719999939203262, 287220.76439999975264072 685364.977700000628829, 287219.0811999998986721 685369.90159999951720238, 287217.87179999984800816 685373.43930000066757202, 287170.68929999973624945 685456.53470000065863132, 287133.88059999980032444 685522.52659999951720238, 287092.77589999977499247 685582.62120000086724758, 287020.42659999988973141 685682.89900000020861626, 286936.37590000033378601 685769.79429999925196171, 286864.53890000004321337 685846.89499999955296516, 286800.33079999964684248 685901.24569999985396862, 286742.39690000005066395 685973.59359999932348728, 286673.01939999964088202 686060.63360000029206276, 286521.67229999974370003 686277.68009999953210354, 286408.31680000014603138 686468.96680000051856041, 286357.20079999975860119 686545.98509999923408031, 286233.34900000039488077 686736.6136000007390976, 286159.30759999994188547 686826.61409999988973141, 286103.571000000461936 686892.00879999995231628, 286102.21999999973922968 686893.59400000050663948, 286083.20239999983459711 686915.90709999948740005, 286042.58330000005662441 686969.74210000038146973, 285998.28010000009089708 687093.1813999991863966, 285958.56890000030398369 687296.83220000006258488, 285932.79580000042915344 687447.5203000009059906, 285909.94170000031590462 687590.37910000048577785, 285876.12409999966621399 687701.50510000064969063, 285789.11280000023543835 687898.51280000060796738, 285743.00920000020414591 687981.94050000049173832, 285626.40000000037252903 688138.13010000064969063, 285554.11519999988377094 688212.90440000034868717, 285468.70199999958276749 688300.89010000042617321, 285335.14840000029653311 688418.90049999952316284, 285213.17119999974966049 688512.37089999951422215, 285159.01379999984055758 688578.86460000090301037, 285092.41949999984353781 688690.4926999993622303, 285056.72449999954551458 688763.03800000064074993, 285018.71420000027865171 688819.92549999989569187, 285016.7346000000834465 688822.88819999992847443, 285010.58079999964684248 688832.09809999912977219, 284959.13530000019818544 688901.77940000034868717, 284715.92690000031143427 689098.16110000014305115, 284626.25059999991208315 689141.46079999953508377, 284549.67939999978989363 689174.80609999969601631, 284495.6522000003606081 689188.13299999944865704, 284277.5471000000834465 689218.86680000089108944, 284017.77599999960511923 689259.38560000061988831, 283438.52589999977499247 689494.7926000002771616, 283376.18580000009387732 689524.21949999965727329, 283290.22059999965131283 689555.87120000086724758, 283049.25549999997019768 689646.60019999928772449, 282945.58719999995082617 689695.7130999993532896, 282890.79729999974370003 689725.90310000069439411, 282828.11679999995976686 689769.53769999928772449, 282766.90450000017881393 689816.59569999948143959, 282689.36120000015944242 689907.80900000035762787, 282688.30570000037550926 689909.05040000006556511, 282610.1190999997779727 690001.02040000073611736, 282571.78500000014901161 690059.99560000002384186, 282517.47879999969154596 690137.90699999965727329, 282464.01559999957680702 690192.46619999967515469, 282410.48029999993741512 690239.3681000005453825, 283938.70199999958276749 691361.96979999914765358, 283939.46889999974519014 691362.52630000002682209, 283971.13190000038594007 691385.50080000050365925, 284511.26520000025629997 692213.46829999983310699, 284512.32089999970048666 692215.08650000020861626, 285188.06269999966025352 693250.92760000005364418, 285195.58339999988675117 693259.01239999942481518, 285197.71090000029653311 693261.2994999997317791, 285360.38750000018626451 693436.17679999954998493, 285366.45519999973475933 693442.69959999993443489, 285988.67499999981373549 694111.58589999936521053, 286328.93530000001192093 694527.90430000051856041, 286391.3219999996945262 694815.17310000024735928, 286391.92970000021159649 694817.97149999998509884, 286416.7867000000551343 694932.42930000089108944, 286417.83870000019669533 694937.27319999970495701, 286501.0669999998062849 695320.51060000061988831, 287377.73749999981373549 695752.84129999950528145, 287398.33279999997466803 695818.20890000090003014, 287399.8068000003695488 695822.88729999959468842, 287469.80790000036358833 696045.06479999981820583, 288334.80449999962002039 696036.93200000002980232, 288712.75870000012218952 694554.70490000024437904, 288714.14259999990463257 694549.27779999934136868, 288788.63790000043809414 694257.12879999913275242, 288792.71879999991506338 694241.12470000050961971, 289029.28110000025480986 693313.39580000005662441, 289067.0953999999910593 693226.64189999923110008, 289105.68439999967813492 693138.1107999999076128, 289117.3030000003054738 693111.45539999939501286, 289138.3548999996855855 693063.1578999999910593, 289166.85329999960958958 692997.7767999991774559, 289214.11760000046342611 692889.34270000085234642, 289289.71760000009089708 692715.90049999952316284, 289309.64840000029653311 692670.17520000040531158, 289419.84480000007897615 692592.06619999930262566, 289481.04509999975562096 692411.25549999997019768, 289447.21030000038444996 692154.20189999975264072, 289277.00750000029802322 691975.39000000059604645, 289133.24249999970197678 691777.78280000016093254, 289166.56749999988824129 691693.21299999952316284, 289167.36270000040531158 691691.19500000029802322, 289478.33100000023841858 690902.0409999992698431, 289516.22219999972730875 690737.36250000074505806, 289499.06429999973624945 690556.42970000021159649, 289389.52759999968111515 690067.17980000004172325, 289389.31030000001192093 690066.20940000005066395, 289217.83000000007450581 689300.28600000031292439, 289073.64120000042021275 688869.41909999959170818, 289070.25669999979436398 688859.3056000005453825, 289062.28930000029504299 688835.49730000086128712, 289059.45220000017434359 688828.59699999913573265, 288991.62590000033378601 688663.63000000081956387, 288903.74990000016987324 688368.18879999965429306, 288903.37330000009387732 688366.92270000092685223, 288610.7544999998062849 687383.13159999996423721, 288604.80489999987185001 687363.12900000065565109, 288533.38430000003427267 687123.01119999960064888, 288428.28849999979138374 686720.75589999929070473, 288427.51769999973475933 686717.80570000037550926, 288387.28050000034272671 686563.79719999991357327, 288213.97499999962747097 685606.53869999945163727, 288136.95590000040829182 685165.49400000087916851, 288136.64769999962300062 685163.72900000028312206, 288112.02780000027269125 685022.74459999985992908, 288051.69809999968856573 684677.38140000030398369, 287906.96879999991506338 684330.70030000060796738, 287879.9389000004157424 684256.34239999949932098, 287855.9576000003144145 684191.77740000002086163))</t>
  </si>
  <si>
    <t>A02008013</t>
  </si>
  <si>
    <t>Aképé</t>
  </si>
  <si>
    <t>12322.190048</t>
  </si>
  <si>
    <t>30022.2716178</t>
  </si>
  <si>
    <t>39822695.17</t>
  </si>
  <si>
    <t>Polygon ((287386.14819999970495701 711709.58129999972879887, 287472.38580000028014183 711106.80890000052750111, 287205.77730000019073486 710792.42300000041723251, 287318.25800000037997961 710451.37360000051558018, 287836.64499999955296516 710493.5828000009059906, 288203.59169999975711107 710414.8290999997407198, 288269.5257999999448657 710400.67840000055730343, 288973.3042000001296401 710249.6342999991029501, 289386.52799999993294477 710124.37370000034570694, 289870.57710000034421682 709428.71680000051856041, 289964.08509999979287386 709081.44089999981224537, 289867.84339999966323376 708690.71790000051259995, 289555.45980000030249357 708007.3619999997317791, 289659.14439999964088202 706991.42720000073313713, 290134.41629999969154596 706846.94339999929070473, 290213.57990000024437904 706366.60689999908208847, 289556.19880000036209822 706381.20189999975264072, 289208.26020000036805868 705847.83019999973475933, 289412.09350000042468309 705582.57080000080168247, 289549.95590000040829182 705300.67549999989569187, 289591.35690000001341105 705216.02060000039637089, 283639.63999999966472387 707216.2665999997407198, 283072.11980000045150518 707095.70240000076591969, 283066.41980000026524067 707094.491499999538064, 282025.03199999965727329 706873.25860000029206276, 282176.69849999994039536 705706.7135000005364418, 282303.29910000041127205 705603.32870000042021275, 282340.81780000030994415 705572.69009999930858612, 284441.11639999970793724 703857.54040000028908253, 282097.43790000025182962 701520.09119999967515469, 282205.26769999973475933 700946.00500000081956387, 282274.31979999970644712 700395.97000000067055225, 281785.86660000029951334 700099.36600000038743019, 281239.11170000024139881 700210.86979999952018261, 280595.71650000009685755 700229.3011000007390976, 280299.44749999977648258 700110.92559999972581863, 279704.57749999966472387 700159.73960000090301037, 279703.22070000041276217 700159.85089999996125698, 279393.06900000013411045 700185.30140000022947788, 279391.47499999962747097 700199.54780000075697899, 279378.60599999967962503 700255.02300000004470348, 279291.31379999965429306 700443.06709999963641167, 279072.45720000006258488 700653.25840000063180923, 279065.22369999997317791 700653.16899999976158142, 278756.28789999987930059 700649.34850000031292439, 278690.08880000002682209 700648.52989999949932098, 276566.89120000042021275 700652.334799999371171, 276563.51040000002831221 700652.34080000035464764, 274475.45650000032037497 700656.08269999921321869, 274475.22219999972730875 700657.11590000055730343, 274403.45629999972879887 700973.61290000006556511, 274418.09370000008493662 701046.21949999965727329, 274147.24280000012367964 702044.65369999967515469, 274254.08480000030249357 702809.64269999973475933, 274256.07330000028014183 702823.88000000081956387, 274347.39589999988675117 703477.74990000016987324, 274755.70820000022649765 704022.16630000062286854, 275047.93169999960809946 704642.64090000092983246, 275202.10329999960958958 705149.09060000069439411, 275222.61259999964386225 705216.46289999969303608, 275412.92709999997168779 705841.64130000025033951, 275440.42549999989569187 705931.9727999996393919, 275645.85720000043511391 706606.81049999967217445, 275682.2713000001385808 706726.42999999970197678, 275691.77809999976307154 706757.65970000065863132, 275820.52269999962300062 707180.58210000023245811, 276228.8349999999627471 707564.87600000016391277, 275964.63289999961853027 707925.15159999951720238, 276140.76759999990463257 708765.79460000060498714, 276332.91459999978542328 709734.53549999929964542, 275642.68400000035762787 710123.89640000090003014, 275627.85400000028312206 710132.26200000010430813, 275083.95930000022053719 710439.07440000027418137, 275340.15519999992102385 711824.13379999995231628, 276148.77369999978691339 712120.36040000058710575, 281128.58270000014454126 712810.88859999924898148, 283690.54229999985545874 711794.11089999973773956, 286180.44670000020414591 711858.15980000048875809, 287306.55339999962598085 711719.38979999907314777, 287386.14819999970495701 711709.58129999972879887))</t>
  </si>
  <si>
    <t>A02008014</t>
  </si>
  <si>
    <t>Badja</t>
  </si>
  <si>
    <t>8377.074993</t>
  </si>
  <si>
    <t>59503.4142642</t>
  </si>
  <si>
    <t>125680301.616</t>
  </si>
  <si>
    <t>Polygon ((260863.08210000023245811 724239.12979999929666519, 260686.94730000011622906 723262.38269999995827675, 259766.24309999961405993 722461.7703000009059906, 261439.52300000004470348 721921.35700000077486038, 261595.64240000024437904 721797.26200000010430813, 262396.25480000022798777 721442.99110000021755695, 263148.83040000032633543 721515.04619999974966049, 263485.08760000020265579 721330.90530000068247318, 264436.43900000024586916 720916.8352000005543232, 267255.9718000004068017 719689.65000000037252903, 268316.78320000041276217 719699.65760000050067902, 268568.97609999962151051 719295.34840000048279762, 268552.96389999985694885 718995.11869999952614307, 269137.41089999955147505 718526.76050000078976154, 267546.19379999954253435 718674.8738000001758337, 265892.92929999995976686 718138.4635000005364418, 264800.09339999966323376 716913.52659999951720238, 263591.16870000027120113 715872.73049999959766865, 266099.08700000029057264 713002.53519999980926514, 266515.40539999958127737 711961.73909999988973141, 267498.15710000041872263 710692.76850000023841858, 266961.74679999984800816 710460.5909000001847744, 266321.25690000038594007 709627.95399999991059303, 265144.35670000035315752 708915.40899999998509884, 264460.76840000040829182 708379.26129999943077564, 264444.09549999982118607 708366.18449999950826168, 264206.74089999962598085 708180.02400000020861626, 264169.44670000020414591 708150.77370000071823597, 262898.63900000043213367 707154.06179999932646751, 262775.59329999983310699 706439.48350000008940697, 262774.86980000045150518 706439.83819999918341637, 262625.82969999965280294 706512.89379999972879887, 262428.66320000030100346 706604.98279999941587448, 262311.32349999994039536 706676.34520000033080578, 260524.97350000031292439 707763.76950000040233135, 258603.77909999992698431 708257.6034999992698431, 258548.16779999993741512 708271.87529999949038029, 255385.34350000042468309 709083.56570000015199184, 255382.14659999962896109 709095.84579999931156635, 254688.28459999989718199 711775.56330000050365925, 251804.64439999964088202 712772.11070000007748604, 251002.8311999998986721 713041.51429999992251396, 250924.80860000010579824 713646.68600000068545341, 250920.06419999990612268 713683.48520000092685223, 250651.7286999998614192 715764.79279999993741512, 250594.2384000001475215 716210.70830000005662441, 250587.38769999984651804 716263.84439999982714653, 250584.37609999999403954 716287.20370000042021275, 250566.18379999976605177 716428.30980000086128712, 250471.48770000040531158 717162.80660000070929527, 250471.42549999989569187 717162.8323999997228384, 250298.54210000019520521 717234.59860000014305115, 250088.73550000041723251 717315.97230000048875809, 249942.9940999997779727 717376.35180000029504299, 249834.00609999988228083 717416.9102999996393919, 249699.99370000045746565 717475.03669999912381172, 249535.78589999955147505 717546.58339999988675117, 249289.35910000000149012 717653.24970000050961971, 249117.34860000014305115 717727.90080000087618828, 248899.19390000030398369 717823.86350000090897083, 248727.89670000039041042 717896.45519999973475933, 248608.63129999954253435 717945.26109999977052212, 248588.74810000043362379 718011.74740000069141388, 248582.73570000007748604 718026.78959999978542328, 248551.66420000046491623 718069.5260000005364418, 248518.46789999958127737 718115.93200000002980232, 248405.98770000040531158 718268.45910000056028366, 248360.29360000044107437 718335.98379999957978725, 248325.28199999965727329 718388.04340000078082085, 248209.45179999992251396 718562.23359999991953373, 248137.72200000006705523 718672.07560000009834766, 248076.85690000001341105 718760.52649999968707561, 248028.56709999963641167 718841.75390000082552433, 247950.2926000002771616 718982.20229999907314777, 247919.55590000003576279 719043.21920000016689301, 247910.75629999954253435 719061.08180000074207783, 247804.67480000015348196 719242.22330000065267086, 247771.97310000006109476 719311.42730000056326389, 247762.45440000016242266 719331.05489999987185001, 247746.65730000007897615 719400.63450000062584877, 247738.20380000025033951 719467.98650000058114529, 247729.81240000016987324 719566.27500000037252903, 247721.71069999970495701 719640.65579999983310699, 247719.70509999990463257 719659.06909999996423721, 247715.26510000042617321 719699.83180000074207783, 247710.4502999996766448 719744.03629999980330467, 247698.19429999962449074 719886.73640000075101852, 247686.99480000045150518 719997.42720000073313713, 247681.04480000026524067 720056.23509999923408031, 247678.78060000017285347 720082.88910000026226044, 247676.52209999971091747 720103.46519999951124191, 247649.16179999988526106 720375.95989999920129776, 247639.55869999993592501 720489.78299999982118607, 247636.42250000033527613 720511.91679999977350235, 247626.17349999956786633 720629.95319999940693378, 247622.76140000019222498 720678.04900000058114529, 247615.02020000014454126 720727.05430000089108944, 247597.75059999991208315 720810.50740000046789646, 247596.9244999997317791 720814.49960000067949295, 247584.5127999996766448 720859.67789999954402447, 247578.00389999989420176 720888.72859999909996986, 247568.65120000019669533 720926.5198999997228384, 247538.54459999967366457 721029.67159999907016754, 247417.26950000040233135 721474.00709999911487103, 247414.95920000039041042 721482.35610000044107437, 247387.48649999964982271 721581.63529999926686287, 247383.38179999962449074 721596.46880000084638596, 247386.95899999979883432 721598.85359999909996986, 247443.59389999974519014 721635.99640000052750111, 247611.00349999964237213 721745.78839999996125698, 247646.99780000001192093 721787.53869999945163727, 247737.52660000044852495 721846.94490000046789646, 247916.81419999990612268 722075.75410000048577785, 248206.70430000033229589 722354.73799999989569187, 248351.87820000015199184 722438.59469999931752682, 248965.21839999966323376 722608.62360000051558018, 249348.64570000022649765 722747.47499999962747097, 249791.0494999997317791 722825.67970000021159649, 249933.2443000003695488 722798.09190000034868717, 250160.17459999956190586 722894.68590000085532665, 250339.45600000023841858 722999.54570000059902668, 250563.00860000029206276 723148.58779999986290932, 251111.64529999997466803 723232.21059999987483025, 251563.82019999995827675 723489.17159999907016754, 252782.25270000007003546 724414.0977999996393919, 252810.92009999975562096 724435.85950000025331974, 253659.77950000017881393 725080.23850000090897083, 253680.77890000026673079 725095.29639999940991402, 255394.89960000012069941 724028.96900000050663948, 256187.50580000039190054 723788.7852999996393919, 258853.54499999992549419 724573.38539999909698963, 260386.71769999992102385 725199.86460000090301037, 260863.08210000023245811 724239.12979999929666519))</t>
  </si>
  <si>
    <t>A02007010</t>
  </si>
  <si>
    <t>Ando</t>
  </si>
  <si>
    <t>12134.016523</t>
  </si>
  <si>
    <t>73036.4493701</t>
  </si>
  <si>
    <t>226645998.742</t>
  </si>
  <si>
    <t>Polygon ((267498.15710000041872263 710692.76850000023841858, 270116.15950000006705523 709980.22350000031292439, 272437.93539999984204769 709785.07420000061392784, 273484.73610000032931566 708813.33090000040829182, 274995.89190000016242266 707431.27380000054836273, 275645.85720000043511391 706606.81049999967217445, 275440.42549999989569187 705931.9727999996393919, 275412.92709999997168779 705841.64130000025033951, 275222.61259999964386225 705216.46289999969303608, 275202.10329999960958958 705149.09060000069439411, 275047.93169999960809946 704642.64090000092983246, 274755.70820000022649765 704022.16630000062286854, 274347.39589999988675117 703477.74990000016987324, 274256.07330000028014183 702823.88000000081956387, 274254.08480000030249357 702809.64269999973475933, 274147.24280000012367964 702044.65369999967515469, 274418.09370000008493662 701046.21949999965727329, 274403.45629999972879887 700973.61290000006556511, 274475.22219999972730875 700657.11590000055730343, 266928.54129999969154596 700675.72550000064074993, 266904.69950000010430813 700748.95219999924302101, 266867.26950000040233135 700821.51019999943673611, 266772.19249999988824129 700952.50520000047981739, 266634.85910000000149012 701159.56169999949634075, 266520.76669999957084656 701351.82850000075995922, 266480.62310000043362379 701449.01830000057816505, 266451.04360000044107437 701573.67479999922215939, 266412.81209999974817038 701739.76200000010430813, 266411.53120000008493662 701793.8006999995559454, 266409.03070000000298023 701853.1193000003695488, 266399.13049999997019768 702023.0892999991774559, 266391.14120000042021275 702112.86749999970197678, 266385.77280000038444996 702173.81760000064969063, 266374.25040000025182962 702226.55389999970793724, 266357.15209999959915876 702268.7085999995470047, 266337.97339999955147505 702313.45670000091195107, 266331.87299999967217445 702327.55719999969005585, 266330.76499999966472387 702330.27549999952316284, 266308.07959999982267618 702383.20539999939501286, 266281.30240000039339066 702432.22360000014305115, 266261.35529999993741512 702476.02239999920129776, 266180.9928999999538064 702623.02940000034868717, 266150.09829999972134829 702723.35769999958574772, 266149.69529999978840351 702724.66620000079274178, 266133.33079999964684248 702748.43380000069737434, 266058.13499999977648258 702857.64670000039041042, 266045.55700000002980232 702875.9147999994456768, 265926.54169999994337559 702999.88910000026226044, 265918.8678999999538064 703006.35119999945163727, 265847.12110000010579824 703077.53179999999701977, 265784.45700000040233135 703125.9609999991953373, 265700.92399999964982271 703238.30540000088512897, 265663.16540000028908253 703299.19910000078380108, 265638.1048999996855855 703326.03299999982118607, 265601.50349999964237213 703365.2244000006467104, 265520.27560000028461218 703454.78020000085234642, 265514.61730000004172325 703460.68449999950826168, 265347.09200000017881393 703598.92339999973773956, 265295.11639999970793724 703651.91709999926388264, 265222.02790000010281801 703716.42349999956786633, 265179.86010000016540289 703759.47389999963343143, 265171.94269999954849482 703790.49000000022351742, 265127.74270000029355288 703870.83060000091791153, 265107.04700000025331974 703903.22379999980330467, 265103.43030000012367964 703909.96399999968707561, 265052.4985999995842576 704004.8823000006377697, 265045.39169999957084656 704014.06200000084936619, 265009.22130000032484531 704060.78219999931752682, 264992.99110000021755695 704081.74609999917447567, 264945.88100000005215406 704193.32259999960660934, 264914.46679999958723783 704245.67970000021159649, 264906.12550000008195639 704261.77180000022053719, 264889.75619999971240759 704286.86390000022947788, 264871.49670000001788139 704317.29639999940991402, 264854.76759999990463257 704339.43799999915063381, 264838.25839999970048666 704363.72570000030100346, 264787.71960000041872263 704430.47000000067055225, 264763.04559999983757734 704469.38079999946057796, 264710.33069999981671572 704557.80570000037550926, 264613.63109999988228083 704644.58740000054240227, 264530.59159999992698431 704718.17219999991357327, 264309.9173999996855855 704839.66699999943375587, 264229.20320000033825636 704894.78889999911189079, 264224.28299999982118607 704899.04189999960362911, 264196.85749999992549419 704930.70680000074207783, 264152.55040000006556511 705001.46600000001490116, 264145.46260000020265579 705010.67420000024139881, 264117.82949999999254942 705046.57440000027418137, 264102.40799999982118607 705075.06670000031590462, 264073.21399999968707561 705117.88969999924302101, 264035.96090000029653311 705166.84119999967515469, 263997.625 705199.27920000068843365, 263968.83920000027865171 705214.803999999538064, 263928.370299999602139 705234.15939999930560589, 263891.3477999996393919 705248.1181000005453825, 263878.53450000006705523 705253.98799999989569187, 263841.29480000026524067 705268.61790000088512897, 263786.74610000010579824 705318.20759999938309193, 263777.09989999979734421 705338.1801999993622303, 263740.85520000010728836 705413.22529999911785126, 263714.59509999956935644 705434.64800000004470348, 263646.63509999960660934 705490.08909999951720238, 263557.03940000012516975 705572.96509999968111515, 263546.33600000012665987 705581.28299999982118607, 263536.93719999957829714 705585.69380000047385693, 263425.96160000003874302 705626.46030000038444996, 263349.0977999996393919 705685.96780000068247318, 263252.39819999970495701 705728.1188999991863966, 263232.1294999998062849 705745.80790000036358833, 263219.02799999993294477 705753.3136999998241663, 263138.42119999974966049 705819.92860000021755695, 263113.18520000018179417 705846.74159999936819077, 262892.50339999981224537 706238.6534000001847744, 262774.86980000045150518 706439.83819999918341637, 262775.59329999983310699 706439.48350000008940697, 262898.63900000043213367 707154.06179999932646751, 264169.44670000020414591 708150.77370000071823597, 264206.74089999962598085 708180.02400000020861626, 264444.09549999982118607 708366.18449999950826168, 264460.76840000040829182 708379.26129999943077564, 265144.35670000035315752 708915.40899999998509884, 266321.25690000038594007 709627.95399999991059303, 266961.74679999984800816 710460.5909000001847744, 267498.15710000041872263 710692.76850000023841858))</t>
  </si>
  <si>
    <t>A02007011</t>
  </si>
  <si>
    <t>Zolo</t>
  </si>
  <si>
    <t>6514.858894</t>
  </si>
  <si>
    <t>37376.3004822</t>
  </si>
  <si>
    <t>90426677.3196</t>
  </si>
  <si>
    <t>Point (1.2656584238258837 6.183180898769146)</t>
  </si>
  <si>
    <t>Point (1.3075633519218346 6.186026591764903)</t>
  </si>
  <si>
    <t>Point ( 1.2177901541906115 6.127294796391453)</t>
  </si>
  <si>
    <t>Point ( 1.5713269352515131 6.237265928242092)</t>
  </si>
  <si>
    <t>MARITIME</t>
  </si>
  <si>
    <t>Point ( 1.672305618314484 6.270782053118657)</t>
  </si>
  <si>
    <t>Point ( 1.6113269352515131 6.232565928242092)</t>
  </si>
  <si>
    <t>Point ( 1.5825646909844922 6.227396584278712)</t>
  </si>
  <si>
    <t>Point ( 1.615224647621934 6.234928331889)</t>
  </si>
  <si>
    <t>LACS</t>
  </si>
  <si>
    <t>Point ( 1.317901541906115 6.185294796391453)</t>
  </si>
  <si>
    <t>Point ( 1.762305618314484 6.280782053118657)</t>
  </si>
  <si>
    <t>Point ( 1.2177901541906115 6.21494796391453)</t>
  </si>
  <si>
    <t xml:space="preserve">Agoè-Nyivé </t>
  </si>
  <si>
    <t>Point ( 1.76305618314484 6.310782053118657)</t>
  </si>
  <si>
    <t>Point ( 1.45305618314484 6.20782053118657)</t>
  </si>
  <si>
    <t>Point ( 1.61305618314484 6.25782053118657)</t>
  </si>
  <si>
    <t>Point ( 1.6013269352515131 6.257265928242092)</t>
  </si>
  <si>
    <t>Point ( 1.292305618314484 6.240782053118657)</t>
  </si>
  <si>
    <t>Point (1.27075633519218346 6.186026591764903)</t>
  </si>
  <si>
    <t>Point ( 1.522305618314484 6.210782053118657)</t>
  </si>
  <si>
    <t>Point (1.711843 6.493375)</t>
  </si>
  <si>
    <t>6.493375</t>
  </si>
  <si>
    <t>1.711843</t>
  </si>
  <si>
    <t>BAS-MONO</t>
  </si>
  <si>
    <t>Point (1.711426 6.497394)</t>
  </si>
  <si>
    <t>6.497394</t>
  </si>
  <si>
    <t>1.711426</t>
  </si>
  <si>
    <t>Point (1.695555 6.540833)</t>
  </si>
  <si>
    <t>6.540833</t>
  </si>
  <si>
    <t>1.695555</t>
  </si>
  <si>
    <t>Point (1.269512 6.169113)</t>
  </si>
  <si>
    <t>Point ( 1.1488334834691227 6.27315038934121)</t>
  </si>
  <si>
    <t>Point ( 1.60073062276193 6.266859652616071)</t>
  </si>
  <si>
    <t>Point ( 1.6080765433497823 6.3322757043351965)</t>
  </si>
  <si>
    <t>Point ( 1.5168108854708426 6.24021500926842)</t>
  </si>
  <si>
    <t>Point ( 1.6439292283123141 6.3355526469012675)</t>
  </si>
  <si>
    <t>Point ( 1.7100843467076863 6.342400142208208)</t>
  </si>
  <si>
    <t>Point ( 1.510433835226274 6.2158120134552854)</t>
  </si>
  <si>
    <t>Point ( 1.6224774904513273 6.238011398698564)</t>
  </si>
  <si>
    <t>Point (1.546666 6.5227778)</t>
  </si>
  <si>
    <t>Point ( 1.7525687628133895 6.4423469782211)</t>
  </si>
  <si>
    <t>Point ( 1.212917 6.221111)</t>
  </si>
  <si>
    <t>Point ( 1.196261 6.207092)</t>
  </si>
  <si>
    <t>Point ( 1.203927 6.250142)</t>
  </si>
  <si>
    <t>Point ( 1.205999 6.276389)</t>
  </si>
  <si>
    <t>Count of Nom et Prénoms</t>
  </si>
  <si>
    <t>Column Labels</t>
  </si>
  <si>
    <t>Row Labels</t>
  </si>
  <si>
    <t>confirmé</t>
  </si>
  <si>
    <t>suspect</t>
  </si>
  <si>
    <t>Grand Total</t>
  </si>
  <si>
    <t>Count of N°</t>
  </si>
  <si>
    <t>Districts</t>
  </si>
  <si>
    <t>Nb cas</t>
  </si>
  <si>
    <t>NON</t>
  </si>
  <si>
    <t>OUI</t>
  </si>
  <si>
    <t>(blank)</t>
  </si>
  <si>
    <t>N°</t>
  </si>
  <si>
    <t>Nom et Prénoms</t>
  </si>
  <si>
    <t>Age (année)</t>
  </si>
  <si>
    <t>Tranche d'age</t>
  </si>
  <si>
    <t>Age (mois)</t>
  </si>
  <si>
    <t>Sexe</t>
  </si>
  <si>
    <t>Profession</t>
  </si>
  <si>
    <t>N° de Téléphone</t>
  </si>
  <si>
    <t>Quatrier de provenance</t>
  </si>
  <si>
    <t>Latitude</t>
  </si>
  <si>
    <t>Longitude</t>
  </si>
  <si>
    <t>Formation sanitaire</t>
  </si>
  <si>
    <t>Commune</t>
  </si>
  <si>
    <t>District</t>
  </si>
  <si>
    <t>Région</t>
  </si>
  <si>
    <t>Date de début des signes</t>
  </si>
  <si>
    <t>EPI Week</t>
  </si>
  <si>
    <t>Date de consultation</t>
  </si>
  <si>
    <t>Diarrhée</t>
  </si>
  <si>
    <t>vomissement</t>
  </si>
  <si>
    <t>Douleur abdominale</t>
  </si>
  <si>
    <t>déshydratation</t>
  </si>
  <si>
    <t>Autres signes (si oui, préciser)</t>
  </si>
  <si>
    <t>Signe évident (Diarrhée,vomissement, douleur abdo, déshydratation): Oui/Non</t>
  </si>
  <si>
    <t>contact avec un cas suspect de choléra</t>
  </si>
  <si>
    <t>Participation à un enterrement les 7 jours</t>
  </si>
  <si>
    <t>Participation à un rassemblement les 7 jours</t>
  </si>
  <si>
    <t>voyage hors de son village / ville les 7 jours</t>
  </si>
  <si>
    <t>Principale source d’eau de boisson</t>
  </si>
  <si>
    <t>L’eau de boisson est-elle traitée</t>
  </si>
  <si>
    <t>Test réalisé?</t>
  </si>
  <si>
    <t>Résultat TDR</t>
  </si>
  <si>
    <t>Résultat culture</t>
  </si>
  <si>
    <t>Hospitalisation (oui ou non)</t>
  </si>
  <si>
    <t>Date de Sortie</t>
  </si>
  <si>
    <t>Mode de sortie (Guéri/Référé/dcd)</t>
  </si>
  <si>
    <t xml:space="preserve">Classification finale (Suspect/Probable/Confirmé) </t>
  </si>
  <si>
    <t>Prefecture</t>
  </si>
  <si>
    <t>Commune2</t>
  </si>
  <si>
    <t>Canton</t>
  </si>
  <si>
    <t>Type</t>
  </si>
  <si>
    <t>AMEGNINOU Amétépé</t>
  </si>
  <si>
    <t>Masculin</t>
  </si>
  <si>
    <t>Chauffeur</t>
  </si>
  <si>
    <t>N 6°10'42.70116</t>
  </si>
  <si>
    <t>E 1°17'27.16404</t>
  </si>
  <si>
    <t>CMS Adakpamé</t>
  </si>
  <si>
    <t>oui</t>
  </si>
  <si>
    <t>non</t>
  </si>
  <si>
    <t>nausées ; altération de la conscience</t>
  </si>
  <si>
    <t>Oui</t>
  </si>
  <si>
    <t>Forage</t>
  </si>
  <si>
    <t>positif</t>
  </si>
  <si>
    <t>Positif O1 Ogawa</t>
  </si>
  <si>
    <t>Guéri</t>
  </si>
  <si>
    <t>SENA Gerôme</t>
  </si>
  <si>
    <t>Cuisinier</t>
  </si>
  <si>
    <t>N 6°10'39.58896</t>
  </si>
  <si>
    <t>E 1°17'32.9946</t>
  </si>
  <si>
    <t>nausées ; altération de la conscience; crampes des membres</t>
  </si>
  <si>
    <t>puits peu profod; eau en bouteille</t>
  </si>
  <si>
    <t>dcd</t>
  </si>
  <si>
    <t>AMEGNINOU Jacob</t>
  </si>
  <si>
    <t>Eleve</t>
  </si>
  <si>
    <t>sc 93943654</t>
  </si>
  <si>
    <t>AMATCHOU TCHUI Folly</t>
  </si>
  <si>
    <t>Revendeur</t>
  </si>
  <si>
    <t xml:space="preserve">Asymptomatique </t>
  </si>
  <si>
    <t>eau de robonet</t>
  </si>
  <si>
    <t>négatif</t>
  </si>
  <si>
    <t>AMOUSSOU Komi</t>
  </si>
  <si>
    <t>ne sait pas</t>
  </si>
  <si>
    <t>KAGLO Viviane</t>
  </si>
  <si>
    <t>Féminin</t>
  </si>
  <si>
    <t>NA</t>
  </si>
  <si>
    <t>sc79966732</t>
  </si>
  <si>
    <t>eu de robinet</t>
  </si>
  <si>
    <t>TOSSA Kokoe</t>
  </si>
  <si>
    <t>eau de robinet</t>
  </si>
  <si>
    <t>Asthenie</t>
  </si>
  <si>
    <t>Négatif</t>
  </si>
  <si>
    <t>DEMBELE Antoine</t>
  </si>
  <si>
    <t>AGBEHINDOU Kossi</t>
  </si>
  <si>
    <t>Informaticien</t>
  </si>
  <si>
    <t>ATIVON Komlan</t>
  </si>
  <si>
    <t>CMS Gbenyédzi</t>
  </si>
  <si>
    <t>NON fait</t>
  </si>
  <si>
    <t>EMMANUEL Sunday</t>
  </si>
  <si>
    <t>pêcheur</t>
  </si>
  <si>
    <t>CMS Katanga</t>
  </si>
  <si>
    <t>Non</t>
  </si>
  <si>
    <t>Léthargie</t>
  </si>
  <si>
    <t>LATEVI Folo</t>
  </si>
  <si>
    <t>AMOUSSOU Mawussé</t>
  </si>
  <si>
    <t>Soudeur</t>
  </si>
  <si>
    <t>CMS Adamavo</t>
  </si>
  <si>
    <t>Eau en sachet</t>
  </si>
  <si>
    <t>GBEMASSE Bernadette</t>
  </si>
  <si>
    <t>revendeur</t>
  </si>
  <si>
    <t>ABOU Charif</t>
  </si>
  <si>
    <t>Condusteur Tricycle</t>
  </si>
  <si>
    <t>Hopital Bè Kpota</t>
  </si>
  <si>
    <t>AKOUETE Amen</t>
  </si>
  <si>
    <t>YEVI Brigitte</t>
  </si>
  <si>
    <t>DUSSI Akou</t>
  </si>
  <si>
    <t>CHU SO</t>
  </si>
  <si>
    <t>BOHOUSSOU Micheline</t>
  </si>
  <si>
    <t>DJIBO Djibril</t>
  </si>
  <si>
    <t>CMS Amoutivé</t>
  </si>
  <si>
    <t xml:space="preserve">puits  </t>
  </si>
  <si>
    <t>DJIBALA Aicha</t>
  </si>
  <si>
    <t xml:space="preserve">Hopital de Bè </t>
  </si>
  <si>
    <t>IDRISSA Faozia</t>
  </si>
  <si>
    <t>DJIBO Zouléya</t>
  </si>
  <si>
    <t>ISSA Youssifou</t>
  </si>
  <si>
    <t>ISSA Aboubakar</t>
  </si>
  <si>
    <t>GBOSSOU Koudjodji</t>
  </si>
  <si>
    <t>Couturière</t>
  </si>
  <si>
    <t>GNALETASSI Kodjo</t>
  </si>
  <si>
    <t>MAWUNYIGBON Junior</t>
  </si>
  <si>
    <t>AGBO Hanou</t>
  </si>
  <si>
    <t>MAWUGNIGBON Godwin</t>
  </si>
  <si>
    <t>EKOE Dédé</t>
  </si>
  <si>
    <t>AKOLI Antoine</t>
  </si>
  <si>
    <t>BIYAO Yao</t>
  </si>
  <si>
    <t>Coursier</t>
  </si>
  <si>
    <t>CHU Campus</t>
  </si>
  <si>
    <t>Tde</t>
  </si>
  <si>
    <t>KOKOUDA Samuel</t>
  </si>
  <si>
    <t>DAGLORIA LATIFA</t>
  </si>
  <si>
    <t>ELEVE</t>
  </si>
  <si>
    <t>CHP ANEHO</t>
  </si>
  <si>
    <t>LACS1</t>
  </si>
  <si>
    <t>DAGLORIA  TADOU</t>
  </si>
  <si>
    <t>POLYCLINIQUE D'ANEHO</t>
  </si>
  <si>
    <t xml:space="preserve">FIEVRE </t>
  </si>
  <si>
    <t>DAGLORIA SAODATOU</t>
  </si>
  <si>
    <t>N/A</t>
  </si>
  <si>
    <t>LAWSON DEDE</t>
  </si>
  <si>
    <t>REVENDEUSE</t>
  </si>
  <si>
    <t>GOKA FELIX</t>
  </si>
  <si>
    <t>KOEGAN  ADAMA</t>
  </si>
  <si>
    <t>RETRAITE</t>
  </si>
  <si>
    <t>96107090/99921843</t>
  </si>
  <si>
    <t>MISSEWU CLEMENT</t>
  </si>
  <si>
    <t>USP AGOUEGAN</t>
  </si>
  <si>
    <t>LACS2</t>
  </si>
  <si>
    <t>ADJOH MAMAN</t>
  </si>
  <si>
    <t>GAOUSSOU IDA</t>
  </si>
  <si>
    <t>ADETONA ADEBIONA</t>
  </si>
  <si>
    <t xml:space="preserve">ASTHENIE, FIEVRE </t>
  </si>
  <si>
    <t>KLIKO ZAKARI</t>
  </si>
  <si>
    <t>FIEVRE</t>
  </si>
  <si>
    <t>OBEY ADEKETOU</t>
  </si>
  <si>
    <t xml:space="preserve">AGBESSI CHRISTINE </t>
  </si>
  <si>
    <t>COUTURIERE</t>
  </si>
  <si>
    <t>SADJISSOU CHERIFA</t>
  </si>
  <si>
    <t>AGBEGNIGAN  AFI</t>
  </si>
  <si>
    <t>TOBOSSOU  SAM</t>
  </si>
  <si>
    <t>MACON</t>
  </si>
  <si>
    <t>LAKSSIBOU  MAKATA</t>
  </si>
  <si>
    <t>MENAGERE</t>
  </si>
  <si>
    <t>PECHEUR</t>
  </si>
  <si>
    <t>ATTIKOU Adiatou</t>
  </si>
  <si>
    <t>S/C 92119449</t>
  </si>
  <si>
    <t>ADJETE Anitè</t>
  </si>
  <si>
    <t>Pêcheur</t>
  </si>
  <si>
    <t>S/C 90202013</t>
  </si>
  <si>
    <t>Forage/Puits</t>
  </si>
  <si>
    <t>KOUDOTO  KOKOU LANDRY</t>
  </si>
  <si>
    <t>FOLLYGAH LAURENA</t>
  </si>
  <si>
    <t>DOEVI SOULE</t>
  </si>
  <si>
    <t>TAXI MOTO</t>
  </si>
  <si>
    <t>GBODJOME</t>
  </si>
  <si>
    <t>LACS3</t>
  </si>
  <si>
    <t>ADJAYI  AKPENE</t>
  </si>
  <si>
    <t>DJIWOMENEKO  TONYEVIADJI</t>
  </si>
  <si>
    <t>AYANOU  JUSTIN</t>
  </si>
  <si>
    <t>7 mois</t>
  </si>
  <si>
    <t>ADOURAMAN  ADJARA</t>
  </si>
  <si>
    <t>PALALI Abalo</t>
  </si>
  <si>
    <t>Militaire retraité</t>
  </si>
  <si>
    <t>79426397/99966833</t>
  </si>
  <si>
    <t>N 6°13'16.0''</t>
  </si>
  <si>
    <t>E 1°12'46.5''</t>
  </si>
  <si>
    <t>USP Nyivémégblé</t>
  </si>
  <si>
    <t>Vertige, Asthénie</t>
  </si>
  <si>
    <t>Elève</t>
  </si>
  <si>
    <t>CHU Campus Retrocédé au CMS Agoè-Nyivé</t>
  </si>
  <si>
    <t>Néant</t>
  </si>
  <si>
    <t>MOUKAILA Nadia</t>
  </si>
  <si>
    <t>Enfant</t>
  </si>
  <si>
    <t>CMS Agoè-Nyivé</t>
  </si>
  <si>
    <t>Tde/Forage</t>
  </si>
  <si>
    <t>MOUSSA Arzouma</t>
  </si>
  <si>
    <t>Commerçant</t>
  </si>
  <si>
    <t>AGBOKOU Kpessi</t>
  </si>
  <si>
    <t>≥60</t>
  </si>
  <si>
    <t>CMS Bè Kpota</t>
  </si>
  <si>
    <t xml:space="preserve">DEGBE Adjovi </t>
  </si>
  <si>
    <t>[15-44[</t>
  </si>
  <si>
    <t>Couture</t>
  </si>
  <si>
    <t>Puits</t>
  </si>
  <si>
    <t>GBADOE   KANGNI HUGUES</t>
  </si>
  <si>
    <t>LACS4</t>
  </si>
  <si>
    <t>MOUMOUNI  MYRIAM</t>
  </si>
  <si>
    <t>LOKO   ADELASSI</t>
  </si>
  <si>
    <t>SEKO</t>
  </si>
  <si>
    <t>DEGBE  KOAMI</t>
  </si>
  <si>
    <t>CULTIVATEUR</t>
  </si>
  <si>
    <t>Agent de sécurité</t>
  </si>
  <si>
    <t>LAWSON LATE</t>
  </si>
  <si>
    <t>Maçon</t>
  </si>
  <si>
    <t>CODJA  AGNES</t>
  </si>
  <si>
    <t xml:space="preserve">NON </t>
  </si>
  <si>
    <t>GBESSOYI  EPHRAIM</t>
  </si>
  <si>
    <t>MENUISIER ALU</t>
  </si>
  <si>
    <t>SOSSOU  YAOVI</t>
  </si>
  <si>
    <t>DESSINATEUR BATIMENT</t>
  </si>
  <si>
    <t>ADJALO  ANTOINNETTE</t>
  </si>
  <si>
    <t>AMEKALO  ADJO</t>
  </si>
  <si>
    <t>ATOUTO  LOUIS</t>
  </si>
  <si>
    <t>MENSAH-KOUTO  PETRICIA</t>
  </si>
  <si>
    <t xml:space="preserve">KOUDOTO  KOKOU </t>
  </si>
  <si>
    <t>COIFFEUR</t>
  </si>
  <si>
    <t>MENYE  AURELIE</t>
  </si>
  <si>
    <t>AMEGNONA PIERRE</t>
  </si>
  <si>
    <t>ZIO</t>
  </si>
  <si>
    <t>ZIO1</t>
  </si>
  <si>
    <t>LAWSON LATRE</t>
  </si>
  <si>
    <t>KATCHI  EUGENIE</t>
  </si>
  <si>
    <t>EDORH  LOGOSSI</t>
  </si>
  <si>
    <t>ADANGLOE   KANGNI</t>
  </si>
  <si>
    <t>ASSIAMATE  SIVEDE</t>
  </si>
  <si>
    <t>ASSIBA Clémentine</t>
  </si>
  <si>
    <t>Commercante</t>
  </si>
  <si>
    <t>S/C 98124188</t>
  </si>
  <si>
    <t>Eau en bouteille</t>
  </si>
  <si>
    <t>KOMDOGO Omou</t>
  </si>
  <si>
    <t>LEKE David</t>
  </si>
  <si>
    <t>Docker à l'ancien port de pêche</t>
  </si>
  <si>
    <t>SEGBEDJI Boris</t>
  </si>
  <si>
    <t>Eau de robinet, Eau de puits</t>
  </si>
  <si>
    <t>Non faite</t>
  </si>
  <si>
    <t>WALLAS  MESSAN</t>
  </si>
  <si>
    <t>Communautaire</t>
  </si>
  <si>
    <t>KOKOUVI  GREGOIRE</t>
  </si>
  <si>
    <t>Formation Sanitaire</t>
  </si>
  <si>
    <t>KPONTON  FREEDOM</t>
  </si>
  <si>
    <t>ETUDIANT</t>
  </si>
  <si>
    <t>DAMAZOU DJIWONOU</t>
  </si>
  <si>
    <t>CHARCUTIER</t>
  </si>
  <si>
    <t>TCHAGLI  ESSI</t>
  </si>
  <si>
    <t xml:space="preserve">DOGBE DOSSEH </t>
  </si>
  <si>
    <t>DOTSE  PATRICIA</t>
  </si>
  <si>
    <t>71836533/71870276</t>
  </si>
  <si>
    <t>KOUKOUZOU KOMLAVI</t>
  </si>
  <si>
    <t>SOUDEUR</t>
  </si>
  <si>
    <t>BOGUE  HOMEFA</t>
  </si>
  <si>
    <t>TOGOKOME</t>
  </si>
  <si>
    <t>MIHETO AKOUVI</t>
  </si>
  <si>
    <t>Ménagère</t>
  </si>
  <si>
    <t>S/C 98682965/91729761</t>
  </si>
  <si>
    <t>USP AGBETIKO</t>
  </si>
  <si>
    <t>BAS-MONO2</t>
  </si>
  <si>
    <t>Dyspnée</t>
  </si>
  <si>
    <t>TdE+Eau de fleuve</t>
  </si>
  <si>
    <t>TOSSOU SOKPOHOE</t>
  </si>
  <si>
    <t>6.493993</t>
  </si>
  <si>
    <t>1.712167</t>
  </si>
  <si>
    <t>KOUKOU KODJO GEOFFROI</t>
  </si>
  <si>
    <t>EN COURS</t>
  </si>
  <si>
    <t>DOVI KOUAMI</t>
  </si>
  <si>
    <t>6.493892</t>
  </si>
  <si>
    <t>1.712067</t>
  </si>
  <si>
    <t>AGBA SOGBOSSI</t>
  </si>
  <si>
    <t>Revendeuse</t>
  </si>
  <si>
    <t>Ne sait pas</t>
  </si>
  <si>
    <t>KOUEGAN Adjo</t>
  </si>
  <si>
    <t>HOUNDJAGBE Olivier</t>
  </si>
  <si>
    <t>Cultivateur</t>
  </si>
  <si>
    <t>6.494650</t>
  </si>
  <si>
    <t>1.711417</t>
  </si>
  <si>
    <t>SOSSA-AKPA Anassi</t>
  </si>
  <si>
    <t>USP AGOME GLOZOU</t>
  </si>
  <si>
    <t>BAS-MONO1</t>
  </si>
  <si>
    <t>BOSSOU AMEKPO</t>
  </si>
  <si>
    <t>6.539444</t>
  </si>
  <si>
    <t>1.694722</t>
  </si>
  <si>
    <t>KODJOVI Yawavi</t>
  </si>
  <si>
    <t>Cultivatrice</t>
  </si>
  <si>
    <t>En cours</t>
  </si>
  <si>
    <t>AZIAWO Adjo Florence</t>
  </si>
  <si>
    <t>Coiffeuse/ménagère</t>
  </si>
  <si>
    <t>SOULEYMANE Fridos</t>
  </si>
  <si>
    <t>LATE Afi</t>
  </si>
  <si>
    <t>SANI Mohamed</t>
  </si>
  <si>
    <t>FIKLOU Tchotcho</t>
  </si>
  <si>
    <t>AMETOWOU Koffa</t>
  </si>
  <si>
    <t>CMS Gbétsogbé</t>
  </si>
  <si>
    <t>SILIVI AKOUVI</t>
  </si>
  <si>
    <t>Boulangère</t>
  </si>
  <si>
    <t>Eau de puits</t>
  </si>
  <si>
    <t>AKOWONOU Rodrigue</t>
  </si>
  <si>
    <t>NA (Enfant)</t>
  </si>
  <si>
    <t>Eau de rivière</t>
  </si>
  <si>
    <t>Tresse</t>
  </si>
  <si>
    <t>CMS Baguida</t>
  </si>
  <si>
    <t>SANS PROFESSION</t>
  </si>
  <si>
    <t>HOUNKPATI Dosseh</t>
  </si>
  <si>
    <t>AROUNA Adamou</t>
  </si>
  <si>
    <t>Revendeur/se</t>
  </si>
  <si>
    <t>S/C 90760298</t>
  </si>
  <si>
    <t>ATCD de diarrhée rouge</t>
  </si>
  <si>
    <t>Echantillon en cour de convoyage</t>
  </si>
  <si>
    <t>ANIMAKA Kokou Samuel</t>
  </si>
  <si>
    <t>Enfant (moins de 4ans)</t>
  </si>
  <si>
    <t>CMS Légbassito</t>
  </si>
  <si>
    <t>AMOUZOUGAN CHIMENE</t>
  </si>
  <si>
    <t>KPOTENOU  BRIGITTE</t>
  </si>
  <si>
    <t>KOUMONDJI  JEANNE</t>
  </si>
  <si>
    <t>COIFFEUSE</t>
  </si>
  <si>
    <t>TOULASSI  KODJO</t>
  </si>
  <si>
    <t>REVENDEUR</t>
  </si>
  <si>
    <t>FIATEPE RODRIGUE</t>
  </si>
  <si>
    <t>ECOLIER</t>
  </si>
  <si>
    <t>AMOUZOU   LATA CLAUDE</t>
  </si>
  <si>
    <t>APPRENTI ELECTRICIEN</t>
  </si>
  <si>
    <t>GNAVO  HERVE</t>
  </si>
  <si>
    <t>ALOMASSOU   ATSOU</t>
  </si>
  <si>
    <t>AKOME  KOKOE</t>
  </si>
  <si>
    <t>ABOUYO  KOSSI</t>
  </si>
  <si>
    <t>AGUESSI YAO GREGOIRE</t>
  </si>
  <si>
    <t>MECANICIEN AUTO</t>
  </si>
  <si>
    <t xml:space="preserve">HOUNSIME  ALPHONSE  </t>
  </si>
  <si>
    <t xml:space="preserve">MENUISIER </t>
  </si>
  <si>
    <t>DJRAMEDO  BLAISE</t>
  </si>
  <si>
    <t>AMAH TCHOUTCHOUI  AFANGNILOU</t>
  </si>
  <si>
    <t>DAGBAN ELYSE</t>
  </si>
  <si>
    <t>ADJOKPA CARINA</t>
  </si>
  <si>
    <t>ECOLIERE</t>
  </si>
  <si>
    <t>AGOSSOU AKOUETE</t>
  </si>
  <si>
    <t>AGOSSOU AYAO</t>
  </si>
  <si>
    <t>MOBAKA OUSMANE</t>
  </si>
  <si>
    <t>TEKO PAUL</t>
  </si>
  <si>
    <t>CHAUFFEUR</t>
  </si>
  <si>
    <t>ASSAGBA DOVE</t>
  </si>
  <si>
    <t>APPRENTI HERBORISTE</t>
  </si>
  <si>
    <t>VODOU  ESSI  IRENE</t>
  </si>
  <si>
    <t>MASSEUSE</t>
  </si>
  <si>
    <t>CEPHALEES, COURBATURES, FRISSONS</t>
  </si>
  <si>
    <t>AGOSSOU  KOSSI</t>
  </si>
  <si>
    <t>AGOSSOU AKOETE</t>
  </si>
  <si>
    <t>GBATOHOUN  DAKOUALO</t>
  </si>
  <si>
    <t>SIPOKPE KOFFI NICOLAS</t>
  </si>
  <si>
    <t>ENSEIGNANT</t>
  </si>
  <si>
    <t>AMETO JOH</t>
  </si>
  <si>
    <t>HONVOU   JANVIER</t>
  </si>
  <si>
    <t>KOUTOHOU Bénédicte</t>
  </si>
  <si>
    <t>ATSOU Ablavi</t>
  </si>
  <si>
    <t>USP Agomé glozou</t>
  </si>
  <si>
    <t>eau de puits</t>
  </si>
  <si>
    <t>AKABE Yaovi</t>
  </si>
  <si>
    <t>USP Batonou</t>
  </si>
  <si>
    <t>SCHIKPE Edoh</t>
  </si>
  <si>
    <t>CMS Sanguéra</t>
  </si>
  <si>
    <t>Coma, Détresse respiratoire, altération de la conscience</t>
  </si>
  <si>
    <t>Ne sais pas</t>
  </si>
  <si>
    <t>AMEGNAGLO Yawa</t>
  </si>
  <si>
    <t>CMS Cacavéli</t>
  </si>
  <si>
    <t>AEG sur fond d'Immunodépression</t>
  </si>
  <si>
    <t>SEIDOU Issifou</t>
  </si>
  <si>
    <t>90444904 SEIDOU Sidik</t>
  </si>
  <si>
    <t>Altération de l'Etat général</t>
  </si>
  <si>
    <t>SEIDOU Djibril</t>
  </si>
  <si>
    <t>ADEWI Péniel</t>
  </si>
  <si>
    <t>Etudiante</t>
  </si>
  <si>
    <t>90062663 ADEWI Jonas</t>
  </si>
  <si>
    <t>crampes des membres</t>
  </si>
  <si>
    <t>BATCHASSI Tchondo Maurice</t>
  </si>
  <si>
    <t>CMS Togblékopé</t>
  </si>
  <si>
    <t>Suspects</t>
  </si>
  <si>
    <t>[15-44]</t>
  </si>
  <si>
    <t>[2-4]</t>
  </si>
  <si>
    <t>[5-14]</t>
  </si>
  <si>
    <t>[45-59]</t>
  </si>
  <si>
    <t>[60 et plus]</t>
  </si>
  <si>
    <t xml:space="preserve"> ≥ 60</t>
  </si>
  <si>
    <t>Total</t>
  </si>
  <si>
    <t>Tranche d'âge</t>
  </si>
  <si>
    <t>Cas suspects</t>
  </si>
  <si>
    <t>%</t>
  </si>
  <si>
    <t>[0-2]</t>
  </si>
  <si>
    <t>[0-2[</t>
  </si>
  <si>
    <t>(All)</t>
  </si>
  <si>
    <t>Décès</t>
  </si>
  <si>
    <t>Vivants</t>
  </si>
  <si>
    <t>Létalité</t>
  </si>
  <si>
    <t>S34</t>
  </si>
  <si>
    <t>S33</t>
  </si>
  <si>
    <t>S35</t>
  </si>
  <si>
    <t>S36</t>
  </si>
  <si>
    <t>S37</t>
  </si>
  <si>
    <t>S38</t>
  </si>
  <si>
    <t>S39</t>
  </si>
  <si>
    <t>S40</t>
  </si>
  <si>
    <t>S41</t>
  </si>
  <si>
    <t>S42</t>
  </si>
  <si>
    <t>S43</t>
  </si>
  <si>
    <t>S44</t>
  </si>
  <si>
    <t>S45</t>
  </si>
  <si>
    <t>12-août</t>
  </si>
  <si>
    <t>13-août</t>
  </si>
  <si>
    <t>14-août</t>
  </si>
  <si>
    <t>17-août</t>
  </si>
  <si>
    <t>28-août</t>
  </si>
  <si>
    <t>09-sept</t>
  </si>
  <si>
    <t>14-sept</t>
  </si>
  <si>
    <t>17-sept</t>
  </si>
  <si>
    <t>23-sept</t>
  </si>
  <si>
    <t>25-sept</t>
  </si>
  <si>
    <t>26-sept</t>
  </si>
  <si>
    <t>27-sept</t>
  </si>
  <si>
    <t>28-sept</t>
  </si>
  <si>
    <t>29-sept</t>
  </si>
  <si>
    <t>30-sept</t>
  </si>
  <si>
    <t>01-oct</t>
  </si>
  <si>
    <t>02-oct</t>
  </si>
  <si>
    <t>03-oct</t>
  </si>
  <si>
    <t>04-oct</t>
  </si>
  <si>
    <t>05-oct</t>
  </si>
  <si>
    <t>06-oct</t>
  </si>
  <si>
    <t>08-oct</t>
  </si>
  <si>
    <t>09-oct</t>
  </si>
  <si>
    <t>10-oct</t>
  </si>
  <si>
    <t>11-oct</t>
  </si>
  <si>
    <t>12-oct</t>
  </si>
  <si>
    <t>13-oct</t>
  </si>
  <si>
    <t>14-oct</t>
  </si>
  <si>
    <t>17-oct</t>
  </si>
  <si>
    <t>18-oct</t>
  </si>
  <si>
    <t>19-oct</t>
  </si>
  <si>
    <t>21-oct</t>
  </si>
  <si>
    <t>22-oct</t>
  </si>
  <si>
    <t>23-oct</t>
  </si>
  <si>
    <t>24-oct</t>
  </si>
  <si>
    <t>25-oct</t>
  </si>
  <si>
    <t>26-oct</t>
  </si>
  <si>
    <t>27-oct</t>
  </si>
  <si>
    <t>28-oct</t>
  </si>
  <si>
    <t>29-oct</t>
  </si>
  <si>
    <t>30-oct</t>
  </si>
  <si>
    <t>31-oct</t>
  </si>
  <si>
    <t>01-nov</t>
  </si>
  <si>
    <t>02-nov</t>
  </si>
  <si>
    <t>03-nov</t>
  </si>
  <si>
    <t>04-nov</t>
  </si>
  <si>
    <t>05-nov</t>
  </si>
  <si>
    <t>06-nov</t>
  </si>
  <si>
    <t>07-nov</t>
  </si>
  <si>
    <t>08-nov</t>
  </si>
  <si>
    <t>09-nov</t>
  </si>
  <si>
    <t>Vivant</t>
  </si>
  <si>
    <t>BABOZA  RITA</t>
  </si>
  <si>
    <t>PECHEUSE</t>
  </si>
  <si>
    <t>AGOMADA DJOULI</t>
  </si>
  <si>
    <t>JOHSON  JANVIER</t>
  </si>
  <si>
    <t>S46</t>
  </si>
  <si>
    <t>ELAVAGNON  AHOEFA</t>
  </si>
  <si>
    <t>AMOUZOU GABRIEL</t>
  </si>
  <si>
    <t>KOUTOWOU  SEVE</t>
  </si>
  <si>
    <t>GAMEKOPE</t>
  </si>
  <si>
    <t>ASSAGBA KEVIN</t>
  </si>
  <si>
    <t>ASSOAGBAKOPE</t>
  </si>
  <si>
    <t>SENA  KOKOE</t>
  </si>
  <si>
    <t>GBADJI</t>
  </si>
  <si>
    <t>ATTIOGBE  DENISE</t>
  </si>
  <si>
    <t>HETCHIAVI KPOTA</t>
  </si>
  <si>
    <t xml:space="preserve">TCHAKLIZO  APEDO </t>
  </si>
  <si>
    <t>OUVRIER</t>
  </si>
  <si>
    <t>AGBEDJINOU  ANOUMOU</t>
  </si>
  <si>
    <t>AGBEDJINOUCONDJI</t>
  </si>
  <si>
    <t>HANGOUME</t>
  </si>
  <si>
    <t>AWI FLORENCE</t>
  </si>
  <si>
    <t>MESSAN KOKOU</t>
  </si>
  <si>
    <t xml:space="preserve">DAGUE </t>
  </si>
  <si>
    <t>DOSSE  FOLLY</t>
  </si>
  <si>
    <t>APPRENTI MACON</t>
  </si>
  <si>
    <t>NION</t>
  </si>
  <si>
    <t>AYITE KOSSI</t>
  </si>
  <si>
    <t>AGOTIDEKA</t>
  </si>
  <si>
    <t>10-nov</t>
  </si>
  <si>
    <t>11-nov</t>
  </si>
  <si>
    <t>12-nov</t>
  </si>
  <si>
    <t>13-nov</t>
  </si>
  <si>
    <t>14-nov</t>
  </si>
  <si>
    <t>15-nov</t>
  </si>
  <si>
    <t>16-nov</t>
  </si>
  <si>
    <t>BOUBA Abdoul Gafar</t>
  </si>
  <si>
    <t>Haoussa Zongo</t>
  </si>
  <si>
    <t>En Hospitalisation</t>
  </si>
  <si>
    <t>Paludisme associé</t>
  </si>
  <si>
    <t>SOWOU Yaovi</t>
  </si>
  <si>
    <t>Nukafu</t>
  </si>
  <si>
    <t>CMS Nukafu</t>
  </si>
  <si>
    <t>APOBI Judith</t>
  </si>
  <si>
    <t>Coiffure</t>
  </si>
  <si>
    <t>TETE  YAO RICHARD</t>
  </si>
  <si>
    <t>ELECTRO TECHNICIEN</t>
  </si>
  <si>
    <t>AGOME SEVA2</t>
  </si>
  <si>
    <t>MONTANT  CHARLES</t>
  </si>
  <si>
    <t>NDIKUMANA Agnès</t>
  </si>
  <si>
    <t>Humanitaire</t>
  </si>
  <si>
    <t>Clinique de l'Atlantique</t>
  </si>
  <si>
    <t>KPETIGO Eméfa</t>
  </si>
  <si>
    <t>Doumasséssé</t>
  </si>
  <si>
    <t>CMS Doumasséssé</t>
  </si>
  <si>
    <t>GBETOUNOU  OSEBIO</t>
  </si>
  <si>
    <t>ASSIAKOLEY-MESSAN  TETEGAN</t>
  </si>
  <si>
    <t>AGRODRAFO</t>
  </si>
  <si>
    <t>ADANHOUME  FLORENT</t>
  </si>
  <si>
    <t>Type_fs_comm</t>
  </si>
  <si>
    <t>6.173142</t>
  </si>
  <si>
    <t xml:space="preserve"> 1.2423927</t>
  </si>
  <si>
    <t>6.173143</t>
  </si>
  <si>
    <t xml:space="preserve"> 1.2423928</t>
  </si>
  <si>
    <t>6.263144</t>
  </si>
  <si>
    <t xml:space="preserve"> 1.5923929</t>
  </si>
  <si>
    <t>6.263145</t>
  </si>
  <si>
    <t xml:space="preserve"> 1.5923930</t>
  </si>
  <si>
    <t>6.1703146</t>
  </si>
  <si>
    <t xml:space="preserve"> 1.3223931</t>
  </si>
  <si>
    <t>6.211673273925775</t>
  </si>
  <si>
    <t xml:space="preserve"> 1.453890712205296</t>
  </si>
  <si>
    <t>6.221673273925775</t>
  </si>
  <si>
    <t>DAGUE</t>
  </si>
  <si>
    <t>Point ( 1.453890712205296 6.221673273925775)</t>
  </si>
  <si>
    <t>Point ( 1.2423927 6.173142)</t>
  </si>
  <si>
    <t>Point ( 1.5923929 6.263144)</t>
  </si>
  <si>
    <t>Point ( 1.453890712205296 6.211673273925775)</t>
  </si>
  <si>
    <t>S47</t>
  </si>
  <si>
    <t>17-nov</t>
  </si>
  <si>
    <t>19-nov</t>
  </si>
  <si>
    <t>20-nov</t>
  </si>
  <si>
    <t>1.2215169989318988</t>
  </si>
  <si>
    <t>1.3054846135860712</t>
  </si>
  <si>
    <t>6.15306806591882</t>
  </si>
  <si>
    <t>1.2756098362654944</t>
  </si>
  <si>
    <t>6.164475693128914</t>
  </si>
  <si>
    <t xml:space="preserve"> 1.622224647621934</t>
  </si>
  <si>
    <t>6.23928331889</t>
  </si>
  <si>
    <t>Point ( 1.622224647621934 6.23928331889)</t>
  </si>
  <si>
    <t>Point (1.2756098362654944 6.164475693128914)</t>
  </si>
  <si>
    <t>Point (1.3054846135860712 6.15306806591882)</t>
  </si>
  <si>
    <t>6.132506911709533</t>
  </si>
  <si>
    <t>Total (n)</t>
  </si>
  <si>
    <t>Décès (n)</t>
  </si>
  <si>
    <t>MONTCHON  YAO</t>
  </si>
  <si>
    <t xml:space="preserve">AGBENOU  KODJO </t>
  </si>
  <si>
    <t>FOLLY  AYELE</t>
  </si>
  <si>
    <t>JOURNALISTE</t>
  </si>
  <si>
    <t>AGOSSOU DOSSEH</t>
  </si>
  <si>
    <t>ZOWLA</t>
  </si>
  <si>
    <t>TEY  YAO</t>
  </si>
  <si>
    <t>S48</t>
  </si>
  <si>
    <t>TCHAGLI  FLORENTINE</t>
  </si>
  <si>
    <t>AGOUKPE  MAWULOLO  KODJOVI</t>
  </si>
  <si>
    <t>DEGNON  AFIWA</t>
  </si>
  <si>
    <t>TOGBEDJI  MAWUENA</t>
  </si>
  <si>
    <t>21 MOIS</t>
  </si>
  <si>
    <t>ADOUKOWOE</t>
  </si>
  <si>
    <t>KAIZA  CATHERINE</t>
  </si>
  <si>
    <t>DOGBEVIA  AFI</t>
  </si>
  <si>
    <t>DAGBA  ADJO</t>
  </si>
  <si>
    <t>ASSOUCONDJI</t>
  </si>
  <si>
    <t>TOSSOU DATE</t>
  </si>
  <si>
    <t>DOUMEGNON  ATSOU</t>
  </si>
  <si>
    <t>DECLARANT EN DOUANE</t>
  </si>
  <si>
    <t>KLIKO  ASSION</t>
  </si>
  <si>
    <t>LOGOPE</t>
  </si>
  <si>
    <t>AGBA  ABLOSSI</t>
  </si>
  <si>
    <t>TOULASSI Kowouvi</t>
  </si>
  <si>
    <t>TEUGBEDOR Akossiwa</t>
  </si>
  <si>
    <t>EHLI Komi</t>
  </si>
  <si>
    <t>Menuisier Alu</t>
  </si>
  <si>
    <t>BALO Aliou</t>
  </si>
  <si>
    <t>Ségbé</t>
  </si>
  <si>
    <t>Infirmerie CETEF</t>
  </si>
  <si>
    <t>SEIDOU Ousmane</t>
  </si>
  <si>
    <t>Légère paleur</t>
  </si>
  <si>
    <t>TALHATOU Nachour</t>
  </si>
  <si>
    <t>70132014/90901090</t>
  </si>
  <si>
    <t>Togblékopé Akoin</t>
  </si>
  <si>
    <t>Soif permanente</t>
  </si>
  <si>
    <t>En hospitalisation</t>
  </si>
  <si>
    <t>ABDOUL Faouzne</t>
  </si>
  <si>
    <t>RAS</t>
  </si>
  <si>
    <t>18-nov</t>
  </si>
  <si>
    <t>21-nov</t>
  </si>
  <si>
    <t>23-nov</t>
  </si>
  <si>
    <t>24-nov</t>
  </si>
  <si>
    <t>27-nov</t>
  </si>
  <si>
    <t>28-nov</t>
  </si>
  <si>
    <t>29-nov</t>
  </si>
  <si>
    <t>30-nov</t>
  </si>
  <si>
    <t>TDR</t>
  </si>
  <si>
    <t>Culture</t>
  </si>
  <si>
    <t>Column1</t>
  </si>
  <si>
    <t>Column2</t>
  </si>
  <si>
    <t>Column3</t>
  </si>
  <si>
    <t>Column4</t>
  </si>
  <si>
    <t>Negatif</t>
  </si>
  <si>
    <t>culture</t>
  </si>
  <si>
    <t>total</t>
  </si>
  <si>
    <t>POSITIF</t>
  </si>
  <si>
    <t>KANKOE  EKLOU  PETER</t>
  </si>
  <si>
    <t>LADAN  FARHANA</t>
  </si>
  <si>
    <t>AMAKOE  DEDE</t>
  </si>
  <si>
    <t>S49</t>
  </si>
  <si>
    <t>AMATCHOUTCHOUI  KAZIA</t>
  </si>
  <si>
    <t>KOUADJO-QUAM DESIRE</t>
  </si>
  <si>
    <t>ANEHO</t>
  </si>
  <si>
    <t>KOUTSODJI  HILDA</t>
  </si>
  <si>
    <t>7 MOIS</t>
  </si>
  <si>
    <t>MME  AMOUZOU  NATACHA</t>
  </si>
  <si>
    <t xml:space="preserve">WLETSOU  AFI  </t>
  </si>
  <si>
    <t xml:space="preserve">WUIKPO ESTHER </t>
  </si>
  <si>
    <t>AGBODAN</t>
  </si>
  <si>
    <t>AGBODAN   TETE</t>
  </si>
  <si>
    <t>HABIBOU FADIL Souweba</t>
  </si>
  <si>
    <t>MOUMOULA Hamza</t>
  </si>
  <si>
    <t>Dégomé</t>
  </si>
  <si>
    <t>Asthénie</t>
  </si>
  <si>
    <t>AZIAMATI Samuel</t>
  </si>
  <si>
    <t>Agoè Klinvé</t>
  </si>
  <si>
    <t>Crampes des membres, détresse respiratoire</t>
  </si>
  <si>
    <t>6.248055</t>
  </si>
  <si>
    <t>1.203167</t>
  </si>
  <si>
    <t>6.283159</t>
  </si>
  <si>
    <t>6.283160</t>
  </si>
  <si>
    <t>1.196672</t>
  </si>
  <si>
    <t>6.221182</t>
  </si>
  <si>
    <t>1.212827</t>
  </si>
  <si>
    <t>6.22273273925775</t>
  </si>
  <si>
    <t>6.177545627668431</t>
  </si>
  <si>
    <t xml:space="preserve"> 1.1523380381040775</t>
  </si>
  <si>
    <t>Point ( 1.583890712205296 6.231673273925775)</t>
  </si>
  <si>
    <t>Point ( 1.1523380381040775 6.177545627668431)</t>
  </si>
  <si>
    <t>Point (1.196672 6.283159)</t>
  </si>
  <si>
    <t>Point ( 1.453890712205296 6.22273273925775)</t>
  </si>
  <si>
    <t>Point (1.196672 6.283160)</t>
  </si>
  <si>
    <t>Point (1.212827 6.221182)</t>
  </si>
  <si>
    <t>01-déc</t>
  </si>
  <si>
    <t>02-déc</t>
  </si>
  <si>
    <t>03-déc</t>
  </si>
  <si>
    <t>04-déc</t>
  </si>
  <si>
    <t>05-déc</t>
  </si>
  <si>
    <t>ESSOFAI Alem</t>
  </si>
  <si>
    <t>GERMAN  ALIKERA</t>
  </si>
  <si>
    <t>KANGNI   AMELE</t>
  </si>
  <si>
    <t>ADADE  AMELE</t>
  </si>
  <si>
    <t>MARCHAND</t>
  </si>
  <si>
    <t>POLYCLINIQUE</t>
  </si>
  <si>
    <t>MELLYDOME</t>
  </si>
  <si>
    <t>33MOIS</t>
  </si>
  <si>
    <t>HOUNKPATI Kokou</t>
  </si>
  <si>
    <t>BOUBAKAR Abdoulakim</t>
  </si>
  <si>
    <t>NANIVI   NATUS</t>
  </si>
  <si>
    <t>WALLAS   MAWUGNO</t>
  </si>
  <si>
    <t>HOUEDAKOR  TETE</t>
  </si>
  <si>
    <t>S50</t>
  </si>
  <si>
    <t>07-déc</t>
  </si>
  <si>
    <t>09-déc</t>
  </si>
  <si>
    <t>11-déc</t>
  </si>
  <si>
    <t>TAIROU ABDOUL Razak</t>
  </si>
  <si>
    <t>Revendeur de vètements</t>
  </si>
  <si>
    <t>70773023/71543161</t>
  </si>
  <si>
    <t>Zongo Sivédomé</t>
  </si>
  <si>
    <t>Détresse respiratoire, altération de la conscience</t>
  </si>
  <si>
    <t>17/122024</t>
  </si>
  <si>
    <t>SEYIDOU Hassane</t>
  </si>
  <si>
    <t>Boucher à Zongo</t>
  </si>
  <si>
    <t>AWAL Sani 90950834</t>
  </si>
  <si>
    <t>Crampes des membres, douleurs abdominales, détresse respiratoire</t>
  </si>
  <si>
    <t>NAPO Jérome</t>
  </si>
  <si>
    <t>91918384/90375543</t>
  </si>
  <si>
    <t>Légbassito Athiomé</t>
  </si>
  <si>
    <t>Crampes des membres, douleurs abdominales</t>
  </si>
  <si>
    <t>ZIBO Ayman</t>
  </si>
  <si>
    <t>Revendeur au GM</t>
  </si>
  <si>
    <t>Zénabou soumana 71593022</t>
  </si>
  <si>
    <t>Infirmerie du camp / Polyclinique Démakpoè</t>
  </si>
  <si>
    <t>6.247032</t>
  </si>
  <si>
    <t>1.217697</t>
  </si>
  <si>
    <t>6.252665</t>
  </si>
  <si>
    <t>6.250500</t>
  </si>
  <si>
    <t>6.248247</t>
  </si>
  <si>
    <t>1.207219</t>
  </si>
  <si>
    <t>1.213525</t>
  </si>
  <si>
    <t>1.146475</t>
  </si>
  <si>
    <t>6.172559</t>
  </si>
  <si>
    <t>1.309719</t>
  </si>
  <si>
    <t>6.149335</t>
  </si>
  <si>
    <t>1.294929</t>
  </si>
  <si>
    <t>Point (1.217697 6.247032)</t>
  </si>
  <si>
    <t>Point (1.146475 6.248247)</t>
  </si>
  <si>
    <t>S51</t>
  </si>
  <si>
    <t>13-déc</t>
  </si>
  <si>
    <t>16-déc</t>
  </si>
  <si>
    <t>17-déc</t>
  </si>
  <si>
    <t xml:space="preserve">AMADOU Kadi </t>
  </si>
  <si>
    <t>ADAMOU Abdoul Djalil</t>
  </si>
  <si>
    <t>ANGBA Nazif</t>
  </si>
  <si>
    <t xml:space="preserve">AROUNA Ousebrou </t>
  </si>
  <si>
    <t>AGALI Abdoul Djalil</t>
  </si>
  <si>
    <t>DOUTI Romaine</t>
  </si>
  <si>
    <t>SITA Soule</t>
  </si>
  <si>
    <t>AGALI Zilkif</t>
  </si>
  <si>
    <t>AROUNA Idaya</t>
  </si>
  <si>
    <t>TENGUEY Ayélé</t>
  </si>
  <si>
    <t>ADAMOU Roukeya</t>
  </si>
  <si>
    <t>DOUTI Kévine 98492279</t>
  </si>
  <si>
    <t>Adétikopé Kpotavé</t>
  </si>
  <si>
    <t>CMS Adétikopé</t>
  </si>
  <si>
    <t xml:space="preserve">Crampes des membres, douleurs abdominales, Paludisme associé </t>
  </si>
  <si>
    <t>Puit</t>
  </si>
  <si>
    <t xml:space="preserve">Revendeur </t>
  </si>
  <si>
    <t>ABDOUL Aziz 91259149</t>
  </si>
  <si>
    <t>Commercant</t>
  </si>
  <si>
    <t>AGALI Adoul Dzélil 70109757</t>
  </si>
  <si>
    <t xml:space="preserve">Oui </t>
  </si>
  <si>
    <t xml:space="preserve">Non </t>
  </si>
  <si>
    <t>CHU Campus Retrocédé au CMS Togblékopé</t>
  </si>
  <si>
    <t>ALAGAN Koffi mawuli 96684668</t>
  </si>
  <si>
    <t xml:space="preserve">RAS </t>
  </si>
  <si>
    <t xml:space="preserve">Ne sait pas </t>
  </si>
  <si>
    <t>ADAMOU Abdoul Tayirou 90711400</t>
  </si>
  <si>
    <t xml:space="preserve">AROUNA Seyni </t>
  </si>
  <si>
    <t xml:space="preserve">Commercant </t>
  </si>
  <si>
    <t>6.276619</t>
  </si>
  <si>
    <t>1.210323</t>
  </si>
  <si>
    <t>Point (1.210323 6.276619)</t>
  </si>
  <si>
    <t>20-déc</t>
  </si>
  <si>
    <t>21-déc</t>
  </si>
  <si>
    <t>22-déc</t>
  </si>
  <si>
    <t>23-déc</t>
  </si>
  <si>
    <t>S52</t>
  </si>
  <si>
    <t>LARABOU Rafia</t>
  </si>
  <si>
    <t>Rafia 70807753 et Marsame 90223241</t>
  </si>
  <si>
    <t>Kotokoli Zongo</t>
  </si>
  <si>
    <t>CMS Togblekope</t>
  </si>
  <si>
    <t>Pure Water</t>
  </si>
  <si>
    <t>AZANGLO Martini</t>
  </si>
  <si>
    <t>Sans emploi</t>
  </si>
  <si>
    <t>AZANGLO Kossivi 91489455</t>
  </si>
  <si>
    <t>Togblé Nivémé</t>
  </si>
  <si>
    <t xml:space="preserve">ABISSE Djidoula </t>
  </si>
  <si>
    <t>ABISSE 90016496</t>
  </si>
  <si>
    <t>Zongo BTCI</t>
  </si>
  <si>
    <t>TDE</t>
  </si>
  <si>
    <t>KOWOU Fridaos</t>
  </si>
  <si>
    <t>KOWOU Blaise 90170593</t>
  </si>
  <si>
    <t xml:space="preserve">AFIF ABILA Alidou </t>
  </si>
  <si>
    <t>AFIF ABILA 91115024</t>
  </si>
  <si>
    <t>Zongo privilège</t>
  </si>
  <si>
    <t>Pleurs, muguet</t>
  </si>
  <si>
    <t xml:space="preserve">KINDO Fati </t>
  </si>
  <si>
    <t>90534835/MOHAMED 93345049</t>
  </si>
  <si>
    <t>Zongo Zilikpota</t>
  </si>
  <si>
    <t xml:space="preserve">ISSIFOU Amina </t>
  </si>
  <si>
    <t xml:space="preserve">Domestique </t>
  </si>
  <si>
    <t>AWA 71250793/92735377</t>
  </si>
  <si>
    <t>ASSIMA Abass</t>
  </si>
  <si>
    <t>Zémidjan/Chauffeur</t>
  </si>
  <si>
    <t>Abass 70404246</t>
  </si>
  <si>
    <t>Fidokpui Hermane</t>
  </si>
  <si>
    <t xml:space="preserve">Vertige céphalée </t>
  </si>
  <si>
    <t xml:space="preserve">ALLASSANI Diana </t>
  </si>
  <si>
    <t>Diana 91365792</t>
  </si>
  <si>
    <t>Femme enceinte</t>
  </si>
  <si>
    <t>Forage, Pure Water</t>
  </si>
  <si>
    <t>MATE Marc</t>
  </si>
  <si>
    <t>Port de peche (Baguida)</t>
  </si>
  <si>
    <t>Crampe</t>
  </si>
  <si>
    <t>DOUTI Yaboukine</t>
  </si>
  <si>
    <t>DOUTI</t>
  </si>
  <si>
    <t>SEIBOU Bouraima</t>
  </si>
  <si>
    <t>SEIBOU 90127858</t>
  </si>
  <si>
    <t>Zongo Zilikpta Nagodé</t>
  </si>
  <si>
    <t>Vertige, Crise épileptique</t>
  </si>
  <si>
    <t>AGREGNA Abdoul Wassiwou</t>
  </si>
  <si>
    <t>TCHAKORA 90992840</t>
  </si>
  <si>
    <t>Togblékopé Alinka</t>
  </si>
  <si>
    <t>Agoè-Nyive 4</t>
  </si>
  <si>
    <t>SOULE Abdoul Gafar</t>
  </si>
  <si>
    <t xml:space="preserve">SOULE Amidou </t>
  </si>
  <si>
    <t>OUMAR Abdoulaye</t>
  </si>
  <si>
    <t>OUMAR Ibrahim 90180358</t>
  </si>
  <si>
    <t>Fièvre</t>
  </si>
  <si>
    <t xml:space="preserve">BACHIROU Adamou </t>
  </si>
  <si>
    <t>Staffeur</t>
  </si>
  <si>
    <t>Adamou 71924607</t>
  </si>
  <si>
    <t>OUSMANE Abdoul Aziz</t>
  </si>
  <si>
    <t>ABDOUL Aziz Hamidou 90287143</t>
  </si>
  <si>
    <t>SOULEY Afsa</t>
  </si>
  <si>
    <t>SOULE Yakouba 90259045</t>
  </si>
  <si>
    <t>Zongo Fopadex</t>
  </si>
  <si>
    <t>Forage,TDE,</t>
  </si>
  <si>
    <t>OUSMANE Rabi</t>
  </si>
  <si>
    <t>Hamidou ramatou 90283335</t>
  </si>
  <si>
    <t>Zongo dogta lafiè</t>
  </si>
  <si>
    <t>DJAPJENGOU Germaine</t>
  </si>
  <si>
    <t>Dasmane 90068819</t>
  </si>
  <si>
    <t>Fidékpui</t>
  </si>
  <si>
    <t>ABDALLAH Mouhamadou</t>
  </si>
  <si>
    <t>Moukaila rachida</t>
  </si>
  <si>
    <t>Fidékpui Nagodé</t>
  </si>
  <si>
    <t>ALLASSANE Ashia</t>
  </si>
  <si>
    <t>Razak 90774036</t>
  </si>
  <si>
    <t>crampe abdominale</t>
  </si>
  <si>
    <t>Forage,pure water</t>
  </si>
  <si>
    <t>ABIBOU Marouane</t>
  </si>
  <si>
    <t>90099288/90914256</t>
  </si>
  <si>
    <t>ABIBOU Rayane</t>
  </si>
  <si>
    <t>GARBA Adiza</t>
  </si>
  <si>
    <t>SISSE Abdoul Rahmane 90126650</t>
  </si>
  <si>
    <t>TDE, Pure water</t>
  </si>
  <si>
    <t>ZOUMLAL Moucharaf</t>
  </si>
  <si>
    <t>ZOUMLAL Aliou 90129921</t>
  </si>
  <si>
    <t xml:space="preserve">Alinka </t>
  </si>
  <si>
    <t>KARIM Djawal</t>
  </si>
  <si>
    <t>KARIM Ousmane 90715753</t>
  </si>
  <si>
    <t>ZAKARI Mariam</t>
  </si>
  <si>
    <t>ZAKARI Fataou</t>
  </si>
  <si>
    <t>TADEMANA Dassilba</t>
  </si>
  <si>
    <t>TADEMANA Waoura 90365179/70193972</t>
  </si>
  <si>
    <t xml:space="preserve">IDRISSOU Assane </t>
  </si>
  <si>
    <t>IDRISSOU Mohamed 90282753</t>
  </si>
  <si>
    <t>KORIKO Mihad</t>
  </si>
  <si>
    <t>KORIKO Batou 90212811</t>
  </si>
  <si>
    <t>Zilidji Togo Japon</t>
  </si>
  <si>
    <t xml:space="preserve">ISSA Aichatou </t>
  </si>
  <si>
    <t>ISSA Djadji 93564576</t>
  </si>
  <si>
    <t>IDRISS Ousman</t>
  </si>
  <si>
    <t xml:space="preserve">ALASSAN Ramatou </t>
  </si>
  <si>
    <t>Eau minérale</t>
  </si>
  <si>
    <t>KANTI komi David</t>
  </si>
  <si>
    <t>Etudiant</t>
  </si>
  <si>
    <t>KANTI Maman 90029249</t>
  </si>
  <si>
    <t>Vertige</t>
  </si>
  <si>
    <t>MOUHAMED Abdel Aziz</t>
  </si>
  <si>
    <t>Abdoul MOUMOUNI 90048225</t>
  </si>
  <si>
    <t>Fébricule</t>
  </si>
  <si>
    <t>24-déc</t>
  </si>
  <si>
    <t>25-déc</t>
  </si>
  <si>
    <t>26-déc</t>
  </si>
  <si>
    <t>27-déc</t>
  </si>
  <si>
    <t>28-déc</t>
  </si>
  <si>
    <t>29-déc</t>
  </si>
  <si>
    <t>6.250501</t>
  </si>
  <si>
    <t>1.213465</t>
  </si>
  <si>
    <t>6.250502</t>
  </si>
  <si>
    <t>1.213495</t>
  </si>
  <si>
    <t>6.255874</t>
  </si>
  <si>
    <t>1.224485</t>
  </si>
  <si>
    <t>6.250686</t>
  </si>
  <si>
    <t>1.210861</t>
  </si>
  <si>
    <t>Accra/agoè zongo</t>
  </si>
  <si>
    <t>6.276445</t>
  </si>
  <si>
    <t>1.210333</t>
  </si>
  <si>
    <t>1.214837</t>
  </si>
  <si>
    <t>Zongo Fidokpui</t>
  </si>
  <si>
    <t>6.251458</t>
  </si>
  <si>
    <t>1.214110</t>
  </si>
  <si>
    <t>6.250896</t>
  </si>
  <si>
    <t>1.210778</t>
  </si>
  <si>
    <t>6.276446</t>
  </si>
  <si>
    <t>1.210334</t>
  </si>
  <si>
    <t>6.276447</t>
  </si>
  <si>
    <t>1.210335</t>
  </si>
  <si>
    <t>6.276448</t>
  </si>
  <si>
    <t>1.210336</t>
  </si>
  <si>
    <t>6.276449</t>
  </si>
  <si>
    <t>1.210337</t>
  </si>
  <si>
    <t>6.276450</t>
  </si>
  <si>
    <t>1.210338</t>
  </si>
  <si>
    <t>6.276451</t>
  </si>
  <si>
    <t>1.210339</t>
  </si>
  <si>
    <t>6.276452</t>
  </si>
  <si>
    <t>1.210340</t>
  </si>
  <si>
    <t>6.276453</t>
  </si>
  <si>
    <t>1.210341</t>
  </si>
  <si>
    <t>6.276454</t>
  </si>
  <si>
    <t>1.210342</t>
  </si>
  <si>
    <t>6.276455</t>
  </si>
  <si>
    <t>1.210343</t>
  </si>
  <si>
    <t>6.276456</t>
  </si>
  <si>
    <t>1.210344</t>
  </si>
  <si>
    <t>6.276457</t>
  </si>
  <si>
    <t>1.210345</t>
  </si>
  <si>
    <t>6.276458</t>
  </si>
  <si>
    <t>1.210346</t>
  </si>
  <si>
    <t>6.276459</t>
  </si>
  <si>
    <t>1.210347</t>
  </si>
  <si>
    <t>6.276460</t>
  </si>
  <si>
    <t>1.210348</t>
  </si>
  <si>
    <t>6.276461</t>
  </si>
  <si>
    <t>1.210349</t>
  </si>
  <si>
    <t>Point (1.213465 6.250501)</t>
  </si>
  <si>
    <t>Point (1.224485 6.255874)</t>
  </si>
  <si>
    <t>Point (1.210861 6.250686)</t>
  </si>
  <si>
    <t>Point (1.210336 6.276448)</t>
  </si>
  <si>
    <t>Point (1.210338 6.276450)</t>
  </si>
  <si>
    <t>Point (1.210341 6.276453)</t>
  </si>
  <si>
    <t>Point (1.210346 6.276458)</t>
  </si>
  <si>
    <t>Point (1.210347 6.276459)</t>
  </si>
  <si>
    <t>Point (1.210349 6.276461)</t>
  </si>
  <si>
    <t>Point (1.214837 6.250502)</t>
  </si>
  <si>
    <t>Point ( 1.3223931 6.1703146)</t>
  </si>
  <si>
    <t>Point (1.210778 6.250896)</t>
  </si>
  <si>
    <t>Point (1.214110 6.251458)</t>
  </si>
  <si>
    <t>IDRISSOU Naura</t>
  </si>
  <si>
    <t>BOURAIMA Asmion 91173987</t>
  </si>
  <si>
    <t>ISSAH Ibrahim</t>
  </si>
  <si>
    <t>IBRAHIM Mohamed 91135395</t>
  </si>
  <si>
    <t>Zilikpta</t>
  </si>
  <si>
    <t>IDRISSOU Abdoul Madjid</t>
  </si>
  <si>
    <t>Electricien</t>
  </si>
  <si>
    <t>IDRISSOU Aboubakar 90983159/70307842</t>
  </si>
  <si>
    <t>MOUSSA Zilkif</t>
  </si>
  <si>
    <t>ISSIFOU AbdoulAziz 90628006</t>
  </si>
  <si>
    <t>AMADOU Rachid</t>
  </si>
  <si>
    <t>Mécanicien</t>
  </si>
  <si>
    <t>ADAMOU Nouraini 70036103</t>
  </si>
  <si>
    <t>ALFA SAIBOU Amar</t>
  </si>
  <si>
    <t>ALFA SAIBOU Issaka 90029837</t>
  </si>
  <si>
    <t>ABOUKAKAR Yaya</t>
  </si>
  <si>
    <t>ABOUBAKAR 93450334</t>
  </si>
  <si>
    <t>ISSAKA Kidire</t>
  </si>
  <si>
    <t>ISSAKA 90138913</t>
  </si>
  <si>
    <t>Fidokpui Poste</t>
  </si>
  <si>
    <t>IBRAHIM Omar</t>
  </si>
  <si>
    <t>OMAR 92271699</t>
  </si>
  <si>
    <t>MOUSSA Sahada</t>
  </si>
  <si>
    <t>Apprenti couturière</t>
  </si>
  <si>
    <t>MOUSTAFA Mohamed 90516830</t>
  </si>
  <si>
    <t>LAL Idrissa</t>
  </si>
  <si>
    <t>LAL 92686857</t>
  </si>
  <si>
    <t>Agotimé</t>
  </si>
  <si>
    <t xml:space="preserve">GOMON Abima </t>
  </si>
  <si>
    <t>GOMON 93126830</t>
  </si>
  <si>
    <t>Zilidji</t>
  </si>
  <si>
    <t xml:space="preserve">ABIBOU Hannanatou </t>
  </si>
  <si>
    <t>ABIBOU 90818285</t>
  </si>
  <si>
    <t>Zongo zilikpota derrière AMANA</t>
  </si>
  <si>
    <t xml:space="preserve">BASSIR Adam </t>
  </si>
  <si>
    <t>BASSIR 90334007</t>
  </si>
  <si>
    <t>ADAMOU Chamsia</t>
  </si>
  <si>
    <t>ADAMOU Soumana 90466766</t>
  </si>
  <si>
    <t>KANGUE Moudjalid</t>
  </si>
  <si>
    <t>SEIDOU Zouwela 90093253</t>
  </si>
  <si>
    <t>Zongo zilikpota Nagodé</t>
  </si>
  <si>
    <t>HOUZOU Essohonbè</t>
  </si>
  <si>
    <t>HOUZOU Esso 91868939</t>
  </si>
  <si>
    <t>SIAGOU Modeste Tampo</t>
  </si>
  <si>
    <t>SIAGOU 90251594/91865494</t>
  </si>
  <si>
    <t>Zongo petit paris</t>
  </si>
  <si>
    <t>ALAYO Mèmene</t>
  </si>
  <si>
    <t>Enseignant</t>
  </si>
  <si>
    <t>ALAYO 91986230</t>
  </si>
  <si>
    <t>Zongo Akoin</t>
  </si>
  <si>
    <t>AOUDOU Abdoul Hamid</t>
  </si>
  <si>
    <t>AOUDOU Djiarou 90190765</t>
  </si>
  <si>
    <t>NIAMDOU Nass</t>
  </si>
  <si>
    <t>GNIAMDOU 92445971</t>
  </si>
  <si>
    <t>IBRAHI Abdoul Wahab</t>
  </si>
  <si>
    <t>SEKINA 90603670</t>
  </si>
  <si>
    <t>Zongo Nagodé</t>
  </si>
  <si>
    <t>AROUNA Ibrahim</t>
  </si>
  <si>
    <t>AROUNA Samiou 92724283/90247445</t>
  </si>
  <si>
    <t>Togblékopé</t>
  </si>
  <si>
    <t>Céphalées</t>
  </si>
  <si>
    <t>MOUMOUNI Abdoul Aziz</t>
  </si>
  <si>
    <t>MOUMOUNI Moustapha 92009681/93176545</t>
  </si>
  <si>
    <t>MEDEOU Samuel</t>
  </si>
  <si>
    <t>MEDEOU Comlan 91510830/93554732</t>
  </si>
  <si>
    <t>Mucus dans les selles</t>
  </si>
  <si>
    <t>DIALLO Aicha</t>
  </si>
  <si>
    <t>DIALLO Idrissa 92535555</t>
  </si>
  <si>
    <t>OUSMANE Abdoulramane</t>
  </si>
  <si>
    <t>OUSMANE Adoussi 90212815</t>
  </si>
  <si>
    <t>Agoè-zongo Togo Brik</t>
  </si>
  <si>
    <t xml:space="preserve">SANKPA Sibaishana </t>
  </si>
  <si>
    <t>SANKPA Nadjombe Balawi 90947117</t>
  </si>
  <si>
    <t>Agoè Démakpoè</t>
  </si>
  <si>
    <t xml:space="preserve">HASSANE Moustapha </t>
  </si>
  <si>
    <t>HASSANE Cyrad 91774304</t>
  </si>
  <si>
    <t>ADAMOU Omarou 70051108</t>
  </si>
  <si>
    <t xml:space="preserve">MOUKAILA </t>
  </si>
  <si>
    <t>OUMAROU Souheba</t>
  </si>
  <si>
    <t>LEILA 93501662/91030702</t>
  </si>
  <si>
    <t>Fidokpui zilikpota Poste</t>
  </si>
  <si>
    <t>YOUSSOUF Rouméissa</t>
  </si>
  <si>
    <t>GNENDOU Zénabou 90066253</t>
  </si>
  <si>
    <t>TDE/Forage</t>
  </si>
  <si>
    <t>6.276445911</t>
  </si>
  <si>
    <t>1.2103335</t>
  </si>
  <si>
    <t>6.2816181</t>
  </si>
  <si>
    <t>1.2080719</t>
  </si>
  <si>
    <t>Zongo derrière la poste</t>
  </si>
  <si>
    <t>6.254258544</t>
  </si>
  <si>
    <t>1.2138633</t>
  </si>
  <si>
    <t>6.276445912</t>
  </si>
  <si>
    <t>1.2103336</t>
  </si>
  <si>
    <t>6.276445913</t>
  </si>
  <si>
    <t>1.2103337</t>
  </si>
  <si>
    <t>6.276445914</t>
  </si>
  <si>
    <t>1.2103338</t>
  </si>
  <si>
    <t>6.276445915</t>
  </si>
  <si>
    <t>1.2103339</t>
  </si>
  <si>
    <t>6.254258543</t>
  </si>
  <si>
    <t>1.2138632</t>
  </si>
  <si>
    <t>1.2107776</t>
  </si>
  <si>
    <t>Point (1.2103335 6.276445911)</t>
  </si>
  <si>
    <t>Point (1.2103337 6.276445913)</t>
  </si>
  <si>
    <t>Point (1.2107776 6.250896)</t>
  </si>
  <si>
    <t>Point (1.2138632 6.254258543)</t>
  </si>
  <si>
    <t>(Multiple Items)</t>
  </si>
  <si>
    <t>01-janv</t>
  </si>
  <si>
    <t>02-janv</t>
  </si>
  <si>
    <t>03-janv</t>
  </si>
  <si>
    <t>04-janv</t>
  </si>
  <si>
    <t>05-janv</t>
  </si>
  <si>
    <t>30-déc</t>
  </si>
  <si>
    <t>31-déc</t>
  </si>
  <si>
    <t>S1</t>
  </si>
  <si>
    <t>Année</t>
  </si>
  <si>
    <t>MOUKAILA Zénabou</t>
  </si>
  <si>
    <t>MOUKAILA 90135652</t>
  </si>
  <si>
    <t>Zongo Zilikpota Poste</t>
  </si>
  <si>
    <t>AMIDOU Roukeya</t>
  </si>
  <si>
    <t>AMIDOU Fassilla 93511422</t>
  </si>
  <si>
    <t>Selles liquide non eau de lit</t>
  </si>
  <si>
    <t xml:space="preserve">ZAKARI Sadou </t>
  </si>
  <si>
    <t>ALIBA Balkissou 93135474</t>
  </si>
  <si>
    <t>ZAKARI Kadidjatou</t>
  </si>
  <si>
    <t>MOUSSA Chérifa 91359503</t>
  </si>
  <si>
    <t>DJERI NISSAO Koussandja</t>
  </si>
  <si>
    <t>DJERI Nissao 93228811</t>
  </si>
  <si>
    <t>Adétikopé Dévimé</t>
  </si>
  <si>
    <t>Agoè-Nyive 6</t>
  </si>
  <si>
    <t xml:space="preserve">AMADOU Ousmane </t>
  </si>
  <si>
    <t>ABDOULAYE Nafiou 71458133</t>
  </si>
  <si>
    <t>Crampes des membres, plis cutanés, yeux enfoncés</t>
  </si>
  <si>
    <t xml:space="preserve">AMIDOU Souraya </t>
  </si>
  <si>
    <t>MOUSSA Rahine 92440725/AMIDOU Idrissou 90028031</t>
  </si>
  <si>
    <t>KANGUE Zoukeya</t>
  </si>
  <si>
    <t>KANGUE Seini 90093253</t>
  </si>
  <si>
    <t>TDE, Forage</t>
  </si>
  <si>
    <t>BABAKE Fridos</t>
  </si>
  <si>
    <t>ISSA Nagadji 90508093</t>
  </si>
  <si>
    <t>ABDOULAYE Amida</t>
  </si>
  <si>
    <t>ABDOULAYE Mansour 93293978</t>
  </si>
  <si>
    <t>6.276330</t>
  </si>
  <si>
    <t>1.202724</t>
  </si>
  <si>
    <t>ADAMOU Roufaida</t>
  </si>
  <si>
    <t xml:space="preserve">MOURALLA Farida </t>
  </si>
  <si>
    <t>S2</t>
  </si>
  <si>
    <t>06-janv</t>
  </si>
  <si>
    <t>07-janv</t>
  </si>
  <si>
    <t xml:space="preserve">YAYA Chamsia </t>
  </si>
  <si>
    <t>SOSSOBABI Salissou 90789580/Chamsia 91117131</t>
  </si>
  <si>
    <t>Zongo Alinka</t>
  </si>
  <si>
    <t>Diarrhée non eau de riz</t>
  </si>
  <si>
    <t>Forage, Pure water</t>
  </si>
  <si>
    <t xml:space="preserve">DJAFARA Madiya </t>
  </si>
  <si>
    <t>DJAFARA 91330405</t>
  </si>
  <si>
    <t xml:space="preserve">KOUDOUGOU Noufida </t>
  </si>
  <si>
    <t>KOUDOUGOU 90037904</t>
  </si>
  <si>
    <t>MOUKAYILA Moudjahid</t>
  </si>
  <si>
    <t>MOUKAYILA 90091719</t>
  </si>
  <si>
    <t>SOFIANE Nahir</t>
  </si>
  <si>
    <t>SOFIANE 91498640</t>
  </si>
  <si>
    <t>Crampes des membres et altération de la conscience</t>
  </si>
  <si>
    <t>KARIM Salabou</t>
  </si>
  <si>
    <t>KARIM 90631956</t>
  </si>
  <si>
    <t>ABDOUL-AZIZ Chamsia</t>
  </si>
  <si>
    <t xml:space="preserve">Elève </t>
  </si>
  <si>
    <t>MAMOUDOU ABDOUL AZIZ 90271147</t>
  </si>
  <si>
    <t xml:space="preserve">Fidokpui Zilikpota </t>
  </si>
  <si>
    <t>ESSEGNON Edjedjom</t>
  </si>
  <si>
    <t>Agent commercial</t>
  </si>
  <si>
    <t>96377536/AKOTCHAYE Agbanlessi 98810532</t>
  </si>
  <si>
    <t>Agoé Atchanvé</t>
  </si>
  <si>
    <t>ALASSANI Zékia</t>
  </si>
  <si>
    <t>93043876/TCHAKODOU Larba 91838899</t>
  </si>
  <si>
    <t>Agoé zongo</t>
  </si>
  <si>
    <t>ISSAKA Afesa</t>
  </si>
  <si>
    <t>ISSAKA 92813358</t>
  </si>
  <si>
    <t>GOUNFIAGUE Mélanie</t>
  </si>
  <si>
    <t>92900441/ LENE Largadou 93253110</t>
  </si>
  <si>
    <t>Fidokpui</t>
  </si>
  <si>
    <t>KPADJA Kabirou</t>
  </si>
  <si>
    <t>KPADJA 92697399</t>
  </si>
  <si>
    <t>SADOU Salmane</t>
  </si>
  <si>
    <t>MOTAR Rachida 93770025</t>
  </si>
  <si>
    <t>SOFIANE Yasire</t>
  </si>
  <si>
    <t>SOFIANE Karim 98053000/ABOUBAKAR Abdoul Fataou 91498640</t>
  </si>
  <si>
    <t>Agoè Zongo Zilikpota/amana</t>
  </si>
  <si>
    <t>SIKA Lydia</t>
  </si>
  <si>
    <t>SIKA Togbé 90209743/AKARIM Abla 96621943</t>
  </si>
  <si>
    <t>GNON Shamssidine Djore</t>
  </si>
  <si>
    <t>GNON Moktar 90980317</t>
  </si>
  <si>
    <t>TOUDJI Mawuli Fabrice</t>
  </si>
  <si>
    <t>TOUDJI Nestor 91580831</t>
  </si>
  <si>
    <t>MAMAN Afiz</t>
  </si>
  <si>
    <t>MAMAN Séidou 91790037/93726830</t>
  </si>
  <si>
    <t>MASSEDE Adjo Ines</t>
  </si>
  <si>
    <t>MASSEDE 92456560</t>
  </si>
  <si>
    <t>Agoè Zongo Zilikpota</t>
  </si>
  <si>
    <t>Crampe des membres</t>
  </si>
  <si>
    <t>SOFIANE Karime</t>
  </si>
  <si>
    <t>SOFIANE Karim 91498640</t>
  </si>
  <si>
    <t>KARIM Maman Bébé</t>
  </si>
  <si>
    <t>KARIM Ali 90631956</t>
  </si>
  <si>
    <t>NOUROU Idaya</t>
  </si>
  <si>
    <t>AMIDOU Abdoul Rakibou</t>
  </si>
  <si>
    <t>SONA Zénabou</t>
  </si>
  <si>
    <t>SOBABI Dikon 91973268</t>
  </si>
  <si>
    <t>Adétikopé Well city</t>
  </si>
  <si>
    <t>ADOU Salamatou</t>
  </si>
  <si>
    <t xml:space="preserve">SEBABABI Sahalan </t>
  </si>
  <si>
    <t>08-janv</t>
  </si>
  <si>
    <t>09-janv</t>
  </si>
  <si>
    <t>10-janv</t>
  </si>
  <si>
    <t>11-janv</t>
  </si>
  <si>
    <t>12-janv</t>
  </si>
  <si>
    <t>Point (1.202724 6.276330)</t>
  </si>
  <si>
    <t>Point (1.2103338 6.276445914)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</si>
</sst>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0.0%"/>
    <numFmt numFmtId="165" formatCode="_-* #,##0_-;\-* #,##0_-;_-* &quot;-&quot;??_-;_-@_-"/>
  </numFmts>
  <fonts count="18">
    <font>
      <sz val="11"/>
      <color theme="1"/>
      <name val="Calibri"/>
      <family val="2"/>
      <scheme val="minor"/>
    </font>
    <font>
      <sz val="11"/>
      <name val="Calibri"/>
      <family val="2"/>
      <scheme val="minor"/>
    </font>
    <font>
      <sz val="11"/>
      <color theme="1"/>
      <name val="Calibri"/>
      <family val="2"/>
      <scheme val="minor"/>
    </font>
    <font>
      <b/>
      <sz val="11"/>
      <color theme="1"/>
      <name val="Calibri"/>
      <family val="2"/>
      <scheme val="minor"/>
    </font>
    <font>
      <sz val="11"/>
      <color theme="1"/>
      <name val="Times New Roman"/>
      <family val="1"/>
    </font>
    <font>
      <b/>
      <sz val="11"/>
      <color theme="1"/>
      <name val="Times New Roman"/>
      <family val="1"/>
    </font>
    <font>
      <sz val="8"/>
      <name val="Calibri"/>
      <family val="2"/>
      <scheme val="minor"/>
    </font>
    <font>
      <b/>
      <sz val="10"/>
      <name val="Calibri"/>
      <family val="2"/>
      <scheme val="minor"/>
    </font>
    <font>
      <b/>
      <sz val="10"/>
      <name val="Calibri"/>
      <family val="2"/>
    </font>
    <font>
      <sz val="10"/>
      <name val="Calibri"/>
      <family val="2"/>
      <scheme val="minor"/>
    </font>
    <font>
      <sz val="11"/>
      <name val="Calibri"/>
      <family val="2"/>
    </font>
    <font>
      <sz val="20"/>
      <color theme="1"/>
      <name val="Calibri"/>
      <family val="2"/>
      <scheme val="minor"/>
    </font>
    <font>
      <sz val="11"/>
      <name val="Calibri"/>
      <charset val="134"/>
      <scheme val="minor"/>
    </font>
    <font>
      <sz val="11"/>
      <name val="Calibri"/>
      <family val="2"/>
      <charset val="134"/>
      <scheme val="minor"/>
    </font>
    <font>
      <sz val="11"/>
      <name val="Calibri"/>
    </font>
    <font>
      <sz val="11"/>
      <color rgb="FFFF0000"/>
      <name val="Calibri"/>
      <family val="2"/>
      <scheme val="minor"/>
    </font>
    <font>
      <b/>
      <sz val="11"/>
      <name val="Calibri"/>
      <family val="2"/>
      <scheme val="minor"/>
    </font>
    <font>
      <sz val="11"/>
      <color rgb="FFFF0000"/>
      <name val="Calibri"/>
      <family val="2"/>
    </font>
  </fonts>
  <fills count="11">
    <fill>
      <patternFill patternType="none"/>
    </fill>
    <fill>
      <patternFill patternType="gray125"/>
    </fill>
    <fill>
      <patternFill patternType="solid">
        <fgColor theme="5" tint="0.79998168889431442"/>
        <bgColor indexed="64"/>
      </patternFill>
    </fill>
    <fill>
      <patternFill patternType="solid">
        <fgColor theme="4" tint="0.79998168889431442"/>
        <bgColor theme="4" tint="0.79998168889431442"/>
      </patternFill>
    </fill>
    <fill>
      <patternFill patternType="solid">
        <fgColor theme="0" tint="-0.14999847407452621"/>
        <bgColor indexed="64"/>
      </patternFill>
    </fill>
    <fill>
      <patternFill patternType="solid">
        <fgColor theme="0" tint="-0.14999847407452621"/>
        <bgColor theme="4" tint="0.79998168889431442"/>
      </patternFill>
    </fill>
    <fill>
      <patternFill patternType="solid">
        <fgColor theme="9" tint="0.79998168889431442"/>
        <bgColor indexed="64"/>
      </patternFill>
    </fill>
    <fill>
      <patternFill patternType="solid">
        <fgColor theme="6" tint="0.79998168889431442"/>
        <bgColor theme="6" tint="0.79998168889431442"/>
      </patternFill>
    </fill>
    <fill>
      <patternFill patternType="solid">
        <fgColor theme="9" tint="0.39994506668294322"/>
        <bgColor indexed="64"/>
      </patternFill>
    </fill>
    <fill>
      <patternFill patternType="solid">
        <fgColor rgb="FFFFFF00"/>
        <bgColor indexed="64"/>
      </patternFill>
    </fill>
    <fill>
      <patternFill patternType="solid">
        <fgColor theme="0" tint="-0.14999847407452621"/>
        <bgColor theme="0" tint="-0.14999847407452621"/>
      </patternFill>
    </fill>
  </fills>
  <borders count="24">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bottom style="thin">
        <color theme="4" tint="0.39997558519241921"/>
      </bottom>
      <diagonal/>
    </border>
    <border>
      <left/>
      <right/>
      <top style="thin">
        <color theme="4" tint="0.39997558519241921"/>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theme="6" tint="0.39997558519241921"/>
      </bottom>
      <diagonal/>
    </border>
    <border>
      <left/>
      <right/>
      <top style="thin">
        <color theme="6" tint="0.39997558519241921"/>
      </top>
      <bottom style="thin">
        <color theme="6" tint="0.39997558519241921"/>
      </bottom>
      <diagonal/>
    </border>
    <border>
      <left/>
      <right/>
      <top style="thin">
        <color theme="6" tint="0.39997558519241921"/>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style="thin">
        <color indexed="64"/>
      </bottom>
      <diagonal/>
    </border>
    <border>
      <left style="thin">
        <color indexed="64"/>
      </left>
      <right style="double">
        <color indexed="64"/>
      </right>
      <top/>
      <bottom style="thin">
        <color indexed="64"/>
      </bottom>
      <diagonal/>
    </border>
    <border>
      <left style="double">
        <color indexed="64"/>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style="thin">
        <color indexed="64"/>
      </right>
      <top style="double">
        <color indexed="64"/>
      </top>
      <bottom/>
      <diagonal/>
    </border>
    <border>
      <left style="thin">
        <color indexed="64"/>
      </left>
      <right style="double">
        <color indexed="64"/>
      </right>
      <top style="double">
        <color indexed="64"/>
      </top>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style="thin">
        <color indexed="64"/>
      </right>
      <top style="double">
        <color indexed="64"/>
      </top>
      <bottom/>
      <diagonal/>
    </border>
    <border>
      <left style="double">
        <color indexed="64"/>
      </left>
      <right style="thin">
        <color indexed="64"/>
      </right>
      <top/>
      <bottom style="thin">
        <color indexed="64"/>
      </bottom>
      <diagonal/>
    </border>
  </borders>
  <cellStyleXfs count="4">
    <xf numFmtId="0" fontId="0" fillId="0" borderId="0"/>
    <xf numFmtId="9" fontId="2" fillId="0" borderId="0" applyFont="0" applyFill="0" applyBorder="0" applyAlignment="0" applyProtection="0"/>
    <xf numFmtId="43" fontId="2" fillId="0" borderId="0" applyFont="0" applyFill="0" applyBorder="0" applyAlignment="0" applyProtection="0"/>
    <xf numFmtId="0" fontId="2" fillId="0" borderId="0"/>
  </cellStyleXfs>
  <cellXfs count="201">
    <xf numFmtId="0" fontId="0" fillId="0" borderId="0" xfId="0"/>
    <xf numFmtId="0" fontId="1" fillId="0" borderId="0" xfId="0" applyFont="1"/>
    <xf numFmtId="0" fontId="1" fillId="0" borderId="1" xfId="0" applyFont="1" applyBorder="1"/>
    <xf numFmtId="0" fontId="1" fillId="0" borderId="1" xfId="0" applyFont="1" applyBorder="1" applyAlignment="1">
      <alignment horizontal="center" vertical="top"/>
    </xf>
    <xf numFmtId="14" fontId="1" fillId="0" borderId="1" xfId="0" applyNumberFormat="1" applyFont="1" applyBorder="1"/>
    <xf numFmtId="0" fontId="1" fillId="0" borderId="1" xfId="0" applyFont="1" applyBorder="1" applyAlignment="1">
      <alignment horizontal="left" vertical="top"/>
    </xf>
    <xf numFmtId="0" fontId="1" fillId="0" borderId="1" xfId="0" applyFont="1" applyBorder="1" applyAlignment="1">
      <alignment wrapText="1"/>
    </xf>
    <xf numFmtId="0" fontId="0" fillId="0" borderId="1" xfId="0" applyBorder="1"/>
    <xf numFmtId="14" fontId="0" fillId="0" borderId="1" xfId="0" applyNumberFormat="1" applyBorder="1"/>
    <xf numFmtId="0" fontId="0" fillId="0" borderId="1" xfId="0" applyBorder="1" applyAlignment="1">
      <alignment wrapText="1"/>
    </xf>
    <xf numFmtId="0" fontId="3" fillId="3" borderId="5" xfId="0" applyFont="1" applyFill="1" applyBorder="1"/>
    <xf numFmtId="0" fontId="0" fillId="0" borderId="0" xfId="0" pivotButton="1"/>
    <xf numFmtId="0" fontId="0" fillId="0" borderId="0" xfId="0" applyAlignment="1">
      <alignment horizontal="left"/>
    </xf>
    <xf numFmtId="9" fontId="0" fillId="0" borderId="0" xfId="1" applyFont="1"/>
    <xf numFmtId="0" fontId="3" fillId="3" borderId="6" xfId="0" applyFont="1" applyFill="1" applyBorder="1"/>
    <xf numFmtId="14" fontId="0" fillId="0" borderId="0" xfId="0" applyNumberFormat="1" applyAlignment="1">
      <alignment horizontal="left"/>
    </xf>
    <xf numFmtId="0" fontId="4" fillId="0" borderId="1" xfId="0" applyFont="1" applyBorder="1" applyAlignment="1">
      <alignment horizontal="center"/>
    </xf>
    <xf numFmtId="0" fontId="5" fillId="5" borderId="1" xfId="0" applyFont="1" applyFill="1" applyBorder="1" applyAlignment="1">
      <alignment horizontal="center"/>
    </xf>
    <xf numFmtId="9" fontId="0" fillId="0" borderId="0" xfId="0" applyNumberFormat="1"/>
    <xf numFmtId="0" fontId="1" fillId="2" borderId="1" xfId="0" applyFont="1" applyFill="1" applyBorder="1" applyAlignment="1">
      <alignment horizontal="left" vertical="center" wrapText="1"/>
    </xf>
    <xf numFmtId="0" fontId="0" fillId="0" borderId="7" xfId="0" applyBorder="1" applyAlignment="1">
      <alignment vertical="center"/>
    </xf>
    <xf numFmtId="0" fontId="0" fillId="0" borderId="7" xfId="0" applyBorder="1" applyAlignment="1">
      <alignment vertical="center" wrapText="1"/>
    </xf>
    <xf numFmtId="0" fontId="0" fillId="0" borderId="0" xfId="0" applyAlignment="1">
      <alignment wrapText="1"/>
    </xf>
    <xf numFmtId="14" fontId="0" fillId="0" borderId="0" xfId="0" applyNumberFormat="1" applyAlignment="1">
      <alignment wrapText="1"/>
    </xf>
    <xf numFmtId="14" fontId="0" fillId="0" borderId="0" xfId="0" applyNumberFormat="1"/>
    <xf numFmtId="49" fontId="0" fillId="0" borderId="0" xfId="0" applyNumberFormat="1" applyAlignment="1">
      <alignment wrapText="1"/>
    </xf>
    <xf numFmtId="49" fontId="0" fillId="0" borderId="0" xfId="0" applyNumberFormat="1"/>
    <xf numFmtId="14" fontId="1" fillId="0" borderId="1" xfId="0" applyNumberFormat="1" applyFont="1" applyBorder="1" applyAlignment="1">
      <alignment wrapText="1"/>
    </xf>
    <xf numFmtId="0" fontId="1" fillId="0" borderId="0" xfId="0" applyFont="1" applyAlignment="1">
      <alignment wrapText="1"/>
    </xf>
    <xf numFmtId="0" fontId="1" fillId="7" borderId="1" xfId="0" applyFont="1" applyFill="1" applyBorder="1"/>
    <xf numFmtId="0" fontId="0" fillId="0" borderId="1" xfId="0" applyBorder="1" applyAlignment="1">
      <alignment vertical="center"/>
    </xf>
    <xf numFmtId="0" fontId="0" fillId="7" borderId="1" xfId="0" applyFill="1" applyBorder="1"/>
    <xf numFmtId="0" fontId="1" fillId="0" borderId="8" xfId="0" applyFont="1" applyBorder="1"/>
    <xf numFmtId="0" fontId="1" fillId="7" borderId="8" xfId="0" applyFont="1" applyFill="1" applyBorder="1"/>
    <xf numFmtId="2" fontId="1" fillId="0" borderId="1" xfId="0" applyNumberFormat="1" applyFont="1" applyBorder="1"/>
    <xf numFmtId="0" fontId="7" fillId="0" borderId="2" xfId="0" applyFont="1" applyBorder="1" applyAlignment="1">
      <alignment horizontal="left" vertical="center" wrapText="1"/>
    </xf>
    <xf numFmtId="0" fontId="7" fillId="0" borderId="3" xfId="0" applyFont="1" applyBorder="1" applyAlignment="1">
      <alignment horizontal="left" vertical="center" wrapText="1"/>
    </xf>
    <xf numFmtId="0" fontId="8" fillId="0" borderId="3" xfId="0" applyFont="1" applyBorder="1" applyAlignment="1">
      <alignment horizontal="center" vertical="center" wrapText="1"/>
    </xf>
    <xf numFmtId="0" fontId="7" fillId="0" borderId="4" xfId="0" applyFont="1" applyBorder="1" applyAlignment="1">
      <alignment horizontal="left" vertical="center" wrapText="1"/>
    </xf>
    <xf numFmtId="0" fontId="9" fillId="0" borderId="0" xfId="0" applyFont="1" applyAlignment="1">
      <alignment horizontal="left" vertical="center" wrapText="1"/>
    </xf>
    <xf numFmtId="0" fontId="7" fillId="0" borderId="3" xfId="0" applyFont="1" applyBorder="1" applyAlignment="1">
      <alignment horizontal="right" vertical="center" wrapText="1"/>
    </xf>
    <xf numFmtId="0" fontId="1" fillId="0" borderId="1" xfId="0" applyFont="1" applyBorder="1" applyAlignment="1">
      <alignment horizontal="right"/>
    </xf>
    <xf numFmtId="0" fontId="0" fillId="0" borderId="1" xfId="0" applyBorder="1" applyAlignment="1">
      <alignment horizontal="right"/>
    </xf>
    <xf numFmtId="0" fontId="1" fillId="0" borderId="0" xfId="0" applyFont="1" applyAlignment="1">
      <alignment horizontal="right"/>
    </xf>
    <xf numFmtId="10" fontId="0" fillId="0" borderId="0" xfId="1" applyNumberFormat="1" applyFont="1"/>
    <xf numFmtId="0" fontId="1" fillId="7" borderId="9" xfId="0" applyFont="1" applyFill="1" applyBorder="1"/>
    <xf numFmtId="0" fontId="1" fillId="0" borderId="9" xfId="0" applyFont="1" applyBorder="1"/>
    <xf numFmtId="0" fontId="1" fillId="0" borderId="1" xfId="0" applyFont="1" applyBorder="1" applyAlignment="1">
      <alignment horizontal="left" vertical="center" wrapText="1"/>
    </xf>
    <xf numFmtId="0" fontId="0" fillId="7" borderId="9" xfId="0" applyFill="1" applyBorder="1"/>
    <xf numFmtId="0" fontId="0" fillId="0" borderId="9" xfId="0" applyBorder="1"/>
    <xf numFmtId="0" fontId="1" fillId="0" borderId="1" xfId="0" applyFont="1" applyFill="1" applyBorder="1"/>
    <xf numFmtId="0" fontId="1" fillId="0" borderId="1" xfId="0" applyFont="1" applyFill="1" applyBorder="1" applyAlignment="1">
      <alignment wrapText="1"/>
    </xf>
    <xf numFmtId="0" fontId="1" fillId="0" borderId="1" xfId="0" applyFont="1" applyFill="1" applyBorder="1" applyAlignment="1">
      <alignment horizontal="right"/>
    </xf>
    <xf numFmtId="14" fontId="1" fillId="0" borderId="1" xfId="0" applyNumberFormat="1" applyFont="1" applyFill="1" applyBorder="1"/>
    <xf numFmtId="14" fontId="1" fillId="0" borderId="1" xfId="0" applyNumberFormat="1" applyFont="1" applyFill="1" applyBorder="1" applyAlignment="1">
      <alignment wrapText="1"/>
    </xf>
    <xf numFmtId="0" fontId="1" fillId="0" borderId="11" xfId="0" applyFont="1" applyFill="1" applyBorder="1"/>
    <xf numFmtId="0" fontId="1" fillId="0" borderId="11" xfId="0" applyFont="1" applyFill="1" applyBorder="1" applyAlignment="1">
      <alignment horizontal="right"/>
    </xf>
    <xf numFmtId="0" fontId="1" fillId="0" borderId="11" xfId="0" applyFont="1" applyFill="1" applyBorder="1" applyAlignment="1">
      <alignment wrapText="1"/>
    </xf>
    <xf numFmtId="14" fontId="1" fillId="0" borderId="11" xfId="0" applyNumberFormat="1" applyFont="1" applyFill="1" applyBorder="1"/>
    <xf numFmtId="14" fontId="1" fillId="0" borderId="11" xfId="0" applyNumberFormat="1" applyFont="1" applyFill="1" applyBorder="1" applyAlignment="1">
      <alignment wrapText="1"/>
    </xf>
    <xf numFmtId="0" fontId="0" fillId="0" borderId="0" xfId="0" applyNumberFormat="1"/>
    <xf numFmtId="0" fontId="0" fillId="0" borderId="1" xfId="0" applyFill="1" applyBorder="1"/>
    <xf numFmtId="0" fontId="10" fillId="0" borderId="1" xfId="0" applyFont="1" applyFill="1" applyBorder="1"/>
    <xf numFmtId="0" fontId="10" fillId="0" borderId="1" xfId="0" applyFont="1" applyFill="1" applyBorder="1" applyAlignment="1">
      <alignment horizontal="right"/>
    </xf>
    <xf numFmtId="0" fontId="10" fillId="0" borderId="1" xfId="0" applyFont="1" applyFill="1" applyBorder="1" applyAlignment="1">
      <alignment wrapText="1"/>
    </xf>
    <xf numFmtId="14" fontId="10" fillId="0" borderId="1" xfId="0" applyNumberFormat="1" applyFont="1" applyFill="1" applyBorder="1"/>
    <xf numFmtId="14" fontId="10" fillId="0" borderId="1" xfId="0" applyNumberFormat="1" applyFont="1" applyFill="1" applyBorder="1" applyAlignment="1">
      <alignment wrapText="1"/>
    </xf>
    <xf numFmtId="0" fontId="0" fillId="0" borderId="1" xfId="0" applyFill="1" applyBorder="1" applyAlignment="1">
      <alignment wrapText="1"/>
    </xf>
    <xf numFmtId="14" fontId="0" fillId="0" borderId="1" xfId="0" applyNumberFormat="1" applyFill="1" applyBorder="1"/>
    <xf numFmtId="0" fontId="0" fillId="0" borderId="11" xfId="0" applyFill="1" applyBorder="1"/>
    <xf numFmtId="0" fontId="10" fillId="7" borderId="1" xfId="0" applyFont="1" applyFill="1" applyBorder="1" applyAlignment="1">
      <alignment wrapText="1"/>
    </xf>
    <xf numFmtId="0" fontId="10" fillId="0" borderId="1" xfId="0" applyFont="1" applyBorder="1" applyAlignment="1">
      <alignment wrapText="1"/>
    </xf>
    <xf numFmtId="0" fontId="1" fillId="0" borderId="3" xfId="0" applyFont="1" applyFill="1" applyBorder="1"/>
    <xf numFmtId="0" fontId="7" fillId="0" borderId="3" xfId="0" applyFont="1" applyFill="1" applyBorder="1" applyAlignment="1">
      <alignment horizontal="left" vertical="center" wrapText="1"/>
    </xf>
    <xf numFmtId="0" fontId="1" fillId="0" borderId="0" xfId="0" applyFont="1" applyFill="1"/>
    <xf numFmtId="0" fontId="0" fillId="7" borderId="1" xfId="0" applyFont="1" applyFill="1" applyBorder="1"/>
    <xf numFmtId="0" fontId="1" fillId="0" borderId="0" xfId="0" applyFont="1" applyBorder="1"/>
    <xf numFmtId="0" fontId="1" fillId="7" borderId="0" xfId="0" applyFont="1" applyFill="1" applyBorder="1"/>
    <xf numFmtId="0" fontId="0" fillId="7" borderId="10" xfId="0" applyFill="1" applyBorder="1"/>
    <xf numFmtId="0" fontId="11" fillId="0" borderId="0" xfId="0" applyFont="1"/>
    <xf numFmtId="164" fontId="11" fillId="0" borderId="0" xfId="1" applyNumberFormat="1" applyFont="1"/>
    <xf numFmtId="9" fontId="4" fillId="0" borderId="12" xfId="1" applyFont="1" applyBorder="1" applyAlignment="1">
      <alignment horizontal="center"/>
    </xf>
    <xf numFmtId="0" fontId="4" fillId="6" borderId="18" xfId="0" applyFont="1" applyFill="1" applyBorder="1"/>
    <xf numFmtId="0" fontId="4" fillId="4" borderId="19" xfId="0" applyFont="1" applyFill="1" applyBorder="1"/>
    <xf numFmtId="0" fontId="4" fillId="4" borderId="20" xfId="0" applyFont="1" applyFill="1" applyBorder="1" applyAlignment="1">
      <alignment horizontal="center"/>
    </xf>
    <xf numFmtId="9" fontId="4" fillId="4" borderId="21" xfId="1" applyFont="1" applyFill="1" applyBorder="1" applyAlignment="1">
      <alignment horizontal="center"/>
    </xf>
    <xf numFmtId="0" fontId="4" fillId="0" borderId="18" xfId="0" applyFont="1" applyBorder="1" applyAlignment="1">
      <alignment horizontal="center"/>
    </xf>
    <xf numFmtId="0" fontId="4" fillId="4" borderId="19" xfId="0" applyFont="1" applyFill="1" applyBorder="1" applyAlignment="1">
      <alignment horizontal="center"/>
    </xf>
    <xf numFmtId="0" fontId="0" fillId="0" borderId="0" xfId="0" applyFill="1"/>
    <xf numFmtId="0" fontId="0" fillId="0" borderId="1" xfId="0" applyFill="1" applyBorder="1" applyAlignment="1">
      <alignment horizontal="right"/>
    </xf>
    <xf numFmtId="0" fontId="12" fillId="0" borderId="0" xfId="0" applyFont="1"/>
    <xf numFmtId="0" fontId="13" fillId="8" borderId="0" xfId="0" applyFont="1" applyFill="1"/>
    <xf numFmtId="0" fontId="12" fillId="0" borderId="1" xfId="0" applyFont="1" applyFill="1" applyBorder="1"/>
    <xf numFmtId="0" fontId="12" fillId="0" borderId="1" xfId="0" applyFont="1" applyFill="1" applyBorder="1" applyAlignment="1">
      <alignment horizontal="right"/>
    </xf>
    <xf numFmtId="0" fontId="12" fillId="0" borderId="1" xfId="0" applyFont="1" applyFill="1" applyBorder="1" applyAlignment="1">
      <alignment wrapText="1"/>
    </xf>
    <xf numFmtId="14" fontId="12" fillId="0" borderId="1" xfId="0" applyNumberFormat="1" applyFont="1" applyFill="1" applyBorder="1"/>
    <xf numFmtId="0" fontId="12" fillId="0" borderId="11" xfId="0" applyFont="1" applyFill="1" applyBorder="1"/>
    <xf numFmtId="0" fontId="12" fillId="0" borderId="11" xfId="0" applyFont="1" applyFill="1" applyBorder="1" applyAlignment="1">
      <alignment horizontal="right"/>
    </xf>
    <xf numFmtId="0" fontId="12" fillId="0" borderId="11" xfId="0" applyFont="1" applyFill="1" applyBorder="1" applyAlignment="1">
      <alignment wrapText="1"/>
    </xf>
    <xf numFmtId="14" fontId="12" fillId="0" borderId="11" xfId="0" applyNumberFormat="1" applyFont="1" applyFill="1" applyBorder="1"/>
    <xf numFmtId="0" fontId="14" fillId="0" borderId="1" xfId="0" applyFont="1" applyBorder="1"/>
    <xf numFmtId="0" fontId="14" fillId="0" borderId="1" xfId="0" applyFont="1" applyFill="1" applyBorder="1"/>
    <xf numFmtId="0" fontId="14" fillId="0" borderId="1" xfId="0" applyFont="1" applyFill="1" applyBorder="1" applyAlignment="1">
      <alignment horizontal="right"/>
    </xf>
    <xf numFmtId="14" fontId="14" fillId="0" borderId="1" xfId="0" applyNumberFormat="1" applyFont="1" applyFill="1" applyBorder="1"/>
    <xf numFmtId="0" fontId="1" fillId="0" borderId="1" xfId="0" applyFont="1" applyFill="1" applyBorder="1" applyAlignment="1">
      <alignment horizontal="left" vertical="center" wrapText="1"/>
    </xf>
    <xf numFmtId="0" fontId="14" fillId="0" borderId="11" xfId="0" applyFont="1" applyFill="1" applyBorder="1"/>
    <xf numFmtId="0" fontId="14" fillId="0" borderId="11" xfId="0" applyFont="1" applyFill="1" applyBorder="1" applyAlignment="1">
      <alignment horizontal="right"/>
    </xf>
    <xf numFmtId="0" fontId="0" fillId="0" borderId="11" xfId="0" applyFill="1" applyBorder="1" applyAlignment="1">
      <alignment wrapText="1"/>
    </xf>
    <xf numFmtId="14" fontId="14" fillId="0" borderId="11" xfId="0" applyNumberFormat="1" applyFont="1" applyFill="1" applyBorder="1"/>
    <xf numFmtId="14" fontId="0" fillId="0" borderId="11" xfId="0" applyNumberFormat="1" applyFill="1" applyBorder="1"/>
    <xf numFmtId="0" fontId="1" fillId="0" borderId="11" xfId="0" applyFont="1" applyFill="1" applyBorder="1" applyAlignment="1">
      <alignment horizontal="left" vertical="center" wrapText="1"/>
    </xf>
    <xf numFmtId="0" fontId="0" fillId="0" borderId="0" xfId="0" applyAlignment="1">
      <alignment horizontal="center"/>
    </xf>
    <xf numFmtId="0" fontId="3" fillId="3" borderId="1" xfId="0" applyFont="1" applyFill="1" applyBorder="1" applyAlignment="1">
      <alignment horizontal="left"/>
    </xf>
    <xf numFmtId="0" fontId="3" fillId="3" borderId="1" xfId="0" applyNumberFormat="1" applyFont="1" applyFill="1" applyBorder="1"/>
    <xf numFmtId="0" fontId="0" fillId="0" borderId="1" xfId="0" applyFont="1" applyBorder="1" applyAlignment="1">
      <alignment horizontal="left"/>
    </xf>
    <xf numFmtId="0" fontId="0" fillId="0" borderId="1" xfId="0" applyNumberFormat="1" applyFont="1" applyBorder="1"/>
    <xf numFmtId="0" fontId="0" fillId="10" borderId="1" xfId="0" applyFont="1" applyFill="1" applyBorder="1" applyAlignment="1">
      <alignment horizontal="left"/>
    </xf>
    <xf numFmtId="0" fontId="0" fillId="10" borderId="1" xfId="0" applyNumberFormat="1" applyFont="1" applyFill="1" applyBorder="1"/>
    <xf numFmtId="0" fontId="15" fillId="9" borderId="1" xfId="0" applyNumberFormat="1" applyFont="1" applyFill="1" applyBorder="1"/>
    <xf numFmtId="0" fontId="0" fillId="7" borderId="9" xfId="0" applyFont="1" applyFill="1" applyBorder="1"/>
    <xf numFmtId="0" fontId="0" fillId="0" borderId="9" xfId="0" applyFont="1" applyBorder="1"/>
    <xf numFmtId="165" fontId="10" fillId="0" borderId="1" xfId="2" applyNumberFormat="1" applyFont="1" applyFill="1" applyBorder="1"/>
    <xf numFmtId="0" fontId="0" fillId="0" borderId="1" xfId="0" applyFont="1" applyFill="1" applyBorder="1"/>
    <xf numFmtId="0" fontId="0" fillId="0" borderId="11" xfId="0" applyFont="1" applyFill="1" applyBorder="1"/>
    <xf numFmtId="0" fontId="14" fillId="0" borderId="11" xfId="0" applyFont="1" applyFill="1" applyBorder="1" applyAlignment="1">
      <alignment wrapText="1"/>
    </xf>
    <xf numFmtId="0" fontId="0" fillId="0" borderId="1" xfId="0" applyFont="1" applyBorder="1"/>
    <xf numFmtId="0" fontId="0" fillId="7" borderId="10" xfId="0" applyFont="1" applyFill="1" applyBorder="1"/>
    <xf numFmtId="0" fontId="0" fillId="0" borderId="10" xfId="0" applyFont="1" applyBorder="1"/>
    <xf numFmtId="0" fontId="13" fillId="0" borderId="11" xfId="0" applyFont="1" applyFill="1" applyBorder="1"/>
    <xf numFmtId="0" fontId="0" fillId="7" borderId="8" xfId="0" applyFont="1" applyFill="1" applyBorder="1"/>
    <xf numFmtId="164" fontId="0" fillId="0" borderId="0" xfId="1" applyNumberFormat="1" applyFont="1"/>
    <xf numFmtId="1" fontId="1" fillId="0" borderId="11" xfId="0" applyNumberFormat="1" applyFont="1" applyFill="1" applyBorder="1"/>
    <xf numFmtId="0" fontId="1" fillId="0" borderId="1" xfId="3" applyFont="1" applyFill="1" applyBorder="1" applyAlignment="1">
      <alignment horizontal="center" vertical="top"/>
    </xf>
    <xf numFmtId="14" fontId="0" fillId="0" borderId="1" xfId="0" applyNumberFormat="1" applyFill="1" applyBorder="1" applyAlignment="1">
      <alignment horizontal="right"/>
    </xf>
    <xf numFmtId="0" fontId="13" fillId="0" borderId="1" xfId="0" applyFont="1" applyFill="1" applyBorder="1"/>
    <xf numFmtId="0" fontId="10" fillId="0" borderId="11" xfId="0" applyFont="1" applyFill="1" applyBorder="1"/>
    <xf numFmtId="0" fontId="1" fillId="0" borderId="11" xfId="3" applyFont="1" applyFill="1" applyBorder="1" applyAlignment="1">
      <alignment horizontal="center" vertical="top"/>
    </xf>
    <xf numFmtId="0" fontId="0" fillId="0" borderId="11" xfId="0" applyFill="1" applyBorder="1" applyAlignment="1">
      <alignment horizontal="right"/>
    </xf>
    <xf numFmtId="14" fontId="10" fillId="0" borderId="11" xfId="0" applyNumberFormat="1" applyFont="1" applyFill="1" applyBorder="1"/>
    <xf numFmtId="0" fontId="0" fillId="0" borderId="1" xfId="0" applyFill="1" applyBorder="1" applyAlignment="1"/>
    <xf numFmtId="0" fontId="10" fillId="7" borderId="1" xfId="0" applyFont="1" applyFill="1" applyBorder="1"/>
    <xf numFmtId="0" fontId="10" fillId="0" borderId="1" xfId="0" applyFont="1" applyBorder="1"/>
    <xf numFmtId="0" fontId="0" fillId="0" borderId="8" xfId="0" applyFont="1" applyBorder="1"/>
    <xf numFmtId="0" fontId="16" fillId="0" borderId="0" xfId="0" applyFont="1"/>
    <xf numFmtId="0" fontId="1" fillId="0" borderId="1" xfId="0" applyNumberFormat="1" applyFont="1" applyFill="1" applyBorder="1" applyAlignment="1">
      <alignment horizontal="center" vertical="top"/>
    </xf>
    <xf numFmtId="0" fontId="10" fillId="0" borderId="1" xfId="0" applyFont="1" applyFill="1" applyBorder="1" applyAlignment="1">
      <alignment horizontal="center"/>
    </xf>
    <xf numFmtId="0" fontId="1" fillId="0" borderId="1" xfId="0" applyFont="1" applyFill="1" applyBorder="1" applyAlignment="1">
      <alignment vertical="top"/>
    </xf>
    <xf numFmtId="0" fontId="1" fillId="0" borderId="11" xfId="0" applyNumberFormat="1" applyFont="1" applyFill="1" applyBorder="1" applyAlignment="1">
      <alignment horizontal="center" vertical="top"/>
    </xf>
    <xf numFmtId="0" fontId="10" fillId="0" borderId="11" xfId="0" applyFont="1" applyFill="1" applyBorder="1" applyAlignment="1">
      <alignment wrapText="1"/>
    </xf>
    <xf numFmtId="0" fontId="10" fillId="7" borderId="8" xfId="0" applyFont="1" applyFill="1" applyBorder="1"/>
    <xf numFmtId="0" fontId="0" fillId="0" borderId="1" xfId="0" applyFill="1" applyBorder="1" applyAlignment="1">
      <alignment vertical="center" wrapText="1"/>
    </xf>
    <xf numFmtId="0" fontId="17" fillId="0" borderId="1" xfId="0" applyFont="1" applyFill="1" applyBorder="1"/>
    <xf numFmtId="0" fontId="10" fillId="0" borderId="11" xfId="0" applyFont="1" applyFill="1" applyBorder="1" applyAlignment="1">
      <alignment horizontal="right"/>
    </xf>
    <xf numFmtId="0" fontId="0" fillId="0" borderId="11" xfId="0" applyFill="1" applyBorder="1" applyAlignment="1">
      <alignment vertical="center" wrapText="1"/>
    </xf>
    <xf numFmtId="0" fontId="7" fillId="0" borderId="3" xfId="0" applyFont="1" applyBorder="1" applyAlignment="1">
      <alignment horizontal="left" vertical="center"/>
    </xf>
    <xf numFmtId="0" fontId="1" fillId="0" borderId="1" xfId="0" applyFont="1" applyBorder="1" applyAlignment="1"/>
    <xf numFmtId="0" fontId="0" fillId="0" borderId="1" xfId="0" applyBorder="1" applyAlignment="1"/>
    <xf numFmtId="0" fontId="1" fillId="0" borderId="1" xfId="0" applyFont="1" applyFill="1" applyBorder="1" applyAlignment="1"/>
    <xf numFmtId="0" fontId="1" fillId="0" borderId="11" xfId="0" applyFont="1" applyFill="1" applyBorder="1" applyAlignment="1"/>
    <xf numFmtId="0" fontId="12" fillId="0" borderId="1" xfId="0" applyFont="1" applyFill="1" applyBorder="1" applyAlignment="1"/>
    <xf numFmtId="0" fontId="12" fillId="0" borderId="11" xfId="0" applyFont="1" applyFill="1" applyBorder="1" applyAlignment="1"/>
    <xf numFmtId="0" fontId="0" fillId="0" borderId="11" xfId="0" applyFill="1" applyBorder="1" applyAlignment="1"/>
    <xf numFmtId="0" fontId="10" fillId="0" borderId="1" xfId="0" applyFont="1" applyFill="1" applyBorder="1" applyAlignment="1"/>
    <xf numFmtId="0" fontId="0" fillId="0" borderId="1" xfId="0" applyFill="1" applyBorder="1" applyAlignment="1">
      <alignment vertical="center"/>
    </xf>
    <xf numFmtId="0" fontId="0" fillId="0" borderId="11" xfId="0" applyFill="1" applyBorder="1" applyAlignment="1">
      <alignment vertical="center"/>
    </xf>
    <xf numFmtId="0" fontId="1" fillId="0" borderId="0" xfId="0" applyFont="1" applyAlignment="1"/>
    <xf numFmtId="0" fontId="10" fillId="0" borderId="1" xfId="0" applyFont="1" applyBorder="1" applyAlignment="1"/>
    <xf numFmtId="0" fontId="10" fillId="7" borderId="1" xfId="0" applyFont="1" applyFill="1" applyBorder="1" applyAlignment="1"/>
    <xf numFmtId="0" fontId="0" fillId="7" borderId="1" xfId="0" applyFont="1" applyFill="1" applyBorder="1" applyAlignment="1"/>
    <xf numFmtId="0" fontId="0" fillId="0" borderId="1" xfId="0" applyFont="1" applyBorder="1" applyAlignment="1"/>
    <xf numFmtId="0" fontId="10" fillId="0" borderId="8" xfId="0" applyFont="1" applyBorder="1"/>
    <xf numFmtId="0" fontId="0" fillId="7" borderId="1" xfId="0" applyFont="1" applyFill="1" applyBorder="1" applyAlignment="1">
      <alignment vertical="center"/>
    </xf>
    <xf numFmtId="0" fontId="0" fillId="7" borderId="1" xfId="0" applyFont="1" applyFill="1" applyBorder="1" applyAlignment="1">
      <alignment vertical="center" wrapText="1"/>
    </xf>
    <xf numFmtId="0" fontId="0" fillId="0" borderId="1" xfId="0" applyFont="1" applyBorder="1" applyAlignment="1">
      <alignment vertical="center"/>
    </xf>
    <xf numFmtId="0" fontId="0" fillId="0" borderId="1" xfId="0" applyFont="1" applyBorder="1" applyAlignment="1">
      <alignment vertical="center" wrapText="1"/>
    </xf>
    <xf numFmtId="0" fontId="0" fillId="0" borderId="0" xfId="0" applyAlignment="1">
      <alignment vertical="center"/>
    </xf>
    <xf numFmtId="0" fontId="0" fillId="9" borderId="0" xfId="0" applyFill="1"/>
    <xf numFmtId="0" fontId="10" fillId="0" borderId="11" xfId="0" applyFont="1" applyFill="1" applyBorder="1" applyAlignment="1"/>
    <xf numFmtId="0" fontId="17" fillId="0" borderId="11" xfId="0" applyFont="1" applyFill="1" applyBorder="1"/>
    <xf numFmtId="2" fontId="10" fillId="0" borderId="1" xfId="0" applyNumberFormat="1" applyFont="1" applyFill="1" applyBorder="1"/>
    <xf numFmtId="0" fontId="10" fillId="0" borderId="11" xfId="0" quotePrefix="1" applyFont="1" applyFill="1" applyBorder="1"/>
    <xf numFmtId="0" fontId="13" fillId="0" borderId="1" xfId="0" applyFont="1" applyBorder="1"/>
    <xf numFmtId="0" fontId="13" fillId="0" borderId="0" xfId="0" applyFont="1" applyBorder="1"/>
    <xf numFmtId="0" fontId="10" fillId="0" borderId="8" xfId="0" applyFont="1" applyBorder="1" applyAlignment="1"/>
    <xf numFmtId="0" fontId="0" fillId="0" borderId="0" xfId="0" applyFont="1" applyBorder="1"/>
    <xf numFmtId="0" fontId="10" fillId="7" borderId="9" xfId="0" applyFont="1" applyFill="1" applyBorder="1"/>
    <xf numFmtId="0" fontId="10" fillId="0" borderId="9" xfId="0" applyFont="1" applyBorder="1"/>
    <xf numFmtId="0" fontId="0" fillId="0" borderId="8" xfId="0" applyFont="1" applyBorder="1" applyAlignment="1">
      <alignment vertical="center" wrapText="1"/>
    </xf>
    <xf numFmtId="0" fontId="0" fillId="0" borderId="9" xfId="0" applyFont="1" applyBorder="1" applyAlignment="1">
      <alignment vertical="center" wrapText="1"/>
    </xf>
    <xf numFmtId="0" fontId="5" fillId="5" borderId="17" xfId="0" applyFont="1" applyFill="1" applyBorder="1" applyAlignment="1">
      <alignment horizontal="center" vertical="center"/>
    </xf>
    <xf numFmtId="0" fontId="5" fillId="5" borderId="13" xfId="0" applyFont="1" applyFill="1" applyBorder="1" applyAlignment="1">
      <alignment horizontal="center" vertical="center"/>
    </xf>
    <xf numFmtId="0" fontId="4" fillId="4" borderId="15" xfId="0" applyFont="1" applyFill="1" applyBorder="1" applyAlignment="1">
      <alignment horizontal="center"/>
    </xf>
    <xf numFmtId="0" fontId="4" fillId="4" borderId="14" xfId="0" applyFont="1" applyFill="1" applyBorder="1" applyAlignment="1">
      <alignment horizontal="center" vertical="center"/>
    </xf>
    <xf numFmtId="0" fontId="4" fillId="4" borderId="18" xfId="0" applyFont="1" applyFill="1" applyBorder="1" applyAlignment="1">
      <alignment horizontal="center" vertical="center"/>
    </xf>
    <xf numFmtId="0" fontId="4" fillId="4" borderId="16" xfId="0" applyFont="1" applyFill="1" applyBorder="1" applyAlignment="1">
      <alignment horizontal="center" vertical="center"/>
    </xf>
    <xf numFmtId="0" fontId="4" fillId="4" borderId="3" xfId="0" applyFont="1" applyFill="1" applyBorder="1" applyAlignment="1">
      <alignment horizontal="center" vertical="center"/>
    </xf>
    <xf numFmtId="0" fontId="4" fillId="4" borderId="22" xfId="0" applyFont="1" applyFill="1" applyBorder="1" applyAlignment="1">
      <alignment horizontal="center" vertical="center"/>
    </xf>
    <xf numFmtId="0" fontId="4" fillId="4" borderId="23" xfId="0" applyFont="1" applyFill="1" applyBorder="1" applyAlignment="1">
      <alignment horizontal="center" vertical="center"/>
    </xf>
    <xf numFmtId="0" fontId="0" fillId="0" borderId="0" xfId="0" applyAlignment="1">
      <alignment horizontal="center" vertical="center"/>
    </xf>
    <xf numFmtId="0" fontId="0" fillId="0" borderId="0" xfId="0" applyAlignment="1">
      <alignment horizontal="center"/>
    </xf>
    <xf numFmtId="0" fontId="0" fillId="0" borderId="1" xfId="0" applyBorder="1" applyAlignment="1">
      <alignment horizontal="center"/>
    </xf>
  </cellXfs>
  <cellStyles count="4">
    <cellStyle name="Comma" xfId="2" builtinId="3"/>
    <cellStyle name="Normal" xfId="0" builtinId="0"/>
    <cellStyle name="Normal 3" xfId="3" xr:uid="{8607F323-208B-4065-B8D1-4C2AB6836F48}"/>
    <cellStyle name="Percent" xfId="1" builtinId="5"/>
  </cellStyles>
  <dxfs count="65">
    <dxf>
      <numFmt numFmtId="0" formatCode="General"/>
    </dxf>
    <dxf>
      <numFmt numFmtId="0" formatCode="General"/>
    </dxf>
    <dxf>
      <numFmt numFmtId="0" formatCode="General"/>
    </dxf>
    <dxf>
      <numFmt numFmtId="0" formatCode="General"/>
    </dxf>
    <dxf>
      <alignment horizontal="left" vertical="bottom" textRotation="0" wrapText="0" indent="0" justifyLastLine="0" shrinkToFit="0" readingOrder="0"/>
    </dxf>
    <dxf>
      <alignment horizontal="center" vertical="bottom" textRotation="0" wrapText="0" indent="0" justifyLastLine="0" shrinkToFit="0" readingOrder="0"/>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color auto="1"/>
      </font>
      <fill>
        <patternFill patternType="none">
          <fgColor indexed="64"/>
          <bgColor indexed="65"/>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color auto="1"/>
      </font>
      <fill>
        <patternFill patternType="none">
          <fgColor indexed="64"/>
          <bgColor indexed="65"/>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auto="1"/>
        <name val="Calibri"/>
        <family val="2"/>
        <scheme val="minor"/>
      </font>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auto="1"/>
        <name val="Calibri"/>
        <family val="2"/>
        <scheme val="minor"/>
      </font>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numFmt numFmtId="19" formatCode="dd/mm/yyyy"/>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9" formatCode="dd/mm/yyyy"/>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auto="1"/>
        <name val="Calibri"/>
        <family val="2"/>
        <scheme val="minor"/>
      </font>
      <numFmt numFmtId="19" formatCode="dd/mm/yyyy"/>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9" formatCode="dd/mm/yyyy"/>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right"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auto="1"/>
        <name val="Calibri"/>
        <family val="2"/>
        <scheme val="minor"/>
      </font>
      <numFmt numFmtId="0" formatCode="General"/>
      <fill>
        <patternFill patternType="none">
          <fgColor indexed="64"/>
          <bgColor auto="1"/>
        </patternFill>
      </fill>
      <alignment horizontal="center" vertical="top"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auto="1"/>
        <name val="Calibri"/>
        <family val="2"/>
        <scheme val="minor"/>
      </font>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minor"/>
      </font>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ill>
        <patternFill patternType="none">
          <fgColor indexed="64"/>
          <bgColor auto="1"/>
        </patternFill>
      </fill>
    </dxf>
    <dxf>
      <border>
        <bottom style="thin">
          <color indexed="64"/>
        </bottom>
      </border>
    </dxf>
    <dxf>
      <font>
        <b/>
        <i val="0"/>
        <strike val="0"/>
        <condense val="0"/>
        <extend val="0"/>
        <outline val="0"/>
        <shadow val="0"/>
        <u val="none"/>
        <vertAlign val="baseline"/>
        <sz val="10"/>
        <color auto="1"/>
        <name val="Calibri"/>
        <family val="2"/>
        <scheme val="minor"/>
      </font>
      <fill>
        <patternFill patternType="none">
          <fgColor indexed="64"/>
          <bgColor auto="1"/>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microsoft.com/office/2017/10/relationships/person" Target="persons/person.xml"/><Relationship Id="rId10" Type="http://schemas.openxmlformats.org/officeDocument/2006/relationships/worksheet" Target="worksheets/sheet10.xml"/><Relationship Id="rId19"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11.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2.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3.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4.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5.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6.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7.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7.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8.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9.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160434596838185"/>
          <c:y val="3.6445851877211007E-2"/>
          <c:w val="0.7880703167917964"/>
          <c:h val="0.92084303320780558"/>
        </c:manualLayout>
      </c:layout>
      <c:doughnutChart>
        <c:varyColors val="1"/>
        <c:ser>
          <c:idx val="0"/>
          <c:order val="0"/>
          <c:dPt>
            <c:idx val="0"/>
            <c:bubble3D val="0"/>
            <c:spPr>
              <a:solidFill>
                <a:srgbClr val="FF0000"/>
              </a:solidFill>
              <a:ln w="19050">
                <a:solidFill>
                  <a:schemeClr val="lt1"/>
                </a:solidFill>
              </a:ln>
              <a:effectLst/>
            </c:spPr>
            <c:extLst>
              <c:ext xmlns:c16="http://schemas.microsoft.com/office/drawing/2014/chart" uri="{C3380CC4-5D6E-409C-BE32-E72D297353CC}">
                <c16:uniqueId val="{00000002-0EFA-46FD-A9F9-970782259436}"/>
              </c:ext>
            </c:extLst>
          </c:dPt>
          <c:dPt>
            <c:idx val="1"/>
            <c:bubble3D val="0"/>
            <c:spPr>
              <a:solidFill>
                <a:schemeClr val="accent1"/>
              </a:solidFill>
              <a:ln w="19050">
                <a:solidFill>
                  <a:schemeClr val="lt1"/>
                </a:solidFill>
              </a:ln>
              <a:effectLst/>
            </c:spPr>
            <c:extLst>
              <c:ext xmlns:c16="http://schemas.microsoft.com/office/drawing/2014/chart" uri="{C3380CC4-5D6E-409C-BE32-E72D297353CC}">
                <c16:uniqueId val="{00000001-0EFA-46FD-A9F9-970782259436}"/>
              </c:ext>
            </c:extLst>
          </c:dPt>
          <c:dLbls>
            <c:dLbl>
              <c:idx val="0"/>
              <c:layout>
                <c:manualLayout>
                  <c:x val="-4.3410852713178294E-2"/>
                  <c:y val="-0.11111106356270684"/>
                </c:manualLayout>
              </c:layout>
              <c:showLegendKey val="0"/>
              <c:showVal val="0"/>
              <c:showCatName val="1"/>
              <c:showSerName val="0"/>
              <c:showPercent val="1"/>
              <c:showBubbleSize val="0"/>
              <c:extLst>
                <c:ext xmlns:c15="http://schemas.microsoft.com/office/drawing/2012/chart" uri="{CE6537A1-D6FC-4f65-9D91-7224C49458BB}">
                  <c15:layout>
                    <c:manualLayout>
                      <c:w val="0.21007751937984495"/>
                      <c:h val="0.18425925925925923"/>
                    </c:manualLayout>
                  </c15:layout>
                </c:ext>
                <c:ext xmlns:c16="http://schemas.microsoft.com/office/drawing/2014/chart" uri="{C3380CC4-5D6E-409C-BE32-E72D297353CC}">
                  <c16:uniqueId val="{00000002-0EFA-46FD-A9F9-970782259436}"/>
                </c:ext>
              </c:extLst>
            </c:dLbl>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fr-FR"/>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Région_Districts!$J$3:$K$3</c:f>
              <c:strCache>
                <c:ptCount val="2"/>
                <c:pt idx="0">
                  <c:v>confirmé</c:v>
                </c:pt>
                <c:pt idx="1">
                  <c:v>suspect</c:v>
                </c:pt>
              </c:strCache>
            </c:strRef>
          </c:cat>
          <c:val>
            <c:numRef>
              <c:f>Région_Districts!$J$4:$K$4</c:f>
              <c:numCache>
                <c:formatCode>General</c:formatCode>
                <c:ptCount val="2"/>
                <c:pt idx="0">
                  <c:v>114</c:v>
                </c:pt>
                <c:pt idx="1">
                  <c:v>230</c:v>
                </c:pt>
              </c:numCache>
            </c:numRef>
          </c:val>
          <c:extLst>
            <c:ext xmlns:c16="http://schemas.microsoft.com/office/drawing/2014/chart" uri="{C3380CC4-5D6E-409C-BE32-E72D297353CC}">
              <c16:uniqueId val="{00000000-0EFA-46FD-A9F9-970782259436}"/>
            </c:ext>
          </c:extLst>
        </c:ser>
        <c:dLbls>
          <c:showLegendKey val="0"/>
          <c:showVal val="1"/>
          <c:showCatName val="0"/>
          <c:showSerName val="0"/>
          <c:showPercent val="0"/>
          <c:showBubbleSize val="0"/>
          <c:showLeaderLines val="1"/>
        </c:dLbls>
        <c:firstSliceAng val="0"/>
        <c:holeSize val="29"/>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ysClr val="windowText" lastClr="000000"/>
                </a:solidFill>
                <a:latin typeface="+mn-lt"/>
                <a:ea typeface="+mn-ea"/>
                <a:cs typeface="+mn-cs"/>
              </a:defRPr>
            </a:pPr>
            <a:r>
              <a:rPr lang="fr-FR" sz="1600" b="1"/>
              <a:t>Golfe</a:t>
            </a:r>
          </a:p>
        </c:rich>
      </c:tx>
      <c:overlay val="0"/>
      <c:spPr>
        <a:noFill/>
        <a:ln>
          <a:noFill/>
        </a:ln>
        <a:effectLst/>
      </c:spPr>
      <c:txPr>
        <a:bodyPr rot="0" spcFirstLastPara="1" vertOverflow="ellipsis" vert="horz" wrap="square" anchor="ctr" anchorCtr="1"/>
        <a:lstStyle/>
        <a:p>
          <a:pPr>
            <a:defRPr sz="1600" b="1" i="0" u="none" strike="noStrike" kern="1200" spc="0" baseline="0">
              <a:solidFill>
                <a:sysClr val="windowText" lastClr="000000"/>
              </a:solidFill>
              <a:latin typeface="+mn-lt"/>
              <a:ea typeface="+mn-ea"/>
              <a:cs typeface="+mn-cs"/>
            </a:defRPr>
          </a:pPr>
          <a:endParaRPr lang="fr-FR"/>
        </a:p>
      </c:txPr>
    </c:title>
    <c:autoTitleDeleted val="0"/>
    <c:plotArea>
      <c:layout/>
      <c:barChart>
        <c:barDir val="col"/>
        <c:grouping val="stacked"/>
        <c:varyColors val="0"/>
        <c:ser>
          <c:idx val="0"/>
          <c:order val="0"/>
          <c:tx>
            <c:strRef>
              <c:f>Evolu_Golfe!$K$2</c:f>
              <c:strCache>
                <c:ptCount val="1"/>
                <c:pt idx="0">
                  <c:v>Décès</c:v>
                </c:pt>
              </c:strCache>
            </c:strRef>
          </c:tx>
          <c:spPr>
            <a:solidFill>
              <a:schemeClr val="tx1">
                <a:lumMod val="65000"/>
                <a:lumOff val="35000"/>
              </a:schemeClr>
            </a:solidFill>
            <a:ln>
              <a:solidFill>
                <a:schemeClr val="tx1"/>
              </a:solidFill>
            </a:ln>
            <a:effectLst/>
          </c:spPr>
          <c:invertIfNegative val="0"/>
          <c:cat>
            <c:multiLvlStrRef>
              <c:f>Evolu_Golfe!$I$3:$J$24</c:f>
              <c:multiLvlStrCache>
                <c:ptCount val="22"/>
                <c:lvl>
                  <c:pt idx="0">
                    <c:v>S33</c:v>
                  </c:pt>
                  <c:pt idx="1">
                    <c:v>S34</c:v>
                  </c:pt>
                  <c:pt idx="2">
                    <c:v>S35</c:v>
                  </c:pt>
                  <c:pt idx="3">
                    <c:v>S36</c:v>
                  </c:pt>
                  <c:pt idx="4">
                    <c:v>S37</c:v>
                  </c:pt>
                  <c:pt idx="5">
                    <c:v>S38</c:v>
                  </c:pt>
                  <c:pt idx="6">
                    <c:v>S39</c:v>
                  </c:pt>
                  <c:pt idx="7">
                    <c:v>S40</c:v>
                  </c:pt>
                  <c:pt idx="8">
                    <c:v>S41</c:v>
                  </c:pt>
                  <c:pt idx="9">
                    <c:v>S42</c:v>
                  </c:pt>
                  <c:pt idx="10">
                    <c:v>S43</c:v>
                  </c:pt>
                  <c:pt idx="11">
                    <c:v>S44</c:v>
                  </c:pt>
                  <c:pt idx="12">
                    <c:v>S45</c:v>
                  </c:pt>
                  <c:pt idx="13">
                    <c:v>S46</c:v>
                  </c:pt>
                  <c:pt idx="14">
                    <c:v>S47</c:v>
                  </c:pt>
                  <c:pt idx="15">
                    <c:v>S48</c:v>
                  </c:pt>
                  <c:pt idx="16">
                    <c:v>S49</c:v>
                  </c:pt>
                  <c:pt idx="17">
                    <c:v>S50</c:v>
                  </c:pt>
                  <c:pt idx="18">
                    <c:v>S51</c:v>
                  </c:pt>
                  <c:pt idx="19">
                    <c:v>S52</c:v>
                  </c:pt>
                  <c:pt idx="20">
                    <c:v>S1</c:v>
                  </c:pt>
                  <c:pt idx="21">
                    <c:v>S2</c:v>
                  </c:pt>
                </c:lvl>
                <c:lvl>
                  <c:pt idx="0">
                    <c:v>2024</c:v>
                  </c:pt>
                  <c:pt idx="20">
                    <c:v>2025</c:v>
                  </c:pt>
                </c:lvl>
              </c:multiLvlStrCache>
            </c:multiLvlStrRef>
          </c:cat>
          <c:val>
            <c:numRef>
              <c:f>Evolu_Golfe!$K$3:$K$24</c:f>
              <c:numCache>
                <c:formatCode>General</c:formatCode>
                <c:ptCount val="22"/>
                <c:pt idx="0">
                  <c:v>1</c:v>
                </c:pt>
                <c:pt idx="2">
                  <c:v>0</c:v>
                </c:pt>
                <c:pt idx="4">
                  <c:v>0</c:v>
                </c:pt>
                <c:pt idx="5">
                  <c:v>0</c:v>
                </c:pt>
                <c:pt idx="6">
                  <c:v>3</c:v>
                </c:pt>
                <c:pt idx="7">
                  <c:v>2</c:v>
                </c:pt>
                <c:pt idx="8">
                  <c:v>2</c:v>
                </c:pt>
              </c:numCache>
            </c:numRef>
          </c:val>
          <c:extLst>
            <c:ext xmlns:c16="http://schemas.microsoft.com/office/drawing/2014/chart" uri="{C3380CC4-5D6E-409C-BE32-E72D297353CC}">
              <c16:uniqueId val="{00000000-87C4-44CE-BDEF-5B6ACD2DA422}"/>
            </c:ext>
          </c:extLst>
        </c:ser>
        <c:ser>
          <c:idx val="1"/>
          <c:order val="1"/>
          <c:tx>
            <c:strRef>
              <c:f>Evolu_Golfe!$L$2</c:f>
              <c:strCache>
                <c:ptCount val="1"/>
                <c:pt idx="0">
                  <c:v>Vivant</c:v>
                </c:pt>
              </c:strCache>
            </c:strRef>
          </c:tx>
          <c:spPr>
            <a:solidFill>
              <a:srgbClr val="00B0F0"/>
            </a:solidFill>
            <a:ln w="12700">
              <a:solidFill>
                <a:schemeClr val="tx1"/>
              </a:solidFill>
            </a:ln>
            <a:effectLst/>
          </c:spPr>
          <c:invertIfNegative val="0"/>
          <c:cat>
            <c:multiLvlStrRef>
              <c:f>Evolu_Golfe!$I$3:$J$24</c:f>
              <c:multiLvlStrCache>
                <c:ptCount val="22"/>
                <c:lvl>
                  <c:pt idx="0">
                    <c:v>S33</c:v>
                  </c:pt>
                  <c:pt idx="1">
                    <c:v>S34</c:v>
                  </c:pt>
                  <c:pt idx="2">
                    <c:v>S35</c:v>
                  </c:pt>
                  <c:pt idx="3">
                    <c:v>S36</c:v>
                  </c:pt>
                  <c:pt idx="4">
                    <c:v>S37</c:v>
                  </c:pt>
                  <c:pt idx="5">
                    <c:v>S38</c:v>
                  </c:pt>
                  <c:pt idx="6">
                    <c:v>S39</c:v>
                  </c:pt>
                  <c:pt idx="7">
                    <c:v>S40</c:v>
                  </c:pt>
                  <c:pt idx="8">
                    <c:v>S41</c:v>
                  </c:pt>
                  <c:pt idx="9">
                    <c:v>S42</c:v>
                  </c:pt>
                  <c:pt idx="10">
                    <c:v>S43</c:v>
                  </c:pt>
                  <c:pt idx="11">
                    <c:v>S44</c:v>
                  </c:pt>
                  <c:pt idx="12">
                    <c:v>S45</c:v>
                  </c:pt>
                  <c:pt idx="13">
                    <c:v>S46</c:v>
                  </c:pt>
                  <c:pt idx="14">
                    <c:v>S47</c:v>
                  </c:pt>
                  <c:pt idx="15">
                    <c:v>S48</c:v>
                  </c:pt>
                  <c:pt idx="16">
                    <c:v>S49</c:v>
                  </c:pt>
                  <c:pt idx="17">
                    <c:v>S50</c:v>
                  </c:pt>
                  <c:pt idx="18">
                    <c:v>S51</c:v>
                  </c:pt>
                  <c:pt idx="19">
                    <c:v>S52</c:v>
                  </c:pt>
                  <c:pt idx="20">
                    <c:v>S1</c:v>
                  </c:pt>
                  <c:pt idx="21">
                    <c:v>S2</c:v>
                  </c:pt>
                </c:lvl>
                <c:lvl>
                  <c:pt idx="0">
                    <c:v>2024</c:v>
                  </c:pt>
                  <c:pt idx="20">
                    <c:v>2025</c:v>
                  </c:pt>
                </c:lvl>
              </c:multiLvlStrCache>
            </c:multiLvlStrRef>
          </c:cat>
          <c:val>
            <c:numRef>
              <c:f>Evolu_Golfe!$L$3:$L$24</c:f>
              <c:numCache>
                <c:formatCode>General</c:formatCode>
                <c:ptCount val="22"/>
                <c:pt idx="0">
                  <c:v>9</c:v>
                </c:pt>
                <c:pt idx="2">
                  <c:v>1</c:v>
                </c:pt>
                <c:pt idx="4">
                  <c:v>1</c:v>
                </c:pt>
                <c:pt idx="5">
                  <c:v>2</c:v>
                </c:pt>
                <c:pt idx="6">
                  <c:v>14</c:v>
                </c:pt>
                <c:pt idx="7">
                  <c:v>3</c:v>
                </c:pt>
                <c:pt idx="8">
                  <c:v>2</c:v>
                </c:pt>
                <c:pt idx="9">
                  <c:v>2</c:v>
                </c:pt>
                <c:pt idx="10">
                  <c:v>4</c:v>
                </c:pt>
                <c:pt idx="11">
                  <c:v>7</c:v>
                </c:pt>
                <c:pt idx="12">
                  <c:v>2</c:v>
                </c:pt>
                <c:pt idx="13">
                  <c:v>2</c:v>
                </c:pt>
                <c:pt idx="14">
                  <c:v>1</c:v>
                </c:pt>
                <c:pt idx="15">
                  <c:v>1</c:v>
                </c:pt>
                <c:pt idx="17">
                  <c:v>1</c:v>
                </c:pt>
                <c:pt idx="19">
                  <c:v>1</c:v>
                </c:pt>
              </c:numCache>
            </c:numRef>
          </c:val>
          <c:extLst>
            <c:ext xmlns:c16="http://schemas.microsoft.com/office/drawing/2014/chart" uri="{C3380CC4-5D6E-409C-BE32-E72D297353CC}">
              <c16:uniqueId val="{00000001-87C4-44CE-BDEF-5B6ACD2DA422}"/>
            </c:ext>
          </c:extLst>
        </c:ser>
        <c:dLbls>
          <c:showLegendKey val="0"/>
          <c:showVal val="0"/>
          <c:showCatName val="0"/>
          <c:showSerName val="0"/>
          <c:showPercent val="0"/>
          <c:showBubbleSize val="0"/>
        </c:dLbls>
        <c:gapWidth val="0"/>
        <c:overlap val="100"/>
        <c:axId val="1635118288"/>
        <c:axId val="1635122032"/>
      </c:barChart>
      <c:lineChart>
        <c:grouping val="standard"/>
        <c:varyColors val="0"/>
        <c:ser>
          <c:idx val="2"/>
          <c:order val="2"/>
          <c:tx>
            <c:strRef>
              <c:f>Evolu_Golfe!$M$2</c:f>
              <c:strCache>
                <c:ptCount val="1"/>
                <c:pt idx="0">
                  <c:v>Létalité</c:v>
                </c:pt>
              </c:strCache>
            </c:strRef>
          </c:tx>
          <c:spPr>
            <a:ln w="28575" cap="rnd">
              <a:solidFill>
                <a:srgbClr val="FF0000"/>
              </a:solidFill>
              <a:round/>
            </a:ln>
            <a:effectLst/>
          </c:spPr>
          <c:marker>
            <c:symbol val="none"/>
          </c:marker>
          <c:cat>
            <c:strRef>
              <c:f>Evolu_Golfe!$J$3:$J$23</c:f>
              <c:strCache>
                <c:ptCount val="21"/>
                <c:pt idx="0">
                  <c:v>S33</c:v>
                </c:pt>
                <c:pt idx="1">
                  <c:v>S34</c:v>
                </c:pt>
                <c:pt idx="2">
                  <c:v>S35</c:v>
                </c:pt>
                <c:pt idx="3">
                  <c:v>S36</c:v>
                </c:pt>
                <c:pt idx="4">
                  <c:v>S37</c:v>
                </c:pt>
                <c:pt idx="5">
                  <c:v>S38</c:v>
                </c:pt>
                <c:pt idx="6">
                  <c:v>S39</c:v>
                </c:pt>
                <c:pt idx="7">
                  <c:v>S40</c:v>
                </c:pt>
                <c:pt idx="8">
                  <c:v>S41</c:v>
                </c:pt>
                <c:pt idx="9">
                  <c:v>S42</c:v>
                </c:pt>
                <c:pt idx="10">
                  <c:v>S43</c:v>
                </c:pt>
                <c:pt idx="11">
                  <c:v>S44</c:v>
                </c:pt>
                <c:pt idx="12">
                  <c:v>S45</c:v>
                </c:pt>
                <c:pt idx="13">
                  <c:v>S46</c:v>
                </c:pt>
                <c:pt idx="14">
                  <c:v>S47</c:v>
                </c:pt>
                <c:pt idx="15">
                  <c:v>S48</c:v>
                </c:pt>
                <c:pt idx="16">
                  <c:v>S49</c:v>
                </c:pt>
                <c:pt idx="17">
                  <c:v>S50</c:v>
                </c:pt>
                <c:pt idx="18">
                  <c:v>S51</c:v>
                </c:pt>
                <c:pt idx="19">
                  <c:v>S52</c:v>
                </c:pt>
                <c:pt idx="20">
                  <c:v>S1</c:v>
                </c:pt>
              </c:strCache>
            </c:strRef>
          </c:cat>
          <c:val>
            <c:numRef>
              <c:f>Evolu_Golfe!$M$3:$M$23</c:f>
              <c:numCache>
                <c:formatCode>General</c:formatCode>
                <c:ptCount val="21"/>
                <c:pt idx="0" formatCode="0%">
                  <c:v>0.1</c:v>
                </c:pt>
                <c:pt idx="2" formatCode="0%">
                  <c:v>0</c:v>
                </c:pt>
                <c:pt idx="4" formatCode="0%">
                  <c:v>0</c:v>
                </c:pt>
                <c:pt idx="5" formatCode="0%">
                  <c:v>0</c:v>
                </c:pt>
                <c:pt idx="6" formatCode="0%">
                  <c:v>0.17647058823529413</c:v>
                </c:pt>
                <c:pt idx="7" formatCode="0%">
                  <c:v>0.4</c:v>
                </c:pt>
                <c:pt idx="8" formatCode="0%">
                  <c:v>0.5</c:v>
                </c:pt>
                <c:pt idx="9" formatCode="0%">
                  <c:v>0</c:v>
                </c:pt>
                <c:pt idx="10" formatCode="0%">
                  <c:v>0</c:v>
                </c:pt>
                <c:pt idx="11" formatCode="0%">
                  <c:v>0</c:v>
                </c:pt>
                <c:pt idx="12" formatCode="0%">
                  <c:v>0</c:v>
                </c:pt>
                <c:pt idx="13" formatCode="0%">
                  <c:v>0</c:v>
                </c:pt>
                <c:pt idx="14" formatCode="0%">
                  <c:v>0</c:v>
                </c:pt>
                <c:pt idx="15" formatCode="0%">
                  <c:v>0</c:v>
                </c:pt>
                <c:pt idx="16" formatCode="0%">
                  <c:v>0</c:v>
                </c:pt>
                <c:pt idx="17" formatCode="0%">
                  <c:v>0</c:v>
                </c:pt>
                <c:pt idx="18" formatCode="0%">
                  <c:v>0</c:v>
                </c:pt>
                <c:pt idx="19" formatCode="0%">
                  <c:v>0</c:v>
                </c:pt>
              </c:numCache>
            </c:numRef>
          </c:val>
          <c:smooth val="0"/>
          <c:extLst>
            <c:ext xmlns:c16="http://schemas.microsoft.com/office/drawing/2014/chart" uri="{C3380CC4-5D6E-409C-BE32-E72D297353CC}">
              <c16:uniqueId val="{00000000-0A4E-4C76-9F77-2C5F2A90C09C}"/>
            </c:ext>
          </c:extLst>
        </c:ser>
        <c:dLbls>
          <c:showLegendKey val="0"/>
          <c:showVal val="0"/>
          <c:showCatName val="0"/>
          <c:showSerName val="0"/>
          <c:showPercent val="0"/>
          <c:showBubbleSize val="0"/>
        </c:dLbls>
        <c:marker val="1"/>
        <c:smooth val="0"/>
        <c:axId val="863509839"/>
        <c:axId val="863501199"/>
      </c:lineChart>
      <c:catAx>
        <c:axId val="1635118288"/>
        <c:scaling>
          <c:orientation val="minMax"/>
        </c:scaling>
        <c:delete val="0"/>
        <c:axPos val="b"/>
        <c:numFmt formatCode="[$-40C]d\-m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fr-FR"/>
          </a:p>
        </c:txPr>
        <c:crossAx val="1635122032"/>
        <c:crosses val="autoZero"/>
        <c:auto val="1"/>
        <c:lblAlgn val="ctr"/>
        <c:lblOffset val="100"/>
        <c:noMultiLvlLbl val="0"/>
      </c:catAx>
      <c:valAx>
        <c:axId val="1635122032"/>
        <c:scaling>
          <c:orientation val="minMax"/>
        </c:scaling>
        <c:delete val="0"/>
        <c:axPos val="l"/>
        <c:majorGridlines>
          <c:spPr>
            <a:ln w="9525" cap="flat" cmpd="sng" algn="ctr">
              <a:solidFill>
                <a:schemeClr val="tx1">
                  <a:lumMod val="15000"/>
                  <a:lumOff val="85000"/>
                </a:schemeClr>
              </a:solidFill>
              <a:prstDash val="dash"/>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fr-FR"/>
                  <a:t>Nb cas</a:t>
                </a:r>
              </a:p>
            </c:rich>
          </c:tx>
          <c:layout>
            <c:manualLayout>
              <c:xMode val="edge"/>
              <c:yMode val="edge"/>
              <c:x val="7.1301247771836003E-3"/>
              <c:y val="0.4442685632037931"/>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fr-FR"/>
          </a:p>
        </c:txPr>
        <c:crossAx val="1635118288"/>
        <c:crosses val="autoZero"/>
        <c:crossBetween val="between"/>
      </c:valAx>
      <c:valAx>
        <c:axId val="863501199"/>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rgbClr val="FF0000"/>
                </a:solidFill>
                <a:latin typeface="+mn-lt"/>
                <a:ea typeface="+mn-ea"/>
                <a:cs typeface="+mn-cs"/>
              </a:defRPr>
            </a:pPr>
            <a:endParaRPr lang="fr-FR"/>
          </a:p>
        </c:txPr>
        <c:crossAx val="863509839"/>
        <c:crosses val="max"/>
        <c:crossBetween val="between"/>
      </c:valAx>
      <c:catAx>
        <c:axId val="863509839"/>
        <c:scaling>
          <c:orientation val="minMax"/>
        </c:scaling>
        <c:delete val="1"/>
        <c:axPos val="b"/>
        <c:numFmt formatCode="General" sourceLinked="1"/>
        <c:majorTickMark val="out"/>
        <c:minorTickMark val="none"/>
        <c:tickLblPos val="nextTo"/>
        <c:crossAx val="863501199"/>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solidFill>
            <a:sysClr val="windowText" lastClr="000000"/>
          </a:solidFill>
        </a:defRPr>
      </a:pPr>
      <a:endParaRPr lang="fr-FR"/>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ysClr val="windowText" lastClr="000000"/>
                </a:solidFill>
                <a:latin typeface="+mn-lt"/>
                <a:ea typeface="+mn-ea"/>
                <a:cs typeface="+mn-cs"/>
              </a:defRPr>
            </a:pPr>
            <a:r>
              <a:rPr lang="fr-FR" sz="1600" b="1"/>
              <a:t>Golfe</a:t>
            </a:r>
          </a:p>
        </c:rich>
      </c:tx>
      <c:overlay val="0"/>
      <c:spPr>
        <a:noFill/>
        <a:ln>
          <a:noFill/>
        </a:ln>
        <a:effectLst/>
      </c:spPr>
      <c:txPr>
        <a:bodyPr rot="0" spcFirstLastPara="1" vertOverflow="ellipsis" vert="horz" wrap="square" anchor="ctr" anchorCtr="1"/>
        <a:lstStyle/>
        <a:p>
          <a:pPr>
            <a:defRPr sz="1600" b="1" i="0" u="none" strike="noStrike" kern="1200" spc="0" baseline="0">
              <a:solidFill>
                <a:sysClr val="windowText" lastClr="000000"/>
              </a:solidFill>
              <a:latin typeface="+mn-lt"/>
              <a:ea typeface="+mn-ea"/>
              <a:cs typeface="+mn-cs"/>
            </a:defRPr>
          </a:pPr>
          <a:endParaRPr lang="fr-FR"/>
        </a:p>
      </c:txPr>
    </c:title>
    <c:autoTitleDeleted val="0"/>
    <c:plotArea>
      <c:layout/>
      <c:barChart>
        <c:barDir val="col"/>
        <c:grouping val="stacked"/>
        <c:varyColors val="0"/>
        <c:ser>
          <c:idx val="0"/>
          <c:order val="0"/>
          <c:tx>
            <c:strRef>
              <c:f>Evolu_Golfe!$K$2</c:f>
              <c:strCache>
                <c:ptCount val="1"/>
                <c:pt idx="0">
                  <c:v>Décès</c:v>
                </c:pt>
              </c:strCache>
            </c:strRef>
          </c:tx>
          <c:spPr>
            <a:solidFill>
              <a:schemeClr val="tx1">
                <a:lumMod val="65000"/>
                <a:lumOff val="35000"/>
              </a:schemeClr>
            </a:solidFill>
            <a:ln>
              <a:solidFill>
                <a:schemeClr val="tx1"/>
              </a:solidFill>
            </a:ln>
            <a:effectLst/>
          </c:spPr>
          <c:invertIfNegative val="0"/>
          <c:cat>
            <c:multiLvlStrRef>
              <c:f>Evolu_Golfe!$I$3:$J$24</c:f>
              <c:multiLvlStrCache>
                <c:ptCount val="22"/>
                <c:lvl>
                  <c:pt idx="0">
                    <c:v>S33</c:v>
                  </c:pt>
                  <c:pt idx="1">
                    <c:v>S34</c:v>
                  </c:pt>
                  <c:pt idx="2">
                    <c:v>S35</c:v>
                  </c:pt>
                  <c:pt idx="3">
                    <c:v>S36</c:v>
                  </c:pt>
                  <c:pt idx="4">
                    <c:v>S37</c:v>
                  </c:pt>
                  <c:pt idx="5">
                    <c:v>S38</c:v>
                  </c:pt>
                  <c:pt idx="6">
                    <c:v>S39</c:v>
                  </c:pt>
                  <c:pt idx="7">
                    <c:v>S40</c:v>
                  </c:pt>
                  <c:pt idx="8">
                    <c:v>S41</c:v>
                  </c:pt>
                  <c:pt idx="9">
                    <c:v>S42</c:v>
                  </c:pt>
                  <c:pt idx="10">
                    <c:v>S43</c:v>
                  </c:pt>
                  <c:pt idx="11">
                    <c:v>S44</c:v>
                  </c:pt>
                  <c:pt idx="12">
                    <c:v>S45</c:v>
                  </c:pt>
                  <c:pt idx="13">
                    <c:v>S46</c:v>
                  </c:pt>
                  <c:pt idx="14">
                    <c:v>S47</c:v>
                  </c:pt>
                  <c:pt idx="15">
                    <c:v>S48</c:v>
                  </c:pt>
                  <c:pt idx="16">
                    <c:v>S49</c:v>
                  </c:pt>
                  <c:pt idx="17">
                    <c:v>S50</c:v>
                  </c:pt>
                  <c:pt idx="18">
                    <c:v>S51</c:v>
                  </c:pt>
                  <c:pt idx="19">
                    <c:v>S52</c:v>
                  </c:pt>
                  <c:pt idx="20">
                    <c:v>S1</c:v>
                  </c:pt>
                  <c:pt idx="21">
                    <c:v>S2</c:v>
                  </c:pt>
                </c:lvl>
                <c:lvl>
                  <c:pt idx="0">
                    <c:v>2024</c:v>
                  </c:pt>
                  <c:pt idx="20">
                    <c:v>2025</c:v>
                  </c:pt>
                </c:lvl>
              </c:multiLvlStrCache>
            </c:multiLvlStrRef>
          </c:cat>
          <c:val>
            <c:numRef>
              <c:f>Evolu_Golfe!$K$3:$K$24</c:f>
              <c:numCache>
                <c:formatCode>General</c:formatCode>
                <c:ptCount val="22"/>
                <c:pt idx="0">
                  <c:v>1</c:v>
                </c:pt>
                <c:pt idx="2">
                  <c:v>0</c:v>
                </c:pt>
                <c:pt idx="4">
                  <c:v>0</c:v>
                </c:pt>
                <c:pt idx="5">
                  <c:v>0</c:v>
                </c:pt>
                <c:pt idx="6">
                  <c:v>3</c:v>
                </c:pt>
                <c:pt idx="7">
                  <c:v>2</c:v>
                </c:pt>
                <c:pt idx="8">
                  <c:v>2</c:v>
                </c:pt>
              </c:numCache>
            </c:numRef>
          </c:val>
          <c:extLst>
            <c:ext xmlns:c16="http://schemas.microsoft.com/office/drawing/2014/chart" uri="{C3380CC4-5D6E-409C-BE32-E72D297353CC}">
              <c16:uniqueId val="{00000000-0FA1-4D2A-9741-7943F1446E1C}"/>
            </c:ext>
          </c:extLst>
        </c:ser>
        <c:ser>
          <c:idx val="1"/>
          <c:order val="1"/>
          <c:tx>
            <c:strRef>
              <c:f>Evolu_Golfe!$L$2</c:f>
              <c:strCache>
                <c:ptCount val="1"/>
                <c:pt idx="0">
                  <c:v>Vivant</c:v>
                </c:pt>
              </c:strCache>
            </c:strRef>
          </c:tx>
          <c:spPr>
            <a:solidFill>
              <a:srgbClr val="00B0F0"/>
            </a:solidFill>
            <a:ln w="12700">
              <a:solidFill>
                <a:schemeClr val="tx1"/>
              </a:solidFill>
            </a:ln>
            <a:effectLst/>
          </c:spPr>
          <c:invertIfNegative val="0"/>
          <c:cat>
            <c:multiLvlStrRef>
              <c:f>Evolu_Golfe!$I$3:$J$24</c:f>
              <c:multiLvlStrCache>
                <c:ptCount val="22"/>
                <c:lvl>
                  <c:pt idx="0">
                    <c:v>S33</c:v>
                  </c:pt>
                  <c:pt idx="1">
                    <c:v>S34</c:v>
                  </c:pt>
                  <c:pt idx="2">
                    <c:v>S35</c:v>
                  </c:pt>
                  <c:pt idx="3">
                    <c:v>S36</c:v>
                  </c:pt>
                  <c:pt idx="4">
                    <c:v>S37</c:v>
                  </c:pt>
                  <c:pt idx="5">
                    <c:v>S38</c:v>
                  </c:pt>
                  <c:pt idx="6">
                    <c:v>S39</c:v>
                  </c:pt>
                  <c:pt idx="7">
                    <c:v>S40</c:v>
                  </c:pt>
                  <c:pt idx="8">
                    <c:v>S41</c:v>
                  </c:pt>
                  <c:pt idx="9">
                    <c:v>S42</c:v>
                  </c:pt>
                  <c:pt idx="10">
                    <c:v>S43</c:v>
                  </c:pt>
                  <c:pt idx="11">
                    <c:v>S44</c:v>
                  </c:pt>
                  <c:pt idx="12">
                    <c:v>S45</c:v>
                  </c:pt>
                  <c:pt idx="13">
                    <c:v>S46</c:v>
                  </c:pt>
                  <c:pt idx="14">
                    <c:v>S47</c:v>
                  </c:pt>
                  <c:pt idx="15">
                    <c:v>S48</c:v>
                  </c:pt>
                  <c:pt idx="16">
                    <c:v>S49</c:v>
                  </c:pt>
                  <c:pt idx="17">
                    <c:v>S50</c:v>
                  </c:pt>
                  <c:pt idx="18">
                    <c:v>S51</c:v>
                  </c:pt>
                  <c:pt idx="19">
                    <c:v>S52</c:v>
                  </c:pt>
                  <c:pt idx="20">
                    <c:v>S1</c:v>
                  </c:pt>
                  <c:pt idx="21">
                    <c:v>S2</c:v>
                  </c:pt>
                </c:lvl>
                <c:lvl>
                  <c:pt idx="0">
                    <c:v>2024</c:v>
                  </c:pt>
                  <c:pt idx="20">
                    <c:v>2025</c:v>
                  </c:pt>
                </c:lvl>
              </c:multiLvlStrCache>
            </c:multiLvlStrRef>
          </c:cat>
          <c:val>
            <c:numRef>
              <c:f>Evolu_Golfe!$L$3:$L$24</c:f>
              <c:numCache>
                <c:formatCode>General</c:formatCode>
                <c:ptCount val="22"/>
                <c:pt idx="0">
                  <c:v>9</c:v>
                </c:pt>
                <c:pt idx="2">
                  <c:v>1</c:v>
                </c:pt>
                <c:pt idx="4">
                  <c:v>1</c:v>
                </c:pt>
                <c:pt idx="5">
                  <c:v>2</c:v>
                </c:pt>
                <c:pt idx="6">
                  <c:v>14</c:v>
                </c:pt>
                <c:pt idx="7">
                  <c:v>3</c:v>
                </c:pt>
                <c:pt idx="8">
                  <c:v>2</c:v>
                </c:pt>
                <c:pt idx="9">
                  <c:v>2</c:v>
                </c:pt>
                <c:pt idx="10">
                  <c:v>4</c:v>
                </c:pt>
                <c:pt idx="11">
                  <c:v>7</c:v>
                </c:pt>
                <c:pt idx="12">
                  <c:v>2</c:v>
                </c:pt>
                <c:pt idx="13">
                  <c:v>2</c:v>
                </c:pt>
                <c:pt idx="14">
                  <c:v>1</c:v>
                </c:pt>
                <c:pt idx="15">
                  <c:v>1</c:v>
                </c:pt>
                <c:pt idx="17">
                  <c:v>1</c:v>
                </c:pt>
                <c:pt idx="19">
                  <c:v>1</c:v>
                </c:pt>
              </c:numCache>
            </c:numRef>
          </c:val>
          <c:extLst>
            <c:ext xmlns:c16="http://schemas.microsoft.com/office/drawing/2014/chart" uri="{C3380CC4-5D6E-409C-BE32-E72D297353CC}">
              <c16:uniqueId val="{00000001-0FA1-4D2A-9741-7943F1446E1C}"/>
            </c:ext>
          </c:extLst>
        </c:ser>
        <c:dLbls>
          <c:showLegendKey val="0"/>
          <c:showVal val="0"/>
          <c:showCatName val="0"/>
          <c:showSerName val="0"/>
          <c:showPercent val="0"/>
          <c:showBubbleSize val="0"/>
        </c:dLbls>
        <c:gapWidth val="0"/>
        <c:overlap val="100"/>
        <c:axId val="1635118288"/>
        <c:axId val="1635122032"/>
      </c:barChart>
      <c:catAx>
        <c:axId val="1635118288"/>
        <c:scaling>
          <c:orientation val="minMax"/>
        </c:scaling>
        <c:delete val="0"/>
        <c:axPos val="b"/>
        <c:numFmt formatCode="[$-40C]d\-m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fr-FR"/>
          </a:p>
        </c:txPr>
        <c:crossAx val="1635122032"/>
        <c:crosses val="autoZero"/>
        <c:auto val="1"/>
        <c:lblAlgn val="ctr"/>
        <c:lblOffset val="100"/>
        <c:noMultiLvlLbl val="0"/>
      </c:catAx>
      <c:valAx>
        <c:axId val="1635122032"/>
        <c:scaling>
          <c:orientation val="minMax"/>
        </c:scaling>
        <c:delete val="0"/>
        <c:axPos val="l"/>
        <c:majorGridlines>
          <c:spPr>
            <a:ln w="9525" cap="flat" cmpd="sng" algn="ctr">
              <a:solidFill>
                <a:schemeClr val="tx1">
                  <a:lumMod val="15000"/>
                  <a:lumOff val="85000"/>
                </a:schemeClr>
              </a:solidFill>
              <a:prstDash val="dash"/>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fr-FR"/>
                  <a:t>Nb cas</a:t>
                </a: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fr-FR"/>
          </a:p>
        </c:txPr>
        <c:crossAx val="16351182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solidFill>
            <a:sysClr val="windowText" lastClr="000000"/>
          </a:solidFill>
        </a:defRPr>
      </a:pPr>
      <a:endParaRPr lang="fr-FR"/>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ysClr val="windowText" lastClr="000000"/>
                </a:solidFill>
                <a:latin typeface="+mn-lt"/>
                <a:ea typeface="+mn-ea"/>
                <a:cs typeface="+mn-cs"/>
              </a:defRPr>
            </a:pPr>
            <a:r>
              <a:rPr lang="fr-FR" sz="1600" b="1"/>
              <a:t>Lacs</a:t>
            </a:r>
          </a:p>
        </c:rich>
      </c:tx>
      <c:overlay val="0"/>
      <c:spPr>
        <a:noFill/>
        <a:ln>
          <a:noFill/>
        </a:ln>
        <a:effectLst/>
      </c:spPr>
      <c:txPr>
        <a:bodyPr rot="0" spcFirstLastPara="1" vertOverflow="ellipsis" vert="horz" wrap="square" anchor="ctr" anchorCtr="1"/>
        <a:lstStyle/>
        <a:p>
          <a:pPr>
            <a:defRPr sz="1600" b="1" i="0" u="none" strike="noStrike" kern="1200" spc="0" baseline="0">
              <a:solidFill>
                <a:sysClr val="windowText" lastClr="000000"/>
              </a:solidFill>
              <a:latin typeface="+mn-lt"/>
              <a:ea typeface="+mn-ea"/>
              <a:cs typeface="+mn-cs"/>
            </a:defRPr>
          </a:pPr>
          <a:endParaRPr lang="fr-FR"/>
        </a:p>
      </c:txPr>
    </c:title>
    <c:autoTitleDeleted val="0"/>
    <c:plotArea>
      <c:layout>
        <c:manualLayout>
          <c:layoutTarget val="inner"/>
          <c:xMode val="edge"/>
          <c:yMode val="edge"/>
          <c:x val="6.7285490570687903E-2"/>
          <c:y val="0.10137815298013698"/>
          <c:w val="0.8852987777783774"/>
          <c:h val="0.70881684366229691"/>
        </c:manualLayout>
      </c:layout>
      <c:barChart>
        <c:barDir val="col"/>
        <c:grouping val="stacked"/>
        <c:varyColors val="0"/>
        <c:ser>
          <c:idx val="0"/>
          <c:order val="0"/>
          <c:tx>
            <c:strRef>
              <c:f>Evolu_Lacs!$K$4</c:f>
              <c:strCache>
                <c:ptCount val="1"/>
                <c:pt idx="0">
                  <c:v>Décès</c:v>
                </c:pt>
              </c:strCache>
            </c:strRef>
          </c:tx>
          <c:spPr>
            <a:solidFill>
              <a:schemeClr val="tx1">
                <a:lumMod val="65000"/>
                <a:lumOff val="35000"/>
              </a:schemeClr>
            </a:solidFill>
            <a:ln>
              <a:noFill/>
            </a:ln>
            <a:effectLst/>
          </c:spPr>
          <c:invertIfNegative val="0"/>
          <c:dPt>
            <c:idx val="6"/>
            <c:invertIfNegative val="0"/>
            <c:bubble3D val="0"/>
            <c:spPr>
              <a:solidFill>
                <a:schemeClr val="tx1">
                  <a:lumMod val="65000"/>
                  <a:lumOff val="35000"/>
                </a:schemeClr>
              </a:solidFill>
              <a:ln w="12700">
                <a:solidFill>
                  <a:schemeClr val="tx1"/>
                </a:solidFill>
              </a:ln>
              <a:effectLst/>
            </c:spPr>
            <c:extLst>
              <c:ext xmlns:c16="http://schemas.microsoft.com/office/drawing/2014/chart" uri="{C3380CC4-5D6E-409C-BE32-E72D297353CC}">
                <c16:uniqueId val="{00000000-8EA2-4CDB-BE55-3834356385A2}"/>
              </c:ext>
            </c:extLst>
          </c:dPt>
          <c:cat>
            <c:multiLvlStrRef>
              <c:f>Evolu_Lacs!$I$5:$J$20</c:f>
              <c:multiLvlStrCache>
                <c:ptCount val="16"/>
                <c:lvl>
                  <c:pt idx="0">
                    <c:v>S39</c:v>
                  </c:pt>
                  <c:pt idx="1">
                    <c:v>S40</c:v>
                  </c:pt>
                  <c:pt idx="2">
                    <c:v>S41</c:v>
                  </c:pt>
                  <c:pt idx="3">
                    <c:v>S42</c:v>
                  </c:pt>
                  <c:pt idx="4">
                    <c:v>S43</c:v>
                  </c:pt>
                  <c:pt idx="5">
                    <c:v>S44</c:v>
                  </c:pt>
                  <c:pt idx="6">
                    <c:v>S45</c:v>
                  </c:pt>
                  <c:pt idx="7">
                    <c:v>S46</c:v>
                  </c:pt>
                  <c:pt idx="8">
                    <c:v>S47</c:v>
                  </c:pt>
                  <c:pt idx="9">
                    <c:v>S48</c:v>
                  </c:pt>
                  <c:pt idx="10">
                    <c:v>S49</c:v>
                  </c:pt>
                  <c:pt idx="11">
                    <c:v>S50</c:v>
                  </c:pt>
                  <c:pt idx="12">
                    <c:v>S51</c:v>
                  </c:pt>
                  <c:pt idx="13">
                    <c:v>S52</c:v>
                  </c:pt>
                  <c:pt idx="14">
                    <c:v>S1</c:v>
                  </c:pt>
                  <c:pt idx="15">
                    <c:v>S2</c:v>
                  </c:pt>
                </c:lvl>
                <c:lvl>
                  <c:pt idx="0">
                    <c:v>2024</c:v>
                  </c:pt>
                  <c:pt idx="14">
                    <c:v>2025</c:v>
                  </c:pt>
                </c:lvl>
              </c:multiLvlStrCache>
            </c:multiLvlStrRef>
          </c:cat>
          <c:val>
            <c:numRef>
              <c:f>Evolu_Lacs!$K$5:$K$19</c:f>
              <c:numCache>
                <c:formatCode>General</c:formatCode>
                <c:ptCount val="15"/>
                <c:pt idx="0">
                  <c:v>0</c:v>
                </c:pt>
                <c:pt idx="1">
                  <c:v>0</c:v>
                </c:pt>
                <c:pt idx="2">
                  <c:v>0</c:v>
                </c:pt>
                <c:pt idx="3">
                  <c:v>0</c:v>
                </c:pt>
                <c:pt idx="4">
                  <c:v>0</c:v>
                </c:pt>
                <c:pt idx="5">
                  <c:v>1</c:v>
                </c:pt>
                <c:pt idx="6">
                  <c:v>0</c:v>
                </c:pt>
                <c:pt idx="7">
                  <c:v>1</c:v>
                </c:pt>
                <c:pt idx="8">
                  <c:v>0</c:v>
                </c:pt>
                <c:pt idx="9">
                  <c:v>1</c:v>
                </c:pt>
                <c:pt idx="10">
                  <c:v>0</c:v>
                </c:pt>
                <c:pt idx="11">
                  <c:v>0</c:v>
                </c:pt>
              </c:numCache>
            </c:numRef>
          </c:val>
          <c:extLst>
            <c:ext xmlns:c16="http://schemas.microsoft.com/office/drawing/2014/chart" uri="{C3380CC4-5D6E-409C-BE32-E72D297353CC}">
              <c16:uniqueId val="{00000000-6C11-405F-86F3-4218C859FDDF}"/>
            </c:ext>
          </c:extLst>
        </c:ser>
        <c:ser>
          <c:idx val="1"/>
          <c:order val="1"/>
          <c:tx>
            <c:strRef>
              <c:f>Evolu_Lacs!$L$4</c:f>
              <c:strCache>
                <c:ptCount val="1"/>
                <c:pt idx="0">
                  <c:v>Vivant</c:v>
                </c:pt>
              </c:strCache>
            </c:strRef>
          </c:tx>
          <c:spPr>
            <a:solidFill>
              <a:srgbClr val="00B0F0"/>
            </a:solidFill>
            <a:ln w="12700">
              <a:solidFill>
                <a:schemeClr val="tx1"/>
              </a:solidFill>
            </a:ln>
            <a:effectLst/>
          </c:spPr>
          <c:invertIfNegative val="0"/>
          <c:cat>
            <c:multiLvlStrRef>
              <c:f>Evolu_Lacs!$I$5:$J$20</c:f>
              <c:multiLvlStrCache>
                <c:ptCount val="16"/>
                <c:lvl>
                  <c:pt idx="0">
                    <c:v>S39</c:v>
                  </c:pt>
                  <c:pt idx="1">
                    <c:v>S40</c:v>
                  </c:pt>
                  <c:pt idx="2">
                    <c:v>S41</c:v>
                  </c:pt>
                  <c:pt idx="3">
                    <c:v>S42</c:v>
                  </c:pt>
                  <c:pt idx="4">
                    <c:v>S43</c:v>
                  </c:pt>
                  <c:pt idx="5">
                    <c:v>S44</c:v>
                  </c:pt>
                  <c:pt idx="6">
                    <c:v>S45</c:v>
                  </c:pt>
                  <c:pt idx="7">
                    <c:v>S46</c:v>
                  </c:pt>
                  <c:pt idx="8">
                    <c:v>S47</c:v>
                  </c:pt>
                  <c:pt idx="9">
                    <c:v>S48</c:v>
                  </c:pt>
                  <c:pt idx="10">
                    <c:v>S49</c:v>
                  </c:pt>
                  <c:pt idx="11">
                    <c:v>S50</c:v>
                  </c:pt>
                  <c:pt idx="12">
                    <c:v>S51</c:v>
                  </c:pt>
                  <c:pt idx="13">
                    <c:v>S52</c:v>
                  </c:pt>
                  <c:pt idx="14">
                    <c:v>S1</c:v>
                  </c:pt>
                  <c:pt idx="15">
                    <c:v>S2</c:v>
                  </c:pt>
                </c:lvl>
                <c:lvl>
                  <c:pt idx="0">
                    <c:v>2024</c:v>
                  </c:pt>
                  <c:pt idx="14">
                    <c:v>2025</c:v>
                  </c:pt>
                </c:lvl>
              </c:multiLvlStrCache>
            </c:multiLvlStrRef>
          </c:cat>
          <c:val>
            <c:numRef>
              <c:f>Evolu_Lacs!$L$5:$L$20</c:f>
              <c:numCache>
                <c:formatCode>General</c:formatCode>
                <c:ptCount val="16"/>
                <c:pt idx="0">
                  <c:v>4</c:v>
                </c:pt>
                <c:pt idx="1">
                  <c:v>30</c:v>
                </c:pt>
                <c:pt idx="2">
                  <c:v>24</c:v>
                </c:pt>
                <c:pt idx="3">
                  <c:v>12</c:v>
                </c:pt>
                <c:pt idx="4">
                  <c:v>24</c:v>
                </c:pt>
                <c:pt idx="5">
                  <c:v>31</c:v>
                </c:pt>
                <c:pt idx="6">
                  <c:v>56</c:v>
                </c:pt>
                <c:pt idx="7">
                  <c:v>23</c:v>
                </c:pt>
                <c:pt idx="8">
                  <c:v>12</c:v>
                </c:pt>
                <c:pt idx="9">
                  <c:v>29</c:v>
                </c:pt>
                <c:pt idx="10">
                  <c:v>14</c:v>
                </c:pt>
                <c:pt idx="11">
                  <c:v>4</c:v>
                </c:pt>
              </c:numCache>
            </c:numRef>
          </c:val>
          <c:extLst>
            <c:ext xmlns:c16="http://schemas.microsoft.com/office/drawing/2014/chart" uri="{C3380CC4-5D6E-409C-BE32-E72D297353CC}">
              <c16:uniqueId val="{00000001-6C11-405F-86F3-4218C859FDDF}"/>
            </c:ext>
          </c:extLst>
        </c:ser>
        <c:dLbls>
          <c:showLegendKey val="0"/>
          <c:showVal val="0"/>
          <c:showCatName val="0"/>
          <c:showSerName val="0"/>
          <c:showPercent val="0"/>
          <c:showBubbleSize val="0"/>
        </c:dLbls>
        <c:gapWidth val="0"/>
        <c:overlap val="100"/>
        <c:axId val="1635118288"/>
        <c:axId val="1635122032"/>
      </c:barChart>
      <c:lineChart>
        <c:grouping val="standard"/>
        <c:varyColors val="0"/>
        <c:ser>
          <c:idx val="2"/>
          <c:order val="2"/>
          <c:tx>
            <c:strRef>
              <c:f>Evolu_Lacs!$M$4</c:f>
              <c:strCache>
                <c:ptCount val="1"/>
                <c:pt idx="0">
                  <c:v>Létalité</c:v>
                </c:pt>
              </c:strCache>
            </c:strRef>
          </c:tx>
          <c:spPr>
            <a:ln w="28575" cap="rnd">
              <a:solidFill>
                <a:srgbClr val="FF0000"/>
              </a:solidFill>
              <a:round/>
            </a:ln>
            <a:effectLst/>
          </c:spPr>
          <c:marker>
            <c:symbol val="none"/>
          </c:marker>
          <c:cat>
            <c:strRef>
              <c:f>Evolu_Lacs!$J$5:$J$20</c:f>
              <c:strCache>
                <c:ptCount val="16"/>
                <c:pt idx="0">
                  <c:v>S39</c:v>
                </c:pt>
                <c:pt idx="1">
                  <c:v>S40</c:v>
                </c:pt>
                <c:pt idx="2">
                  <c:v>S41</c:v>
                </c:pt>
                <c:pt idx="3">
                  <c:v>S42</c:v>
                </c:pt>
                <c:pt idx="4">
                  <c:v>S43</c:v>
                </c:pt>
                <c:pt idx="5">
                  <c:v>S44</c:v>
                </c:pt>
                <c:pt idx="6">
                  <c:v>S45</c:v>
                </c:pt>
                <c:pt idx="7">
                  <c:v>S46</c:v>
                </c:pt>
                <c:pt idx="8">
                  <c:v>S47</c:v>
                </c:pt>
                <c:pt idx="9">
                  <c:v>S48</c:v>
                </c:pt>
                <c:pt idx="10">
                  <c:v>S49</c:v>
                </c:pt>
                <c:pt idx="11">
                  <c:v>S50</c:v>
                </c:pt>
                <c:pt idx="12">
                  <c:v>S51</c:v>
                </c:pt>
                <c:pt idx="13">
                  <c:v>S52</c:v>
                </c:pt>
                <c:pt idx="14">
                  <c:v>S1</c:v>
                </c:pt>
                <c:pt idx="15">
                  <c:v>S2</c:v>
                </c:pt>
              </c:strCache>
            </c:strRef>
          </c:cat>
          <c:val>
            <c:numRef>
              <c:f>Evolu_Lacs!$M$5:$M$20</c:f>
              <c:numCache>
                <c:formatCode>0%</c:formatCode>
                <c:ptCount val="16"/>
                <c:pt idx="0">
                  <c:v>0</c:v>
                </c:pt>
                <c:pt idx="1">
                  <c:v>0</c:v>
                </c:pt>
                <c:pt idx="2">
                  <c:v>0</c:v>
                </c:pt>
                <c:pt idx="3">
                  <c:v>0</c:v>
                </c:pt>
                <c:pt idx="4">
                  <c:v>0</c:v>
                </c:pt>
                <c:pt idx="5">
                  <c:v>3.125E-2</c:v>
                </c:pt>
                <c:pt idx="6">
                  <c:v>0</c:v>
                </c:pt>
                <c:pt idx="7">
                  <c:v>4.1666666666666664E-2</c:v>
                </c:pt>
                <c:pt idx="8">
                  <c:v>0</c:v>
                </c:pt>
                <c:pt idx="9">
                  <c:v>3.3333333333333333E-2</c:v>
                </c:pt>
                <c:pt idx="10">
                  <c:v>0</c:v>
                </c:pt>
                <c:pt idx="11">
                  <c:v>0</c:v>
                </c:pt>
                <c:pt idx="12">
                  <c:v>0</c:v>
                </c:pt>
                <c:pt idx="13">
                  <c:v>0</c:v>
                </c:pt>
                <c:pt idx="14">
                  <c:v>0</c:v>
                </c:pt>
                <c:pt idx="15">
                  <c:v>0</c:v>
                </c:pt>
              </c:numCache>
            </c:numRef>
          </c:val>
          <c:smooth val="0"/>
          <c:extLst>
            <c:ext xmlns:c16="http://schemas.microsoft.com/office/drawing/2014/chart" uri="{C3380CC4-5D6E-409C-BE32-E72D297353CC}">
              <c16:uniqueId val="{00000002-C648-4F32-B931-6402B84490CE}"/>
            </c:ext>
          </c:extLst>
        </c:ser>
        <c:dLbls>
          <c:showLegendKey val="0"/>
          <c:showVal val="0"/>
          <c:showCatName val="0"/>
          <c:showSerName val="0"/>
          <c:showPercent val="0"/>
          <c:showBubbleSize val="0"/>
        </c:dLbls>
        <c:marker val="1"/>
        <c:smooth val="0"/>
        <c:axId val="951303951"/>
        <c:axId val="951303471"/>
      </c:lineChart>
      <c:catAx>
        <c:axId val="1635118288"/>
        <c:scaling>
          <c:orientation val="minMax"/>
        </c:scaling>
        <c:delete val="0"/>
        <c:axPos val="b"/>
        <c:numFmt formatCode="[$-40C]d\-mmm;@" sourceLinked="0"/>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fr-FR"/>
          </a:p>
        </c:txPr>
        <c:crossAx val="1635122032"/>
        <c:crosses val="autoZero"/>
        <c:auto val="1"/>
        <c:lblAlgn val="ctr"/>
        <c:lblOffset val="100"/>
        <c:noMultiLvlLbl val="0"/>
      </c:catAx>
      <c:valAx>
        <c:axId val="1635122032"/>
        <c:scaling>
          <c:orientation val="minMax"/>
        </c:scaling>
        <c:delete val="0"/>
        <c:axPos val="l"/>
        <c:majorGridlines>
          <c:spPr>
            <a:ln w="9525" cap="flat" cmpd="sng" algn="ctr">
              <a:solidFill>
                <a:schemeClr val="tx1">
                  <a:lumMod val="15000"/>
                  <a:lumOff val="85000"/>
                </a:schemeClr>
              </a:solidFill>
              <a:prstDash val="dash"/>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fr-FR"/>
                  <a:t>Nb cas</a:t>
                </a:r>
              </a:p>
            </c:rich>
          </c:tx>
          <c:layout>
            <c:manualLayout>
              <c:xMode val="edge"/>
              <c:yMode val="edge"/>
              <c:x val="1.0554089709762533E-2"/>
              <c:y val="0.43460820806490097"/>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fr-FR"/>
          </a:p>
        </c:txPr>
        <c:crossAx val="1635118288"/>
        <c:crosses val="autoZero"/>
        <c:crossBetween val="between"/>
      </c:valAx>
      <c:valAx>
        <c:axId val="951303471"/>
        <c:scaling>
          <c:orientation val="minMax"/>
          <c:max val="0.2"/>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rgbClr val="FF0000"/>
                </a:solidFill>
                <a:latin typeface="+mn-lt"/>
                <a:ea typeface="+mn-ea"/>
                <a:cs typeface="+mn-cs"/>
              </a:defRPr>
            </a:pPr>
            <a:endParaRPr lang="fr-FR"/>
          </a:p>
        </c:txPr>
        <c:crossAx val="951303951"/>
        <c:crosses val="max"/>
        <c:crossBetween val="between"/>
        <c:majorUnit val="5.000000000000001E-2"/>
      </c:valAx>
      <c:catAx>
        <c:axId val="951303951"/>
        <c:scaling>
          <c:orientation val="minMax"/>
        </c:scaling>
        <c:delete val="1"/>
        <c:axPos val="b"/>
        <c:numFmt formatCode="General" sourceLinked="1"/>
        <c:majorTickMark val="out"/>
        <c:minorTickMark val="none"/>
        <c:tickLblPos val="nextTo"/>
        <c:crossAx val="951303471"/>
        <c:crosses val="autoZero"/>
        <c:auto val="1"/>
        <c:lblAlgn val="ctr"/>
        <c:lblOffset val="100"/>
        <c:noMultiLvlLbl val="0"/>
      </c:catAx>
      <c:spPr>
        <a:noFill/>
        <a:ln>
          <a:noFill/>
        </a:ln>
        <a:effectLst/>
      </c:spPr>
    </c:plotArea>
    <c:legend>
      <c:legendPos val="b"/>
      <c:layout>
        <c:manualLayout>
          <c:xMode val="edge"/>
          <c:yMode val="edge"/>
          <c:x val="0.1969620552397838"/>
          <c:y val="0.94148650548469603"/>
          <c:w val="0.58664984095531092"/>
          <c:h val="4.3165771919951759E-2"/>
        </c:manualLayout>
      </c:layou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solidFill>
            <a:sysClr val="windowText" lastClr="000000"/>
          </a:solidFill>
        </a:defRPr>
      </a:pPr>
      <a:endParaRPr lang="fr-FR"/>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ysClr val="windowText" lastClr="000000"/>
                </a:solidFill>
                <a:latin typeface="+mn-lt"/>
                <a:ea typeface="+mn-ea"/>
                <a:cs typeface="+mn-cs"/>
              </a:defRPr>
            </a:pPr>
            <a:r>
              <a:rPr lang="fr-FR" sz="1600" b="1"/>
              <a:t>Lacs</a:t>
            </a:r>
          </a:p>
        </c:rich>
      </c:tx>
      <c:overlay val="0"/>
      <c:spPr>
        <a:noFill/>
        <a:ln>
          <a:noFill/>
        </a:ln>
        <a:effectLst/>
      </c:spPr>
      <c:txPr>
        <a:bodyPr rot="0" spcFirstLastPara="1" vertOverflow="ellipsis" vert="horz" wrap="square" anchor="ctr" anchorCtr="1"/>
        <a:lstStyle/>
        <a:p>
          <a:pPr>
            <a:defRPr sz="1600" b="1" i="0" u="none" strike="noStrike" kern="1200" spc="0" baseline="0">
              <a:solidFill>
                <a:sysClr val="windowText" lastClr="000000"/>
              </a:solidFill>
              <a:latin typeface="+mn-lt"/>
              <a:ea typeface="+mn-ea"/>
              <a:cs typeface="+mn-cs"/>
            </a:defRPr>
          </a:pPr>
          <a:endParaRPr lang="fr-FR"/>
        </a:p>
      </c:txPr>
    </c:title>
    <c:autoTitleDeleted val="0"/>
    <c:plotArea>
      <c:layout/>
      <c:barChart>
        <c:barDir val="col"/>
        <c:grouping val="stacked"/>
        <c:varyColors val="0"/>
        <c:ser>
          <c:idx val="0"/>
          <c:order val="0"/>
          <c:tx>
            <c:strRef>
              <c:f>Evolu_Lacs!$K$4</c:f>
              <c:strCache>
                <c:ptCount val="1"/>
                <c:pt idx="0">
                  <c:v>Décès</c:v>
                </c:pt>
              </c:strCache>
            </c:strRef>
          </c:tx>
          <c:spPr>
            <a:solidFill>
              <a:schemeClr val="tx1">
                <a:lumMod val="65000"/>
                <a:lumOff val="35000"/>
              </a:schemeClr>
            </a:solidFill>
            <a:ln>
              <a:noFill/>
            </a:ln>
            <a:effectLst/>
          </c:spPr>
          <c:invertIfNegative val="0"/>
          <c:dPt>
            <c:idx val="6"/>
            <c:invertIfNegative val="0"/>
            <c:bubble3D val="0"/>
            <c:spPr>
              <a:solidFill>
                <a:schemeClr val="tx1">
                  <a:lumMod val="65000"/>
                  <a:lumOff val="35000"/>
                </a:schemeClr>
              </a:solidFill>
              <a:ln w="12700">
                <a:solidFill>
                  <a:schemeClr val="tx1"/>
                </a:solidFill>
              </a:ln>
              <a:effectLst/>
            </c:spPr>
            <c:extLst>
              <c:ext xmlns:c16="http://schemas.microsoft.com/office/drawing/2014/chart" uri="{C3380CC4-5D6E-409C-BE32-E72D297353CC}">
                <c16:uniqueId val="{00000001-8F32-4855-B190-33400E2BA6AC}"/>
              </c:ext>
            </c:extLst>
          </c:dPt>
          <c:cat>
            <c:multiLvlStrRef>
              <c:f>Evolu_Lacs!$I$5:$J$19</c:f>
              <c:multiLvlStrCache>
                <c:ptCount val="15"/>
                <c:lvl>
                  <c:pt idx="0">
                    <c:v>S39</c:v>
                  </c:pt>
                  <c:pt idx="1">
                    <c:v>S40</c:v>
                  </c:pt>
                  <c:pt idx="2">
                    <c:v>S41</c:v>
                  </c:pt>
                  <c:pt idx="3">
                    <c:v>S42</c:v>
                  </c:pt>
                  <c:pt idx="4">
                    <c:v>S43</c:v>
                  </c:pt>
                  <c:pt idx="5">
                    <c:v>S44</c:v>
                  </c:pt>
                  <c:pt idx="6">
                    <c:v>S45</c:v>
                  </c:pt>
                  <c:pt idx="7">
                    <c:v>S46</c:v>
                  </c:pt>
                  <c:pt idx="8">
                    <c:v>S47</c:v>
                  </c:pt>
                  <c:pt idx="9">
                    <c:v>S48</c:v>
                  </c:pt>
                  <c:pt idx="10">
                    <c:v>S49</c:v>
                  </c:pt>
                  <c:pt idx="11">
                    <c:v>S50</c:v>
                  </c:pt>
                  <c:pt idx="12">
                    <c:v>S51</c:v>
                  </c:pt>
                  <c:pt idx="13">
                    <c:v>S52</c:v>
                  </c:pt>
                  <c:pt idx="14">
                    <c:v>S1</c:v>
                  </c:pt>
                </c:lvl>
                <c:lvl>
                  <c:pt idx="0">
                    <c:v>2024</c:v>
                  </c:pt>
                  <c:pt idx="14">
                    <c:v>2025</c:v>
                  </c:pt>
                </c:lvl>
              </c:multiLvlStrCache>
            </c:multiLvlStrRef>
          </c:cat>
          <c:val>
            <c:numRef>
              <c:f>Evolu_Lacs!$K$5:$K$19</c:f>
              <c:numCache>
                <c:formatCode>General</c:formatCode>
                <c:ptCount val="15"/>
                <c:pt idx="0">
                  <c:v>0</c:v>
                </c:pt>
                <c:pt idx="1">
                  <c:v>0</c:v>
                </c:pt>
                <c:pt idx="2">
                  <c:v>0</c:v>
                </c:pt>
                <c:pt idx="3">
                  <c:v>0</c:v>
                </c:pt>
                <c:pt idx="4">
                  <c:v>0</c:v>
                </c:pt>
                <c:pt idx="5">
                  <c:v>1</c:v>
                </c:pt>
                <c:pt idx="6">
                  <c:v>0</c:v>
                </c:pt>
                <c:pt idx="7">
                  <c:v>1</c:v>
                </c:pt>
                <c:pt idx="8">
                  <c:v>0</c:v>
                </c:pt>
                <c:pt idx="9">
                  <c:v>1</c:v>
                </c:pt>
                <c:pt idx="10">
                  <c:v>0</c:v>
                </c:pt>
                <c:pt idx="11">
                  <c:v>0</c:v>
                </c:pt>
              </c:numCache>
            </c:numRef>
          </c:val>
          <c:extLst>
            <c:ext xmlns:c16="http://schemas.microsoft.com/office/drawing/2014/chart" uri="{C3380CC4-5D6E-409C-BE32-E72D297353CC}">
              <c16:uniqueId val="{00000002-8F32-4855-B190-33400E2BA6AC}"/>
            </c:ext>
          </c:extLst>
        </c:ser>
        <c:ser>
          <c:idx val="1"/>
          <c:order val="1"/>
          <c:tx>
            <c:strRef>
              <c:f>Evolu_Lacs!$L$4</c:f>
              <c:strCache>
                <c:ptCount val="1"/>
                <c:pt idx="0">
                  <c:v>Vivant</c:v>
                </c:pt>
              </c:strCache>
            </c:strRef>
          </c:tx>
          <c:spPr>
            <a:solidFill>
              <a:srgbClr val="00B0F0"/>
            </a:solidFill>
            <a:ln w="12700">
              <a:solidFill>
                <a:schemeClr val="tx1"/>
              </a:solidFill>
            </a:ln>
            <a:effectLst/>
          </c:spPr>
          <c:invertIfNegative val="0"/>
          <c:cat>
            <c:multiLvlStrRef>
              <c:f>Evolu_Lacs!$I$5:$J$19</c:f>
              <c:multiLvlStrCache>
                <c:ptCount val="15"/>
                <c:lvl>
                  <c:pt idx="0">
                    <c:v>S39</c:v>
                  </c:pt>
                  <c:pt idx="1">
                    <c:v>S40</c:v>
                  </c:pt>
                  <c:pt idx="2">
                    <c:v>S41</c:v>
                  </c:pt>
                  <c:pt idx="3">
                    <c:v>S42</c:v>
                  </c:pt>
                  <c:pt idx="4">
                    <c:v>S43</c:v>
                  </c:pt>
                  <c:pt idx="5">
                    <c:v>S44</c:v>
                  </c:pt>
                  <c:pt idx="6">
                    <c:v>S45</c:v>
                  </c:pt>
                  <c:pt idx="7">
                    <c:v>S46</c:v>
                  </c:pt>
                  <c:pt idx="8">
                    <c:v>S47</c:v>
                  </c:pt>
                  <c:pt idx="9">
                    <c:v>S48</c:v>
                  </c:pt>
                  <c:pt idx="10">
                    <c:v>S49</c:v>
                  </c:pt>
                  <c:pt idx="11">
                    <c:v>S50</c:v>
                  </c:pt>
                  <c:pt idx="12">
                    <c:v>S51</c:v>
                  </c:pt>
                  <c:pt idx="13">
                    <c:v>S52</c:v>
                  </c:pt>
                  <c:pt idx="14">
                    <c:v>S1</c:v>
                  </c:pt>
                </c:lvl>
                <c:lvl>
                  <c:pt idx="0">
                    <c:v>2024</c:v>
                  </c:pt>
                  <c:pt idx="14">
                    <c:v>2025</c:v>
                  </c:pt>
                </c:lvl>
              </c:multiLvlStrCache>
            </c:multiLvlStrRef>
          </c:cat>
          <c:val>
            <c:numRef>
              <c:f>Evolu_Lacs!$L$5:$L$19</c:f>
              <c:numCache>
                <c:formatCode>General</c:formatCode>
                <c:ptCount val="15"/>
                <c:pt idx="0">
                  <c:v>4</c:v>
                </c:pt>
                <c:pt idx="1">
                  <c:v>30</c:v>
                </c:pt>
                <c:pt idx="2">
                  <c:v>24</c:v>
                </c:pt>
                <c:pt idx="3">
                  <c:v>12</c:v>
                </c:pt>
                <c:pt idx="4">
                  <c:v>24</c:v>
                </c:pt>
                <c:pt idx="5">
                  <c:v>31</c:v>
                </c:pt>
                <c:pt idx="6">
                  <c:v>56</c:v>
                </c:pt>
                <c:pt idx="7">
                  <c:v>23</c:v>
                </c:pt>
                <c:pt idx="8">
                  <c:v>12</c:v>
                </c:pt>
                <c:pt idx="9">
                  <c:v>29</c:v>
                </c:pt>
                <c:pt idx="10">
                  <c:v>14</c:v>
                </c:pt>
                <c:pt idx="11">
                  <c:v>4</c:v>
                </c:pt>
              </c:numCache>
            </c:numRef>
          </c:val>
          <c:extLst>
            <c:ext xmlns:c16="http://schemas.microsoft.com/office/drawing/2014/chart" uri="{C3380CC4-5D6E-409C-BE32-E72D297353CC}">
              <c16:uniqueId val="{00000003-8F32-4855-B190-33400E2BA6AC}"/>
            </c:ext>
          </c:extLst>
        </c:ser>
        <c:dLbls>
          <c:showLegendKey val="0"/>
          <c:showVal val="0"/>
          <c:showCatName val="0"/>
          <c:showSerName val="0"/>
          <c:showPercent val="0"/>
          <c:showBubbleSize val="0"/>
        </c:dLbls>
        <c:gapWidth val="0"/>
        <c:overlap val="100"/>
        <c:axId val="1635118288"/>
        <c:axId val="1635122032"/>
      </c:barChart>
      <c:catAx>
        <c:axId val="1635118288"/>
        <c:scaling>
          <c:orientation val="minMax"/>
        </c:scaling>
        <c:delete val="0"/>
        <c:axPos val="b"/>
        <c:numFmt formatCode="[$-40C]d\-mmm;@" sourceLinked="0"/>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fr-FR"/>
          </a:p>
        </c:txPr>
        <c:crossAx val="1635122032"/>
        <c:crosses val="autoZero"/>
        <c:auto val="1"/>
        <c:lblAlgn val="ctr"/>
        <c:lblOffset val="100"/>
        <c:noMultiLvlLbl val="0"/>
      </c:catAx>
      <c:valAx>
        <c:axId val="1635122032"/>
        <c:scaling>
          <c:orientation val="minMax"/>
        </c:scaling>
        <c:delete val="0"/>
        <c:axPos val="l"/>
        <c:majorGridlines>
          <c:spPr>
            <a:ln w="9525" cap="flat" cmpd="sng" algn="ctr">
              <a:solidFill>
                <a:schemeClr val="tx1">
                  <a:lumMod val="15000"/>
                  <a:lumOff val="85000"/>
                </a:schemeClr>
              </a:solidFill>
              <a:prstDash val="dash"/>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fr-FR"/>
                  <a:t>Nb cas</a:t>
                </a:r>
              </a:p>
            </c:rich>
          </c:tx>
          <c:layout>
            <c:manualLayout>
              <c:xMode val="edge"/>
              <c:yMode val="edge"/>
              <c:x val="1.0554089709762533E-2"/>
              <c:y val="0.43460820806490097"/>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fr-FR"/>
          </a:p>
        </c:txPr>
        <c:crossAx val="1635118288"/>
        <c:crosses val="autoZero"/>
        <c:crossBetween val="between"/>
      </c:valAx>
      <c:spPr>
        <a:noFill/>
        <a:ln>
          <a:noFill/>
        </a:ln>
        <a:effectLst/>
      </c:spPr>
    </c:plotArea>
    <c:legend>
      <c:legendPos val="b"/>
      <c:layout>
        <c:manualLayout>
          <c:xMode val="edge"/>
          <c:yMode val="edge"/>
          <c:x val="0.27734232039711404"/>
          <c:y val="0.94145843093989456"/>
          <c:w val="0.4039052755861865"/>
          <c:h val="5.5982387998045335E-2"/>
        </c:manualLayout>
      </c:layou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solidFill>
            <a:sysClr val="windowText" lastClr="000000"/>
          </a:solidFill>
        </a:defRPr>
      </a:pPr>
      <a:endParaRPr lang="fr-FR"/>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ysClr val="windowText" lastClr="000000"/>
                </a:solidFill>
                <a:latin typeface="+mn-lt"/>
                <a:ea typeface="+mn-ea"/>
                <a:cs typeface="+mn-cs"/>
              </a:defRPr>
            </a:pPr>
            <a:r>
              <a:rPr lang="fr-FR" sz="1600" b="1"/>
              <a:t>Agoè</a:t>
            </a:r>
          </a:p>
        </c:rich>
      </c:tx>
      <c:overlay val="0"/>
      <c:spPr>
        <a:noFill/>
        <a:ln>
          <a:noFill/>
        </a:ln>
        <a:effectLst/>
      </c:spPr>
      <c:txPr>
        <a:bodyPr rot="0" spcFirstLastPara="1" vertOverflow="ellipsis" vert="horz" wrap="square" anchor="ctr" anchorCtr="1"/>
        <a:lstStyle/>
        <a:p>
          <a:pPr>
            <a:defRPr sz="1600" b="1" i="0" u="none" strike="noStrike" kern="1200" spc="0" baseline="0">
              <a:solidFill>
                <a:sysClr val="windowText" lastClr="000000"/>
              </a:solidFill>
              <a:latin typeface="+mn-lt"/>
              <a:ea typeface="+mn-ea"/>
              <a:cs typeface="+mn-cs"/>
            </a:defRPr>
          </a:pPr>
          <a:endParaRPr lang="fr-FR"/>
        </a:p>
      </c:txPr>
    </c:title>
    <c:autoTitleDeleted val="0"/>
    <c:plotArea>
      <c:layout>
        <c:manualLayout>
          <c:layoutTarget val="inner"/>
          <c:xMode val="edge"/>
          <c:yMode val="edge"/>
          <c:x val="8.2307189767217959E-2"/>
          <c:y val="3.5561381195702901E-2"/>
          <c:w val="0.85640174672489078"/>
          <c:h val="0.67524424061191279"/>
        </c:manualLayout>
      </c:layout>
      <c:barChart>
        <c:barDir val="col"/>
        <c:grouping val="stacked"/>
        <c:varyColors val="0"/>
        <c:ser>
          <c:idx val="0"/>
          <c:order val="0"/>
          <c:tx>
            <c:strRef>
              <c:f>Evolu_Agoe!$K$2</c:f>
              <c:strCache>
                <c:ptCount val="1"/>
                <c:pt idx="0">
                  <c:v>Décès</c:v>
                </c:pt>
              </c:strCache>
            </c:strRef>
          </c:tx>
          <c:spPr>
            <a:solidFill>
              <a:schemeClr val="tx1">
                <a:lumMod val="65000"/>
                <a:lumOff val="35000"/>
              </a:schemeClr>
            </a:solidFill>
            <a:ln>
              <a:solidFill>
                <a:schemeClr val="tx1"/>
              </a:solidFill>
            </a:ln>
            <a:effectLst/>
          </c:spPr>
          <c:invertIfNegative val="0"/>
          <c:cat>
            <c:multiLvlStrRef>
              <c:f>Evolu_Agoe!$I$3:$J$20</c:f>
              <c:multiLvlStrCache>
                <c:ptCount val="18"/>
                <c:lvl>
                  <c:pt idx="0">
                    <c:v>S37</c:v>
                  </c:pt>
                  <c:pt idx="1">
                    <c:v>S38</c:v>
                  </c:pt>
                  <c:pt idx="2">
                    <c:v>S39</c:v>
                  </c:pt>
                  <c:pt idx="3">
                    <c:v>S40</c:v>
                  </c:pt>
                  <c:pt idx="4">
                    <c:v>S41</c:v>
                  </c:pt>
                  <c:pt idx="5">
                    <c:v>S42</c:v>
                  </c:pt>
                  <c:pt idx="6">
                    <c:v>S43</c:v>
                  </c:pt>
                  <c:pt idx="7">
                    <c:v>S44</c:v>
                  </c:pt>
                  <c:pt idx="8">
                    <c:v>S45</c:v>
                  </c:pt>
                  <c:pt idx="9">
                    <c:v>S46</c:v>
                  </c:pt>
                  <c:pt idx="10">
                    <c:v>S47</c:v>
                  </c:pt>
                  <c:pt idx="11">
                    <c:v>S48</c:v>
                  </c:pt>
                  <c:pt idx="12">
                    <c:v>S49</c:v>
                  </c:pt>
                  <c:pt idx="13">
                    <c:v>S50</c:v>
                  </c:pt>
                  <c:pt idx="14">
                    <c:v>S51</c:v>
                  </c:pt>
                  <c:pt idx="15">
                    <c:v>S52</c:v>
                  </c:pt>
                  <c:pt idx="16">
                    <c:v>S1</c:v>
                  </c:pt>
                  <c:pt idx="17">
                    <c:v>S2</c:v>
                  </c:pt>
                </c:lvl>
                <c:lvl>
                  <c:pt idx="0">
                    <c:v>2024</c:v>
                  </c:pt>
                  <c:pt idx="16">
                    <c:v>2025</c:v>
                  </c:pt>
                </c:lvl>
              </c:multiLvlStrCache>
            </c:multiLvlStrRef>
          </c:cat>
          <c:val>
            <c:numRef>
              <c:f>Evolu_Agoe!$K$3:$K$20</c:f>
              <c:numCache>
                <c:formatCode>General</c:formatCode>
                <c:ptCount val="18"/>
                <c:pt idx="0">
                  <c:v>0</c:v>
                </c:pt>
                <c:pt idx="3">
                  <c:v>0</c:v>
                </c:pt>
                <c:pt idx="4">
                  <c:v>0</c:v>
                </c:pt>
                <c:pt idx="5">
                  <c:v>1</c:v>
                </c:pt>
                <c:pt idx="6">
                  <c:v>0</c:v>
                </c:pt>
                <c:pt idx="7">
                  <c:v>0</c:v>
                </c:pt>
                <c:pt idx="8">
                  <c:v>0</c:v>
                </c:pt>
                <c:pt idx="10">
                  <c:v>1</c:v>
                </c:pt>
                <c:pt idx="11">
                  <c:v>0</c:v>
                </c:pt>
                <c:pt idx="12">
                  <c:v>0</c:v>
                </c:pt>
                <c:pt idx="13">
                  <c:v>0</c:v>
                </c:pt>
                <c:pt idx="14">
                  <c:v>2</c:v>
                </c:pt>
                <c:pt idx="15">
                  <c:v>0</c:v>
                </c:pt>
                <c:pt idx="16">
                  <c:v>1</c:v>
                </c:pt>
                <c:pt idx="17">
                  <c:v>1</c:v>
                </c:pt>
              </c:numCache>
            </c:numRef>
          </c:val>
          <c:extLst>
            <c:ext xmlns:c16="http://schemas.microsoft.com/office/drawing/2014/chart" uri="{C3380CC4-5D6E-409C-BE32-E72D297353CC}">
              <c16:uniqueId val="{00000000-20EF-471D-A8BF-BC8EF81D6939}"/>
            </c:ext>
          </c:extLst>
        </c:ser>
        <c:ser>
          <c:idx val="1"/>
          <c:order val="1"/>
          <c:tx>
            <c:strRef>
              <c:f>Evolu_Agoe!$L$2</c:f>
              <c:strCache>
                <c:ptCount val="1"/>
                <c:pt idx="0">
                  <c:v>Vivant</c:v>
                </c:pt>
              </c:strCache>
            </c:strRef>
          </c:tx>
          <c:spPr>
            <a:solidFill>
              <a:srgbClr val="00B0F0"/>
            </a:solidFill>
            <a:ln w="12700">
              <a:solidFill>
                <a:schemeClr val="tx1"/>
              </a:solidFill>
            </a:ln>
            <a:effectLst/>
          </c:spPr>
          <c:invertIfNegative val="0"/>
          <c:cat>
            <c:multiLvlStrRef>
              <c:f>Evolu_Agoe!$I$3:$J$20</c:f>
              <c:multiLvlStrCache>
                <c:ptCount val="18"/>
                <c:lvl>
                  <c:pt idx="0">
                    <c:v>S37</c:v>
                  </c:pt>
                  <c:pt idx="1">
                    <c:v>S38</c:v>
                  </c:pt>
                  <c:pt idx="2">
                    <c:v>S39</c:v>
                  </c:pt>
                  <c:pt idx="3">
                    <c:v>S40</c:v>
                  </c:pt>
                  <c:pt idx="4">
                    <c:v>S41</c:v>
                  </c:pt>
                  <c:pt idx="5">
                    <c:v>S42</c:v>
                  </c:pt>
                  <c:pt idx="6">
                    <c:v>S43</c:v>
                  </c:pt>
                  <c:pt idx="7">
                    <c:v>S44</c:v>
                  </c:pt>
                  <c:pt idx="8">
                    <c:v>S45</c:v>
                  </c:pt>
                  <c:pt idx="9">
                    <c:v>S46</c:v>
                  </c:pt>
                  <c:pt idx="10">
                    <c:v>S47</c:v>
                  </c:pt>
                  <c:pt idx="11">
                    <c:v>S48</c:v>
                  </c:pt>
                  <c:pt idx="12">
                    <c:v>S49</c:v>
                  </c:pt>
                  <c:pt idx="13">
                    <c:v>S50</c:v>
                  </c:pt>
                  <c:pt idx="14">
                    <c:v>S51</c:v>
                  </c:pt>
                  <c:pt idx="15">
                    <c:v>S52</c:v>
                  </c:pt>
                  <c:pt idx="16">
                    <c:v>S1</c:v>
                  </c:pt>
                  <c:pt idx="17">
                    <c:v>S2</c:v>
                  </c:pt>
                </c:lvl>
                <c:lvl>
                  <c:pt idx="0">
                    <c:v>2024</c:v>
                  </c:pt>
                  <c:pt idx="16">
                    <c:v>2025</c:v>
                  </c:pt>
                </c:lvl>
              </c:multiLvlStrCache>
            </c:multiLvlStrRef>
          </c:cat>
          <c:val>
            <c:numRef>
              <c:f>Evolu_Agoe!$L$3:$L$20</c:f>
              <c:numCache>
                <c:formatCode>General</c:formatCode>
                <c:ptCount val="18"/>
                <c:pt idx="0">
                  <c:v>1</c:v>
                </c:pt>
                <c:pt idx="3">
                  <c:v>2</c:v>
                </c:pt>
                <c:pt idx="4">
                  <c:v>1</c:v>
                </c:pt>
                <c:pt idx="5">
                  <c:v>0</c:v>
                </c:pt>
                <c:pt idx="6">
                  <c:v>2</c:v>
                </c:pt>
                <c:pt idx="7">
                  <c:v>1</c:v>
                </c:pt>
                <c:pt idx="8">
                  <c:v>6</c:v>
                </c:pt>
                <c:pt idx="10">
                  <c:v>2</c:v>
                </c:pt>
                <c:pt idx="11">
                  <c:v>1</c:v>
                </c:pt>
                <c:pt idx="12">
                  <c:v>1</c:v>
                </c:pt>
                <c:pt idx="13">
                  <c:v>1</c:v>
                </c:pt>
                <c:pt idx="14">
                  <c:v>12</c:v>
                </c:pt>
                <c:pt idx="15">
                  <c:v>39</c:v>
                </c:pt>
                <c:pt idx="16">
                  <c:v>28</c:v>
                </c:pt>
                <c:pt idx="17">
                  <c:v>33</c:v>
                </c:pt>
              </c:numCache>
            </c:numRef>
          </c:val>
          <c:extLst>
            <c:ext xmlns:c16="http://schemas.microsoft.com/office/drawing/2014/chart" uri="{C3380CC4-5D6E-409C-BE32-E72D297353CC}">
              <c16:uniqueId val="{00000001-20EF-471D-A8BF-BC8EF81D6939}"/>
            </c:ext>
          </c:extLst>
        </c:ser>
        <c:dLbls>
          <c:showLegendKey val="0"/>
          <c:showVal val="0"/>
          <c:showCatName val="0"/>
          <c:showSerName val="0"/>
          <c:showPercent val="0"/>
          <c:showBubbleSize val="0"/>
        </c:dLbls>
        <c:gapWidth val="0"/>
        <c:overlap val="100"/>
        <c:axId val="1635118288"/>
        <c:axId val="1635122032"/>
      </c:barChart>
      <c:lineChart>
        <c:grouping val="standard"/>
        <c:varyColors val="0"/>
        <c:ser>
          <c:idx val="2"/>
          <c:order val="2"/>
          <c:tx>
            <c:strRef>
              <c:f>Evolu_Agoe!$M$2</c:f>
              <c:strCache>
                <c:ptCount val="1"/>
                <c:pt idx="0">
                  <c:v>Létalité</c:v>
                </c:pt>
              </c:strCache>
            </c:strRef>
          </c:tx>
          <c:spPr>
            <a:ln w="28575" cap="rnd">
              <a:solidFill>
                <a:srgbClr val="FF0000"/>
              </a:solidFill>
              <a:round/>
            </a:ln>
            <a:effectLst/>
          </c:spPr>
          <c:marker>
            <c:symbol val="none"/>
          </c:marker>
          <c:cat>
            <c:strRef>
              <c:f>Evolu_Agoe!$J$3:$J$20</c:f>
              <c:strCache>
                <c:ptCount val="18"/>
                <c:pt idx="0">
                  <c:v>S37</c:v>
                </c:pt>
                <c:pt idx="1">
                  <c:v>S38</c:v>
                </c:pt>
                <c:pt idx="2">
                  <c:v>S39</c:v>
                </c:pt>
                <c:pt idx="3">
                  <c:v>S40</c:v>
                </c:pt>
                <c:pt idx="4">
                  <c:v>S41</c:v>
                </c:pt>
                <c:pt idx="5">
                  <c:v>S42</c:v>
                </c:pt>
                <c:pt idx="6">
                  <c:v>S43</c:v>
                </c:pt>
                <c:pt idx="7">
                  <c:v>S44</c:v>
                </c:pt>
                <c:pt idx="8">
                  <c:v>S45</c:v>
                </c:pt>
                <c:pt idx="9">
                  <c:v>S46</c:v>
                </c:pt>
                <c:pt idx="10">
                  <c:v>S47</c:v>
                </c:pt>
                <c:pt idx="11">
                  <c:v>S48</c:v>
                </c:pt>
                <c:pt idx="12">
                  <c:v>S49</c:v>
                </c:pt>
                <c:pt idx="13">
                  <c:v>S50</c:v>
                </c:pt>
                <c:pt idx="14">
                  <c:v>S51</c:v>
                </c:pt>
                <c:pt idx="15">
                  <c:v>S52</c:v>
                </c:pt>
                <c:pt idx="16">
                  <c:v>S1</c:v>
                </c:pt>
                <c:pt idx="17">
                  <c:v>S2</c:v>
                </c:pt>
              </c:strCache>
            </c:strRef>
          </c:cat>
          <c:val>
            <c:numRef>
              <c:f>Evolu_Agoe!$M$3:$M$20</c:f>
              <c:numCache>
                <c:formatCode>General</c:formatCode>
                <c:ptCount val="18"/>
                <c:pt idx="0" formatCode="0%">
                  <c:v>0</c:v>
                </c:pt>
                <c:pt idx="1">
                  <c:v>0</c:v>
                </c:pt>
                <c:pt idx="2" formatCode="0%">
                  <c:v>0</c:v>
                </c:pt>
                <c:pt idx="3" formatCode="0%">
                  <c:v>0</c:v>
                </c:pt>
                <c:pt idx="4" formatCode="0%">
                  <c:v>0</c:v>
                </c:pt>
                <c:pt idx="5" formatCode="0%">
                  <c:v>1</c:v>
                </c:pt>
                <c:pt idx="6" formatCode="0%">
                  <c:v>0</c:v>
                </c:pt>
                <c:pt idx="7" formatCode="0%">
                  <c:v>0</c:v>
                </c:pt>
                <c:pt idx="8" formatCode="0%">
                  <c:v>0</c:v>
                </c:pt>
                <c:pt idx="9">
                  <c:v>0</c:v>
                </c:pt>
                <c:pt idx="10" formatCode="0%">
                  <c:v>0.33333333333333331</c:v>
                </c:pt>
                <c:pt idx="11" formatCode="0%">
                  <c:v>0</c:v>
                </c:pt>
                <c:pt idx="12" formatCode="0%">
                  <c:v>0</c:v>
                </c:pt>
                <c:pt idx="13" formatCode="0%">
                  <c:v>0</c:v>
                </c:pt>
                <c:pt idx="14" formatCode="0%">
                  <c:v>0.14285714285714285</c:v>
                </c:pt>
                <c:pt idx="15" formatCode="0%">
                  <c:v>0</c:v>
                </c:pt>
                <c:pt idx="16" formatCode="0%">
                  <c:v>3.4482758620689655E-2</c:v>
                </c:pt>
                <c:pt idx="17" formatCode="0%">
                  <c:v>2.9411764705882353E-2</c:v>
                </c:pt>
              </c:numCache>
            </c:numRef>
          </c:val>
          <c:smooth val="0"/>
          <c:extLst>
            <c:ext xmlns:c16="http://schemas.microsoft.com/office/drawing/2014/chart" uri="{C3380CC4-5D6E-409C-BE32-E72D297353CC}">
              <c16:uniqueId val="{00000000-D39B-41B5-B038-E85586D1B7F2}"/>
            </c:ext>
          </c:extLst>
        </c:ser>
        <c:dLbls>
          <c:showLegendKey val="0"/>
          <c:showVal val="0"/>
          <c:showCatName val="0"/>
          <c:showSerName val="0"/>
          <c:showPercent val="0"/>
          <c:showBubbleSize val="0"/>
        </c:dLbls>
        <c:marker val="1"/>
        <c:smooth val="0"/>
        <c:axId val="1040652367"/>
        <c:axId val="1040625487"/>
      </c:lineChart>
      <c:catAx>
        <c:axId val="1635118288"/>
        <c:scaling>
          <c:orientation val="minMax"/>
        </c:scaling>
        <c:delete val="0"/>
        <c:axPos val="b"/>
        <c:numFmt formatCode="[$-40C]d\-m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fr-FR"/>
          </a:p>
        </c:txPr>
        <c:crossAx val="1635122032"/>
        <c:crosses val="autoZero"/>
        <c:auto val="1"/>
        <c:lblAlgn val="ctr"/>
        <c:lblOffset val="100"/>
        <c:noMultiLvlLbl val="0"/>
      </c:catAx>
      <c:valAx>
        <c:axId val="1635122032"/>
        <c:scaling>
          <c:orientation val="minMax"/>
          <c:max val="40"/>
        </c:scaling>
        <c:delete val="0"/>
        <c:axPos val="l"/>
        <c:majorGridlines>
          <c:spPr>
            <a:ln w="9525" cap="flat" cmpd="sng" algn="ctr">
              <a:solidFill>
                <a:schemeClr val="tx1">
                  <a:lumMod val="15000"/>
                  <a:lumOff val="85000"/>
                </a:schemeClr>
              </a:solidFill>
              <a:prstDash val="dash"/>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fr-FR"/>
                  <a:t>Nb cas</a:t>
                </a:r>
              </a:p>
            </c:rich>
          </c:tx>
          <c:layout>
            <c:manualLayout>
              <c:xMode val="edge"/>
              <c:yMode val="edge"/>
              <c:x val="8.7336244541484712E-3"/>
              <c:y val="0.42592517834902088"/>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fr-FR"/>
          </a:p>
        </c:txPr>
        <c:crossAx val="1635118288"/>
        <c:crosses val="autoZero"/>
        <c:crossBetween val="between"/>
      </c:valAx>
      <c:valAx>
        <c:axId val="1040625487"/>
        <c:scaling>
          <c:orientation val="minMax"/>
          <c:max val="1"/>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rgbClr val="FF0000"/>
                </a:solidFill>
                <a:latin typeface="+mn-lt"/>
                <a:ea typeface="+mn-ea"/>
                <a:cs typeface="+mn-cs"/>
              </a:defRPr>
            </a:pPr>
            <a:endParaRPr lang="fr-FR"/>
          </a:p>
        </c:txPr>
        <c:crossAx val="1040652367"/>
        <c:crosses val="max"/>
        <c:crossBetween val="between"/>
        <c:majorUnit val="0.2"/>
      </c:valAx>
      <c:catAx>
        <c:axId val="1040652367"/>
        <c:scaling>
          <c:orientation val="minMax"/>
        </c:scaling>
        <c:delete val="1"/>
        <c:axPos val="b"/>
        <c:numFmt formatCode="General" sourceLinked="1"/>
        <c:majorTickMark val="out"/>
        <c:minorTickMark val="none"/>
        <c:tickLblPos val="nextTo"/>
        <c:crossAx val="1040625487"/>
        <c:crosses val="autoZero"/>
        <c:auto val="1"/>
        <c:lblAlgn val="ctr"/>
        <c:lblOffset val="100"/>
        <c:noMultiLvlLbl val="0"/>
      </c:catAx>
      <c:spPr>
        <a:noFill/>
        <a:ln>
          <a:noFill/>
        </a:ln>
        <a:effectLst/>
      </c:spPr>
    </c:plotArea>
    <c:legend>
      <c:legendPos val="b"/>
      <c:layout>
        <c:manualLayout>
          <c:xMode val="edge"/>
          <c:yMode val="edge"/>
          <c:x val="0.2893532304095176"/>
          <c:y val="0.93475901410686923"/>
          <c:w val="0.46845497369597361"/>
          <c:h val="4.8128684506428002E-2"/>
        </c:manualLayout>
      </c:layou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solidFill>
            <a:sysClr val="windowText" lastClr="000000"/>
          </a:solidFill>
        </a:defRPr>
      </a:pPr>
      <a:endParaRPr lang="fr-FR"/>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ysClr val="windowText" lastClr="000000"/>
                </a:solidFill>
                <a:latin typeface="+mn-lt"/>
                <a:ea typeface="+mn-ea"/>
                <a:cs typeface="+mn-cs"/>
              </a:defRPr>
            </a:pPr>
            <a:r>
              <a:rPr lang="fr-FR" sz="1600" b="1"/>
              <a:t>Agoè</a:t>
            </a:r>
          </a:p>
        </c:rich>
      </c:tx>
      <c:overlay val="0"/>
      <c:spPr>
        <a:noFill/>
        <a:ln>
          <a:noFill/>
        </a:ln>
        <a:effectLst/>
      </c:spPr>
      <c:txPr>
        <a:bodyPr rot="0" spcFirstLastPara="1" vertOverflow="ellipsis" vert="horz" wrap="square" anchor="ctr" anchorCtr="1"/>
        <a:lstStyle/>
        <a:p>
          <a:pPr>
            <a:defRPr sz="1600" b="1" i="0" u="none" strike="noStrike" kern="1200" spc="0" baseline="0">
              <a:solidFill>
                <a:sysClr val="windowText" lastClr="000000"/>
              </a:solidFill>
              <a:latin typeface="+mn-lt"/>
              <a:ea typeface="+mn-ea"/>
              <a:cs typeface="+mn-cs"/>
            </a:defRPr>
          </a:pPr>
          <a:endParaRPr lang="fr-FR"/>
        </a:p>
      </c:txPr>
    </c:title>
    <c:autoTitleDeleted val="0"/>
    <c:plotArea>
      <c:layout>
        <c:manualLayout>
          <c:layoutTarget val="inner"/>
          <c:xMode val="edge"/>
          <c:yMode val="edge"/>
          <c:x val="8.2307189767217959E-2"/>
          <c:y val="4.3854915106112904E-2"/>
          <c:w val="0.89847883643365545"/>
          <c:h val="0.691482054077032"/>
        </c:manualLayout>
      </c:layout>
      <c:barChart>
        <c:barDir val="col"/>
        <c:grouping val="stacked"/>
        <c:varyColors val="0"/>
        <c:ser>
          <c:idx val="0"/>
          <c:order val="0"/>
          <c:tx>
            <c:strRef>
              <c:f>Evolu_Agoe!$K$2</c:f>
              <c:strCache>
                <c:ptCount val="1"/>
                <c:pt idx="0">
                  <c:v>Décès</c:v>
                </c:pt>
              </c:strCache>
            </c:strRef>
          </c:tx>
          <c:spPr>
            <a:solidFill>
              <a:schemeClr val="tx1">
                <a:lumMod val="65000"/>
                <a:lumOff val="35000"/>
              </a:schemeClr>
            </a:solidFill>
            <a:ln>
              <a:solidFill>
                <a:schemeClr val="tx1"/>
              </a:solidFill>
            </a:ln>
            <a:effectLst/>
          </c:spPr>
          <c:invertIfNegative val="0"/>
          <c:cat>
            <c:multiLvlStrRef>
              <c:f>Evolu_Agoe!$I$3:$J$20</c:f>
              <c:multiLvlStrCache>
                <c:ptCount val="18"/>
                <c:lvl>
                  <c:pt idx="0">
                    <c:v>S37</c:v>
                  </c:pt>
                  <c:pt idx="1">
                    <c:v>S38</c:v>
                  </c:pt>
                  <c:pt idx="2">
                    <c:v>S39</c:v>
                  </c:pt>
                  <c:pt idx="3">
                    <c:v>S40</c:v>
                  </c:pt>
                  <c:pt idx="4">
                    <c:v>S41</c:v>
                  </c:pt>
                  <c:pt idx="5">
                    <c:v>S42</c:v>
                  </c:pt>
                  <c:pt idx="6">
                    <c:v>S43</c:v>
                  </c:pt>
                  <c:pt idx="7">
                    <c:v>S44</c:v>
                  </c:pt>
                  <c:pt idx="8">
                    <c:v>S45</c:v>
                  </c:pt>
                  <c:pt idx="9">
                    <c:v>S46</c:v>
                  </c:pt>
                  <c:pt idx="10">
                    <c:v>S47</c:v>
                  </c:pt>
                  <c:pt idx="11">
                    <c:v>S48</c:v>
                  </c:pt>
                  <c:pt idx="12">
                    <c:v>S49</c:v>
                  </c:pt>
                  <c:pt idx="13">
                    <c:v>S50</c:v>
                  </c:pt>
                  <c:pt idx="14">
                    <c:v>S51</c:v>
                  </c:pt>
                  <c:pt idx="15">
                    <c:v>S52</c:v>
                  </c:pt>
                  <c:pt idx="16">
                    <c:v>S1</c:v>
                  </c:pt>
                  <c:pt idx="17">
                    <c:v>S2</c:v>
                  </c:pt>
                </c:lvl>
                <c:lvl>
                  <c:pt idx="0">
                    <c:v>2024</c:v>
                  </c:pt>
                  <c:pt idx="16">
                    <c:v>2025</c:v>
                  </c:pt>
                </c:lvl>
              </c:multiLvlStrCache>
            </c:multiLvlStrRef>
          </c:cat>
          <c:val>
            <c:numRef>
              <c:f>Evolu_Agoe!$K$3:$K$20</c:f>
              <c:numCache>
                <c:formatCode>General</c:formatCode>
                <c:ptCount val="18"/>
                <c:pt idx="0">
                  <c:v>0</c:v>
                </c:pt>
                <c:pt idx="3">
                  <c:v>0</c:v>
                </c:pt>
                <c:pt idx="4">
                  <c:v>0</c:v>
                </c:pt>
                <c:pt idx="5">
                  <c:v>1</c:v>
                </c:pt>
                <c:pt idx="6">
                  <c:v>0</c:v>
                </c:pt>
                <c:pt idx="7">
                  <c:v>0</c:v>
                </c:pt>
                <c:pt idx="8">
                  <c:v>0</c:v>
                </c:pt>
                <c:pt idx="10">
                  <c:v>1</c:v>
                </c:pt>
                <c:pt idx="11">
                  <c:v>0</c:v>
                </c:pt>
                <c:pt idx="12">
                  <c:v>0</c:v>
                </c:pt>
                <c:pt idx="13">
                  <c:v>0</c:v>
                </c:pt>
                <c:pt idx="14">
                  <c:v>2</c:v>
                </c:pt>
                <c:pt idx="15">
                  <c:v>0</c:v>
                </c:pt>
                <c:pt idx="16">
                  <c:v>1</c:v>
                </c:pt>
                <c:pt idx="17">
                  <c:v>1</c:v>
                </c:pt>
              </c:numCache>
            </c:numRef>
          </c:val>
          <c:extLst>
            <c:ext xmlns:c16="http://schemas.microsoft.com/office/drawing/2014/chart" uri="{C3380CC4-5D6E-409C-BE32-E72D297353CC}">
              <c16:uniqueId val="{00000000-685A-4C3C-A639-548580917B96}"/>
            </c:ext>
          </c:extLst>
        </c:ser>
        <c:ser>
          <c:idx val="1"/>
          <c:order val="1"/>
          <c:tx>
            <c:strRef>
              <c:f>Evolu_Agoe!$L$2</c:f>
              <c:strCache>
                <c:ptCount val="1"/>
                <c:pt idx="0">
                  <c:v>Vivant</c:v>
                </c:pt>
              </c:strCache>
            </c:strRef>
          </c:tx>
          <c:spPr>
            <a:solidFill>
              <a:srgbClr val="00B0F0"/>
            </a:solidFill>
            <a:ln w="12700">
              <a:solidFill>
                <a:schemeClr val="tx1"/>
              </a:solidFill>
            </a:ln>
            <a:effectLst/>
          </c:spPr>
          <c:invertIfNegative val="0"/>
          <c:cat>
            <c:multiLvlStrRef>
              <c:f>Evolu_Agoe!$I$3:$J$20</c:f>
              <c:multiLvlStrCache>
                <c:ptCount val="18"/>
                <c:lvl>
                  <c:pt idx="0">
                    <c:v>S37</c:v>
                  </c:pt>
                  <c:pt idx="1">
                    <c:v>S38</c:v>
                  </c:pt>
                  <c:pt idx="2">
                    <c:v>S39</c:v>
                  </c:pt>
                  <c:pt idx="3">
                    <c:v>S40</c:v>
                  </c:pt>
                  <c:pt idx="4">
                    <c:v>S41</c:v>
                  </c:pt>
                  <c:pt idx="5">
                    <c:v>S42</c:v>
                  </c:pt>
                  <c:pt idx="6">
                    <c:v>S43</c:v>
                  </c:pt>
                  <c:pt idx="7">
                    <c:v>S44</c:v>
                  </c:pt>
                  <c:pt idx="8">
                    <c:v>S45</c:v>
                  </c:pt>
                  <c:pt idx="9">
                    <c:v>S46</c:v>
                  </c:pt>
                  <c:pt idx="10">
                    <c:v>S47</c:v>
                  </c:pt>
                  <c:pt idx="11">
                    <c:v>S48</c:v>
                  </c:pt>
                  <c:pt idx="12">
                    <c:v>S49</c:v>
                  </c:pt>
                  <c:pt idx="13">
                    <c:v>S50</c:v>
                  </c:pt>
                  <c:pt idx="14">
                    <c:v>S51</c:v>
                  </c:pt>
                  <c:pt idx="15">
                    <c:v>S52</c:v>
                  </c:pt>
                  <c:pt idx="16">
                    <c:v>S1</c:v>
                  </c:pt>
                  <c:pt idx="17">
                    <c:v>S2</c:v>
                  </c:pt>
                </c:lvl>
                <c:lvl>
                  <c:pt idx="0">
                    <c:v>2024</c:v>
                  </c:pt>
                  <c:pt idx="16">
                    <c:v>2025</c:v>
                  </c:pt>
                </c:lvl>
              </c:multiLvlStrCache>
            </c:multiLvlStrRef>
          </c:cat>
          <c:val>
            <c:numRef>
              <c:f>Evolu_Agoe!$L$3:$L$20</c:f>
              <c:numCache>
                <c:formatCode>General</c:formatCode>
                <c:ptCount val="18"/>
                <c:pt idx="0">
                  <c:v>1</c:v>
                </c:pt>
                <c:pt idx="3">
                  <c:v>2</c:v>
                </c:pt>
                <c:pt idx="4">
                  <c:v>1</c:v>
                </c:pt>
                <c:pt idx="5">
                  <c:v>0</c:v>
                </c:pt>
                <c:pt idx="6">
                  <c:v>2</c:v>
                </c:pt>
                <c:pt idx="7">
                  <c:v>1</c:v>
                </c:pt>
                <c:pt idx="8">
                  <c:v>6</c:v>
                </c:pt>
                <c:pt idx="10">
                  <c:v>2</c:v>
                </c:pt>
                <c:pt idx="11">
                  <c:v>1</c:v>
                </c:pt>
                <c:pt idx="12">
                  <c:v>1</c:v>
                </c:pt>
                <c:pt idx="13">
                  <c:v>1</c:v>
                </c:pt>
                <c:pt idx="14">
                  <c:v>12</c:v>
                </c:pt>
                <c:pt idx="15">
                  <c:v>39</c:v>
                </c:pt>
                <c:pt idx="16">
                  <c:v>28</c:v>
                </c:pt>
                <c:pt idx="17">
                  <c:v>33</c:v>
                </c:pt>
              </c:numCache>
            </c:numRef>
          </c:val>
          <c:extLst>
            <c:ext xmlns:c16="http://schemas.microsoft.com/office/drawing/2014/chart" uri="{C3380CC4-5D6E-409C-BE32-E72D297353CC}">
              <c16:uniqueId val="{00000001-685A-4C3C-A639-548580917B96}"/>
            </c:ext>
          </c:extLst>
        </c:ser>
        <c:dLbls>
          <c:showLegendKey val="0"/>
          <c:showVal val="0"/>
          <c:showCatName val="0"/>
          <c:showSerName val="0"/>
          <c:showPercent val="0"/>
          <c:showBubbleSize val="0"/>
        </c:dLbls>
        <c:gapWidth val="0"/>
        <c:overlap val="100"/>
        <c:axId val="1635118288"/>
        <c:axId val="1635122032"/>
      </c:barChart>
      <c:catAx>
        <c:axId val="1635118288"/>
        <c:scaling>
          <c:orientation val="minMax"/>
        </c:scaling>
        <c:delete val="0"/>
        <c:axPos val="b"/>
        <c:numFmt formatCode="[$-40C]d\-m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fr-FR"/>
          </a:p>
        </c:txPr>
        <c:crossAx val="1635122032"/>
        <c:crosses val="autoZero"/>
        <c:auto val="1"/>
        <c:lblAlgn val="ctr"/>
        <c:lblOffset val="100"/>
        <c:noMultiLvlLbl val="0"/>
      </c:catAx>
      <c:valAx>
        <c:axId val="1635122032"/>
        <c:scaling>
          <c:orientation val="minMax"/>
        </c:scaling>
        <c:delete val="0"/>
        <c:axPos val="l"/>
        <c:majorGridlines>
          <c:spPr>
            <a:ln w="9525" cap="flat" cmpd="sng" algn="ctr">
              <a:solidFill>
                <a:schemeClr val="tx1">
                  <a:lumMod val="15000"/>
                  <a:lumOff val="85000"/>
                </a:schemeClr>
              </a:solidFill>
              <a:prstDash val="dash"/>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fr-FR"/>
                  <a:t>Nb cas</a:t>
                </a:r>
              </a:p>
            </c:rich>
          </c:tx>
          <c:layout>
            <c:manualLayout>
              <c:xMode val="edge"/>
              <c:yMode val="edge"/>
              <c:x val="8.7336244541484712E-3"/>
              <c:y val="0.42592517834902088"/>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fr-FR"/>
          </a:p>
        </c:txPr>
        <c:crossAx val="1635118288"/>
        <c:crosses val="autoZero"/>
        <c:crossBetween val="between"/>
      </c:valAx>
      <c:spPr>
        <a:noFill/>
        <a:ln>
          <a:noFill/>
        </a:ln>
        <a:effectLst/>
      </c:spPr>
    </c:plotArea>
    <c:legend>
      <c:legendPos val="b"/>
      <c:layout>
        <c:manualLayout>
          <c:xMode val="edge"/>
          <c:yMode val="edge"/>
          <c:x val="0.34874187669772722"/>
          <c:y val="0.93475901410686923"/>
          <c:w val="0.39334580339029673"/>
          <c:h val="4.8128684506428002E-2"/>
        </c:manualLayout>
      </c:layou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solidFill>
            <a:sysClr val="windowText" lastClr="000000"/>
          </a:solidFill>
        </a:defRPr>
      </a:pPr>
      <a:endParaRPr lang="fr-FR"/>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ysClr val="windowText" lastClr="000000"/>
                </a:solidFill>
                <a:latin typeface="+mn-lt"/>
                <a:ea typeface="+mn-ea"/>
                <a:cs typeface="+mn-cs"/>
              </a:defRPr>
            </a:pPr>
            <a:r>
              <a:rPr lang="fr-FR" sz="1600" b="1"/>
              <a:t>Bas-Mono</a:t>
            </a:r>
          </a:p>
        </c:rich>
      </c:tx>
      <c:overlay val="0"/>
      <c:spPr>
        <a:noFill/>
        <a:ln>
          <a:noFill/>
        </a:ln>
        <a:effectLst/>
      </c:spPr>
      <c:txPr>
        <a:bodyPr rot="0" spcFirstLastPara="1" vertOverflow="ellipsis" vert="horz" wrap="square" anchor="ctr" anchorCtr="1"/>
        <a:lstStyle/>
        <a:p>
          <a:pPr>
            <a:defRPr sz="1600" b="1" i="0" u="none" strike="noStrike" kern="1200" spc="0" baseline="0">
              <a:solidFill>
                <a:sysClr val="windowText" lastClr="000000"/>
              </a:solidFill>
              <a:latin typeface="+mn-lt"/>
              <a:ea typeface="+mn-ea"/>
              <a:cs typeface="+mn-cs"/>
            </a:defRPr>
          </a:pPr>
          <a:endParaRPr lang="fr-FR"/>
        </a:p>
      </c:txPr>
    </c:title>
    <c:autoTitleDeleted val="0"/>
    <c:plotArea>
      <c:layout/>
      <c:barChart>
        <c:barDir val="col"/>
        <c:grouping val="stacked"/>
        <c:varyColors val="0"/>
        <c:ser>
          <c:idx val="0"/>
          <c:order val="0"/>
          <c:tx>
            <c:strRef>
              <c:f>'Evolu_Bas Mono'!$K$4</c:f>
              <c:strCache>
                <c:ptCount val="1"/>
                <c:pt idx="0">
                  <c:v>Décès</c:v>
                </c:pt>
              </c:strCache>
            </c:strRef>
          </c:tx>
          <c:spPr>
            <a:solidFill>
              <a:schemeClr val="tx1">
                <a:lumMod val="65000"/>
                <a:lumOff val="35000"/>
              </a:schemeClr>
            </a:solidFill>
            <a:ln>
              <a:solidFill>
                <a:schemeClr val="tx1"/>
              </a:solidFill>
            </a:ln>
            <a:effectLst/>
          </c:spPr>
          <c:invertIfNegative val="0"/>
          <c:cat>
            <c:multiLvlStrRef>
              <c:f>'Evolu_Bas Mono'!$I$5:$J$17</c:f>
              <c:multiLvlStrCache>
                <c:ptCount val="13"/>
                <c:lvl>
                  <c:pt idx="0">
                    <c:v>S42</c:v>
                  </c:pt>
                  <c:pt idx="1">
                    <c:v>S43</c:v>
                  </c:pt>
                  <c:pt idx="2">
                    <c:v>S44</c:v>
                  </c:pt>
                  <c:pt idx="3">
                    <c:v>S45</c:v>
                  </c:pt>
                  <c:pt idx="4">
                    <c:v>S46</c:v>
                  </c:pt>
                  <c:pt idx="5">
                    <c:v>S47</c:v>
                  </c:pt>
                  <c:pt idx="6">
                    <c:v>S48</c:v>
                  </c:pt>
                  <c:pt idx="7">
                    <c:v>S49</c:v>
                  </c:pt>
                  <c:pt idx="8">
                    <c:v>S50</c:v>
                  </c:pt>
                  <c:pt idx="9">
                    <c:v>S51</c:v>
                  </c:pt>
                  <c:pt idx="10">
                    <c:v>S52</c:v>
                  </c:pt>
                  <c:pt idx="11">
                    <c:v>S1</c:v>
                  </c:pt>
                  <c:pt idx="12">
                    <c:v>S2</c:v>
                  </c:pt>
                </c:lvl>
                <c:lvl>
                  <c:pt idx="0">
                    <c:v>2024</c:v>
                  </c:pt>
                  <c:pt idx="11">
                    <c:v>2025</c:v>
                  </c:pt>
                </c:lvl>
              </c:multiLvlStrCache>
            </c:multiLvlStrRef>
          </c:cat>
          <c:val>
            <c:numRef>
              <c:f>'Evolu_Bas Mono'!$K$5:$K$16</c:f>
              <c:numCache>
                <c:formatCode>General</c:formatCode>
                <c:ptCount val="12"/>
                <c:pt idx="0">
                  <c:v>1</c:v>
                </c:pt>
                <c:pt idx="1">
                  <c:v>1</c:v>
                </c:pt>
                <c:pt idx="2">
                  <c:v>0</c:v>
                </c:pt>
                <c:pt idx="3">
                  <c:v>0</c:v>
                </c:pt>
              </c:numCache>
            </c:numRef>
          </c:val>
          <c:extLst>
            <c:ext xmlns:c16="http://schemas.microsoft.com/office/drawing/2014/chart" uri="{C3380CC4-5D6E-409C-BE32-E72D297353CC}">
              <c16:uniqueId val="{00000000-A537-4613-B828-BEA77AD556D9}"/>
            </c:ext>
          </c:extLst>
        </c:ser>
        <c:ser>
          <c:idx val="1"/>
          <c:order val="1"/>
          <c:tx>
            <c:strRef>
              <c:f>'Evolu_Bas Mono'!$L$4</c:f>
              <c:strCache>
                <c:ptCount val="1"/>
                <c:pt idx="0">
                  <c:v>Vivant</c:v>
                </c:pt>
              </c:strCache>
            </c:strRef>
          </c:tx>
          <c:spPr>
            <a:solidFill>
              <a:srgbClr val="00B0F0"/>
            </a:solidFill>
            <a:ln w="12700">
              <a:solidFill>
                <a:schemeClr val="tx1"/>
              </a:solidFill>
            </a:ln>
            <a:effectLst/>
          </c:spPr>
          <c:invertIfNegative val="0"/>
          <c:cat>
            <c:multiLvlStrRef>
              <c:f>'Evolu_Bas Mono'!$I$5:$J$17</c:f>
              <c:multiLvlStrCache>
                <c:ptCount val="13"/>
                <c:lvl>
                  <c:pt idx="0">
                    <c:v>S42</c:v>
                  </c:pt>
                  <c:pt idx="1">
                    <c:v>S43</c:v>
                  </c:pt>
                  <c:pt idx="2">
                    <c:v>S44</c:v>
                  </c:pt>
                  <c:pt idx="3">
                    <c:v>S45</c:v>
                  </c:pt>
                  <c:pt idx="4">
                    <c:v>S46</c:v>
                  </c:pt>
                  <c:pt idx="5">
                    <c:v>S47</c:v>
                  </c:pt>
                  <c:pt idx="6">
                    <c:v>S48</c:v>
                  </c:pt>
                  <c:pt idx="7">
                    <c:v>S49</c:v>
                  </c:pt>
                  <c:pt idx="8">
                    <c:v>S50</c:v>
                  </c:pt>
                  <c:pt idx="9">
                    <c:v>S51</c:v>
                  </c:pt>
                  <c:pt idx="10">
                    <c:v>S52</c:v>
                  </c:pt>
                  <c:pt idx="11">
                    <c:v>S1</c:v>
                  </c:pt>
                  <c:pt idx="12">
                    <c:v>S2</c:v>
                  </c:pt>
                </c:lvl>
                <c:lvl>
                  <c:pt idx="0">
                    <c:v>2024</c:v>
                  </c:pt>
                  <c:pt idx="11">
                    <c:v>2025</c:v>
                  </c:pt>
                </c:lvl>
              </c:multiLvlStrCache>
            </c:multiLvlStrRef>
          </c:cat>
          <c:val>
            <c:numRef>
              <c:f>'Evolu_Bas Mono'!$L$5:$L$17</c:f>
              <c:numCache>
                <c:formatCode>General</c:formatCode>
                <c:ptCount val="13"/>
                <c:pt idx="0">
                  <c:v>1</c:v>
                </c:pt>
                <c:pt idx="1">
                  <c:v>13</c:v>
                </c:pt>
                <c:pt idx="2">
                  <c:v>10</c:v>
                </c:pt>
                <c:pt idx="3">
                  <c:v>2</c:v>
                </c:pt>
              </c:numCache>
            </c:numRef>
          </c:val>
          <c:extLst>
            <c:ext xmlns:c16="http://schemas.microsoft.com/office/drawing/2014/chart" uri="{C3380CC4-5D6E-409C-BE32-E72D297353CC}">
              <c16:uniqueId val="{00000001-A537-4613-B828-BEA77AD556D9}"/>
            </c:ext>
          </c:extLst>
        </c:ser>
        <c:dLbls>
          <c:showLegendKey val="0"/>
          <c:showVal val="0"/>
          <c:showCatName val="0"/>
          <c:showSerName val="0"/>
          <c:showPercent val="0"/>
          <c:showBubbleSize val="0"/>
        </c:dLbls>
        <c:gapWidth val="0"/>
        <c:overlap val="100"/>
        <c:axId val="1635118288"/>
        <c:axId val="1635122032"/>
      </c:barChart>
      <c:lineChart>
        <c:grouping val="standard"/>
        <c:varyColors val="0"/>
        <c:ser>
          <c:idx val="2"/>
          <c:order val="2"/>
          <c:tx>
            <c:strRef>
              <c:f>'Evolu_Bas Mono'!$M$4</c:f>
              <c:strCache>
                <c:ptCount val="1"/>
                <c:pt idx="0">
                  <c:v>Létalité</c:v>
                </c:pt>
              </c:strCache>
            </c:strRef>
          </c:tx>
          <c:spPr>
            <a:ln w="28575" cap="rnd">
              <a:solidFill>
                <a:srgbClr val="FF0000"/>
              </a:solidFill>
              <a:round/>
            </a:ln>
            <a:effectLst/>
          </c:spPr>
          <c:marker>
            <c:symbol val="none"/>
          </c:marker>
          <c:cat>
            <c:strRef>
              <c:f>'Evolu_Bas Mono'!$J$5:$J$17</c:f>
              <c:strCache>
                <c:ptCount val="13"/>
                <c:pt idx="0">
                  <c:v>S42</c:v>
                </c:pt>
                <c:pt idx="1">
                  <c:v>S43</c:v>
                </c:pt>
                <c:pt idx="2">
                  <c:v>S44</c:v>
                </c:pt>
                <c:pt idx="3">
                  <c:v>S45</c:v>
                </c:pt>
                <c:pt idx="4">
                  <c:v>S46</c:v>
                </c:pt>
                <c:pt idx="5">
                  <c:v>S47</c:v>
                </c:pt>
                <c:pt idx="6">
                  <c:v>S48</c:v>
                </c:pt>
                <c:pt idx="7">
                  <c:v>S49</c:v>
                </c:pt>
                <c:pt idx="8">
                  <c:v>S50</c:v>
                </c:pt>
                <c:pt idx="9">
                  <c:v>S51</c:v>
                </c:pt>
                <c:pt idx="10">
                  <c:v>S52</c:v>
                </c:pt>
                <c:pt idx="11">
                  <c:v>S1</c:v>
                </c:pt>
                <c:pt idx="12">
                  <c:v>S2</c:v>
                </c:pt>
              </c:strCache>
            </c:strRef>
          </c:cat>
          <c:val>
            <c:numRef>
              <c:f>'Evolu_Bas Mono'!$M$5:$M$17</c:f>
              <c:numCache>
                <c:formatCode>0%</c:formatCode>
                <c:ptCount val="13"/>
                <c:pt idx="0">
                  <c:v>0.5</c:v>
                </c:pt>
                <c:pt idx="1">
                  <c:v>7.1428571428571425E-2</c:v>
                </c:pt>
                <c:pt idx="2">
                  <c:v>0</c:v>
                </c:pt>
                <c:pt idx="3">
                  <c:v>0</c:v>
                </c:pt>
                <c:pt idx="4">
                  <c:v>0</c:v>
                </c:pt>
                <c:pt idx="5">
                  <c:v>0</c:v>
                </c:pt>
                <c:pt idx="6">
                  <c:v>0</c:v>
                </c:pt>
                <c:pt idx="7">
                  <c:v>0</c:v>
                </c:pt>
                <c:pt idx="8">
                  <c:v>0</c:v>
                </c:pt>
                <c:pt idx="9">
                  <c:v>0</c:v>
                </c:pt>
                <c:pt idx="10">
                  <c:v>0</c:v>
                </c:pt>
                <c:pt idx="11">
                  <c:v>0</c:v>
                </c:pt>
                <c:pt idx="12">
                  <c:v>0</c:v>
                </c:pt>
              </c:numCache>
            </c:numRef>
          </c:val>
          <c:smooth val="0"/>
          <c:extLst>
            <c:ext xmlns:c16="http://schemas.microsoft.com/office/drawing/2014/chart" uri="{C3380CC4-5D6E-409C-BE32-E72D297353CC}">
              <c16:uniqueId val="{00000000-36B1-4060-AA0B-A191D75D2265}"/>
            </c:ext>
          </c:extLst>
        </c:ser>
        <c:dLbls>
          <c:showLegendKey val="0"/>
          <c:showVal val="0"/>
          <c:showCatName val="0"/>
          <c:showSerName val="0"/>
          <c:showPercent val="0"/>
          <c:showBubbleSize val="0"/>
        </c:dLbls>
        <c:marker val="1"/>
        <c:smooth val="0"/>
        <c:axId val="1040636527"/>
        <c:axId val="1040630287"/>
      </c:lineChart>
      <c:catAx>
        <c:axId val="1635118288"/>
        <c:scaling>
          <c:orientation val="minMax"/>
        </c:scaling>
        <c:delete val="0"/>
        <c:axPos val="b"/>
        <c:numFmt formatCode="[$-40C]d\-m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fr-FR"/>
          </a:p>
        </c:txPr>
        <c:crossAx val="1635122032"/>
        <c:crosses val="autoZero"/>
        <c:auto val="1"/>
        <c:lblAlgn val="ctr"/>
        <c:lblOffset val="100"/>
        <c:noMultiLvlLbl val="0"/>
      </c:catAx>
      <c:valAx>
        <c:axId val="1635122032"/>
        <c:scaling>
          <c:orientation val="minMax"/>
        </c:scaling>
        <c:delete val="0"/>
        <c:axPos val="l"/>
        <c:majorGridlines>
          <c:spPr>
            <a:ln w="9525" cap="flat" cmpd="sng" algn="ctr">
              <a:solidFill>
                <a:schemeClr val="tx1">
                  <a:lumMod val="15000"/>
                  <a:lumOff val="85000"/>
                </a:schemeClr>
              </a:solidFill>
              <a:prstDash val="dash"/>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fr-FR"/>
                  <a:t>Nb cas</a:t>
                </a:r>
              </a:p>
            </c:rich>
          </c:tx>
          <c:layout>
            <c:manualLayout>
              <c:xMode val="edge"/>
              <c:yMode val="edge"/>
              <c:x val="1.2841093656735659E-2"/>
              <c:y val="0.40795348273773469"/>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fr-FR"/>
          </a:p>
        </c:txPr>
        <c:crossAx val="1635118288"/>
        <c:crosses val="autoZero"/>
        <c:crossBetween val="between"/>
      </c:valAx>
      <c:valAx>
        <c:axId val="1040630287"/>
        <c:scaling>
          <c:orientation val="minMax"/>
          <c:max val="1"/>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rgbClr val="FF0000"/>
                </a:solidFill>
                <a:latin typeface="+mn-lt"/>
                <a:ea typeface="+mn-ea"/>
                <a:cs typeface="+mn-cs"/>
              </a:defRPr>
            </a:pPr>
            <a:endParaRPr lang="fr-FR"/>
          </a:p>
        </c:txPr>
        <c:crossAx val="1040636527"/>
        <c:crosses val="max"/>
        <c:crossBetween val="between"/>
        <c:majorUnit val="0.2"/>
      </c:valAx>
      <c:catAx>
        <c:axId val="1040636527"/>
        <c:scaling>
          <c:orientation val="minMax"/>
        </c:scaling>
        <c:delete val="1"/>
        <c:axPos val="b"/>
        <c:numFmt formatCode="General" sourceLinked="1"/>
        <c:majorTickMark val="out"/>
        <c:minorTickMark val="none"/>
        <c:tickLblPos val="nextTo"/>
        <c:crossAx val="1040630287"/>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solidFill>
            <a:sysClr val="windowText" lastClr="000000"/>
          </a:solidFill>
        </a:defRPr>
      </a:pPr>
      <a:endParaRPr lang="fr-FR"/>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ysClr val="windowText" lastClr="000000"/>
                </a:solidFill>
                <a:latin typeface="+mn-lt"/>
                <a:ea typeface="+mn-ea"/>
                <a:cs typeface="+mn-cs"/>
              </a:defRPr>
            </a:pPr>
            <a:r>
              <a:rPr lang="fr-FR" sz="1600" b="1"/>
              <a:t>Bas-Mono</a:t>
            </a:r>
          </a:p>
        </c:rich>
      </c:tx>
      <c:overlay val="0"/>
      <c:spPr>
        <a:noFill/>
        <a:ln>
          <a:noFill/>
        </a:ln>
        <a:effectLst/>
      </c:spPr>
      <c:txPr>
        <a:bodyPr rot="0" spcFirstLastPara="1" vertOverflow="ellipsis" vert="horz" wrap="square" anchor="ctr" anchorCtr="1"/>
        <a:lstStyle/>
        <a:p>
          <a:pPr>
            <a:defRPr sz="1600" b="1" i="0" u="none" strike="noStrike" kern="1200" spc="0" baseline="0">
              <a:solidFill>
                <a:sysClr val="windowText" lastClr="000000"/>
              </a:solidFill>
              <a:latin typeface="+mn-lt"/>
              <a:ea typeface="+mn-ea"/>
              <a:cs typeface="+mn-cs"/>
            </a:defRPr>
          </a:pPr>
          <a:endParaRPr lang="fr-FR"/>
        </a:p>
      </c:txPr>
    </c:title>
    <c:autoTitleDeleted val="0"/>
    <c:plotArea>
      <c:layout/>
      <c:barChart>
        <c:barDir val="col"/>
        <c:grouping val="stacked"/>
        <c:varyColors val="0"/>
        <c:ser>
          <c:idx val="0"/>
          <c:order val="0"/>
          <c:tx>
            <c:strRef>
              <c:f>'Evolu_Bas Mono'!$K$4</c:f>
              <c:strCache>
                <c:ptCount val="1"/>
                <c:pt idx="0">
                  <c:v>Décès</c:v>
                </c:pt>
              </c:strCache>
            </c:strRef>
          </c:tx>
          <c:spPr>
            <a:solidFill>
              <a:schemeClr val="tx1">
                <a:lumMod val="65000"/>
                <a:lumOff val="35000"/>
              </a:schemeClr>
            </a:solidFill>
            <a:ln>
              <a:solidFill>
                <a:schemeClr val="tx1"/>
              </a:solidFill>
            </a:ln>
            <a:effectLst/>
          </c:spPr>
          <c:invertIfNegative val="0"/>
          <c:cat>
            <c:multiLvlStrRef>
              <c:f>'Evolu_Bas Mono'!$I$5:$J$16</c:f>
              <c:multiLvlStrCache>
                <c:ptCount val="12"/>
                <c:lvl>
                  <c:pt idx="0">
                    <c:v>S42</c:v>
                  </c:pt>
                  <c:pt idx="1">
                    <c:v>S43</c:v>
                  </c:pt>
                  <c:pt idx="2">
                    <c:v>S44</c:v>
                  </c:pt>
                  <c:pt idx="3">
                    <c:v>S45</c:v>
                  </c:pt>
                  <c:pt idx="4">
                    <c:v>S46</c:v>
                  </c:pt>
                  <c:pt idx="5">
                    <c:v>S47</c:v>
                  </c:pt>
                  <c:pt idx="6">
                    <c:v>S48</c:v>
                  </c:pt>
                  <c:pt idx="7">
                    <c:v>S49</c:v>
                  </c:pt>
                  <c:pt idx="8">
                    <c:v>S50</c:v>
                  </c:pt>
                  <c:pt idx="9">
                    <c:v>S51</c:v>
                  </c:pt>
                  <c:pt idx="10">
                    <c:v>S52</c:v>
                  </c:pt>
                  <c:pt idx="11">
                    <c:v>S1</c:v>
                  </c:pt>
                </c:lvl>
                <c:lvl>
                  <c:pt idx="0">
                    <c:v>2024</c:v>
                  </c:pt>
                  <c:pt idx="11">
                    <c:v>2025</c:v>
                  </c:pt>
                </c:lvl>
              </c:multiLvlStrCache>
            </c:multiLvlStrRef>
          </c:cat>
          <c:val>
            <c:numRef>
              <c:f>'Evolu_Bas Mono'!$K$5:$K$16</c:f>
              <c:numCache>
                <c:formatCode>General</c:formatCode>
                <c:ptCount val="12"/>
                <c:pt idx="0">
                  <c:v>1</c:v>
                </c:pt>
                <c:pt idx="1">
                  <c:v>1</c:v>
                </c:pt>
                <c:pt idx="2">
                  <c:v>0</c:v>
                </c:pt>
                <c:pt idx="3">
                  <c:v>0</c:v>
                </c:pt>
              </c:numCache>
            </c:numRef>
          </c:val>
          <c:extLst>
            <c:ext xmlns:c16="http://schemas.microsoft.com/office/drawing/2014/chart" uri="{C3380CC4-5D6E-409C-BE32-E72D297353CC}">
              <c16:uniqueId val="{00000000-FFF2-4BDC-AC8C-BD30E0AD497E}"/>
            </c:ext>
          </c:extLst>
        </c:ser>
        <c:ser>
          <c:idx val="1"/>
          <c:order val="1"/>
          <c:tx>
            <c:strRef>
              <c:f>'Evolu_Bas Mono'!$L$4</c:f>
              <c:strCache>
                <c:ptCount val="1"/>
                <c:pt idx="0">
                  <c:v>Vivant</c:v>
                </c:pt>
              </c:strCache>
            </c:strRef>
          </c:tx>
          <c:spPr>
            <a:solidFill>
              <a:srgbClr val="00B0F0"/>
            </a:solidFill>
            <a:ln w="12700">
              <a:solidFill>
                <a:schemeClr val="tx1"/>
              </a:solidFill>
            </a:ln>
            <a:effectLst/>
          </c:spPr>
          <c:invertIfNegative val="0"/>
          <c:cat>
            <c:multiLvlStrRef>
              <c:f>'Evolu_Bas Mono'!$I$5:$J$16</c:f>
              <c:multiLvlStrCache>
                <c:ptCount val="12"/>
                <c:lvl>
                  <c:pt idx="0">
                    <c:v>S42</c:v>
                  </c:pt>
                  <c:pt idx="1">
                    <c:v>S43</c:v>
                  </c:pt>
                  <c:pt idx="2">
                    <c:v>S44</c:v>
                  </c:pt>
                  <c:pt idx="3">
                    <c:v>S45</c:v>
                  </c:pt>
                  <c:pt idx="4">
                    <c:v>S46</c:v>
                  </c:pt>
                  <c:pt idx="5">
                    <c:v>S47</c:v>
                  </c:pt>
                  <c:pt idx="6">
                    <c:v>S48</c:v>
                  </c:pt>
                  <c:pt idx="7">
                    <c:v>S49</c:v>
                  </c:pt>
                  <c:pt idx="8">
                    <c:v>S50</c:v>
                  </c:pt>
                  <c:pt idx="9">
                    <c:v>S51</c:v>
                  </c:pt>
                  <c:pt idx="10">
                    <c:v>S52</c:v>
                  </c:pt>
                  <c:pt idx="11">
                    <c:v>S1</c:v>
                  </c:pt>
                </c:lvl>
                <c:lvl>
                  <c:pt idx="0">
                    <c:v>2024</c:v>
                  </c:pt>
                  <c:pt idx="11">
                    <c:v>2025</c:v>
                  </c:pt>
                </c:lvl>
              </c:multiLvlStrCache>
            </c:multiLvlStrRef>
          </c:cat>
          <c:val>
            <c:numRef>
              <c:f>'Evolu_Bas Mono'!$L$5:$L$16</c:f>
              <c:numCache>
                <c:formatCode>General</c:formatCode>
                <c:ptCount val="12"/>
                <c:pt idx="0">
                  <c:v>1</c:v>
                </c:pt>
                <c:pt idx="1">
                  <c:v>13</c:v>
                </c:pt>
                <c:pt idx="2">
                  <c:v>10</c:v>
                </c:pt>
                <c:pt idx="3">
                  <c:v>2</c:v>
                </c:pt>
              </c:numCache>
            </c:numRef>
          </c:val>
          <c:extLst>
            <c:ext xmlns:c16="http://schemas.microsoft.com/office/drawing/2014/chart" uri="{C3380CC4-5D6E-409C-BE32-E72D297353CC}">
              <c16:uniqueId val="{00000001-FFF2-4BDC-AC8C-BD30E0AD497E}"/>
            </c:ext>
          </c:extLst>
        </c:ser>
        <c:dLbls>
          <c:showLegendKey val="0"/>
          <c:showVal val="0"/>
          <c:showCatName val="0"/>
          <c:showSerName val="0"/>
          <c:showPercent val="0"/>
          <c:showBubbleSize val="0"/>
        </c:dLbls>
        <c:gapWidth val="0"/>
        <c:overlap val="100"/>
        <c:axId val="1635118288"/>
        <c:axId val="1635122032"/>
      </c:barChart>
      <c:catAx>
        <c:axId val="1635118288"/>
        <c:scaling>
          <c:orientation val="minMax"/>
        </c:scaling>
        <c:delete val="0"/>
        <c:axPos val="b"/>
        <c:numFmt formatCode="[$-40C]d\-m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fr-FR"/>
          </a:p>
        </c:txPr>
        <c:crossAx val="1635122032"/>
        <c:crosses val="autoZero"/>
        <c:auto val="1"/>
        <c:lblAlgn val="ctr"/>
        <c:lblOffset val="100"/>
        <c:noMultiLvlLbl val="0"/>
      </c:catAx>
      <c:valAx>
        <c:axId val="1635122032"/>
        <c:scaling>
          <c:orientation val="minMax"/>
        </c:scaling>
        <c:delete val="0"/>
        <c:axPos val="l"/>
        <c:majorGridlines>
          <c:spPr>
            <a:ln w="9525" cap="flat" cmpd="sng" algn="ctr">
              <a:solidFill>
                <a:schemeClr val="tx1">
                  <a:lumMod val="15000"/>
                  <a:lumOff val="85000"/>
                </a:schemeClr>
              </a:solidFill>
              <a:prstDash val="dash"/>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fr-FR"/>
                  <a:t>Nb cas</a:t>
                </a: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fr-FR"/>
          </a:p>
        </c:txPr>
        <c:crossAx val="16351182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solidFill>
            <a:sysClr val="windowText" lastClr="000000"/>
          </a:solidFill>
        </a:defRPr>
      </a:pPr>
      <a:endParaRPr lang="fr-F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40" b="0" i="0" u="none" strike="noStrike" kern="1200" spc="0" baseline="0">
              <a:solidFill>
                <a:sysClr val="windowText" lastClr="000000"/>
              </a:solidFill>
              <a:latin typeface="Times New Roman" panose="02020603050405020304" pitchFamily="18" charset="0"/>
              <a:ea typeface="+mn-ea"/>
              <a:cs typeface="Times New Roman" panose="02020603050405020304" pitchFamily="18" charset="0"/>
            </a:defRPr>
          </a:pPr>
          <a:endParaRPr lang="fr-FR"/>
        </a:p>
      </c:txPr>
    </c:title>
    <c:autoTitleDeleted val="0"/>
    <c:plotArea>
      <c:layout/>
      <c:pieChart>
        <c:varyColors val="1"/>
        <c:ser>
          <c:idx val="0"/>
          <c:order val="0"/>
          <c:tx>
            <c:strRef>
              <c:f>Région_Districts!$H$16</c:f>
              <c:strCache>
                <c:ptCount val="1"/>
                <c:pt idx="0">
                  <c:v>Nb cas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72C-48F7-AD92-D7EF92BE8FB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72C-48F7-AD92-D7EF92BE8FB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72C-48F7-AD92-D7EF92BE8FB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372C-48F7-AD92-D7EF92BE8FB6}"/>
              </c:ext>
            </c:extLst>
          </c:dPt>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fr-FR"/>
              </a:p>
            </c:txPr>
            <c:dLblPos val="bestFit"/>
            <c:showLegendKey val="0"/>
            <c:showVal val="0"/>
            <c:showCatName val="0"/>
            <c:showSerName val="0"/>
            <c:showPercent val="1"/>
            <c:showBubbleSize val="0"/>
            <c:showLeaderLines val="0"/>
            <c:extLst>
              <c:ext xmlns:c15="http://schemas.microsoft.com/office/drawing/2012/chart" uri="{CE6537A1-D6FC-4f65-9D91-7224C49458BB}"/>
            </c:extLst>
          </c:dLbls>
          <c:cat>
            <c:strRef>
              <c:f>Région_Districts!$G$17:$G$20</c:f>
              <c:strCache>
                <c:ptCount val="4"/>
                <c:pt idx="0">
                  <c:v>Lacs</c:v>
                </c:pt>
                <c:pt idx="1">
                  <c:v>Golfe</c:v>
                </c:pt>
                <c:pt idx="2">
                  <c:v>Agoè-Nyivé </c:v>
                </c:pt>
                <c:pt idx="3">
                  <c:v>BAS-MONO</c:v>
                </c:pt>
              </c:strCache>
            </c:strRef>
          </c:cat>
          <c:val>
            <c:numRef>
              <c:f>Région_Districts!$H$17:$H$20</c:f>
              <c:numCache>
                <c:formatCode>General</c:formatCode>
                <c:ptCount val="4"/>
                <c:pt idx="0">
                  <c:v>133</c:v>
                </c:pt>
                <c:pt idx="1">
                  <c:v>61</c:v>
                </c:pt>
                <c:pt idx="2">
                  <c:v>136</c:v>
                </c:pt>
                <c:pt idx="3">
                  <c:v>14</c:v>
                </c:pt>
              </c:numCache>
            </c:numRef>
          </c:val>
          <c:extLst>
            <c:ext xmlns:c16="http://schemas.microsoft.com/office/drawing/2014/chart" uri="{C3380CC4-5D6E-409C-BE32-E72D297353CC}">
              <c16:uniqueId val="{00000000-A08B-460C-8ACF-56C4B253D630}"/>
            </c:ext>
          </c:extLst>
        </c:ser>
        <c:dLbls>
          <c:dLblPos val="bestFit"/>
          <c:showLegendKey val="0"/>
          <c:showVal val="1"/>
          <c:showCatName val="0"/>
          <c:showSerName val="0"/>
          <c:showPercent val="0"/>
          <c:showBubbleSize val="0"/>
          <c:showLeaderLines val="0"/>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a:solidFill>
            <a:sysClr val="windowText" lastClr="000000"/>
          </a:solidFill>
          <a:latin typeface="Times New Roman" panose="02020603050405020304" pitchFamily="18" charset="0"/>
          <a:cs typeface="Times New Roman" panose="02020603050405020304" pitchFamily="18" charset="0"/>
        </a:defRPr>
      </a:pPr>
      <a:endParaRPr lang="fr-F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40" b="0" i="0" u="none" strike="noStrike" kern="1200" spc="0" baseline="0">
              <a:solidFill>
                <a:sysClr val="windowText" lastClr="000000"/>
              </a:solidFill>
              <a:latin typeface="Times New Roman" panose="02020603050405020304" pitchFamily="18" charset="0"/>
              <a:ea typeface="+mn-ea"/>
              <a:cs typeface="Times New Roman" panose="02020603050405020304" pitchFamily="18" charset="0"/>
            </a:defRPr>
          </a:pPr>
          <a:endParaRPr lang="fr-FR"/>
        </a:p>
      </c:txPr>
    </c:title>
    <c:autoTitleDeleted val="0"/>
    <c:plotArea>
      <c:layout>
        <c:manualLayout>
          <c:layoutTarget val="inner"/>
          <c:xMode val="edge"/>
          <c:yMode val="edge"/>
          <c:x val="0.15094502011594241"/>
          <c:y val="0.14524186636202543"/>
          <c:w val="0.81682055508740903"/>
          <c:h val="0.71451413372159511"/>
        </c:manualLayout>
      </c:layout>
      <c:barChart>
        <c:barDir val="col"/>
        <c:grouping val="clustered"/>
        <c:varyColors val="0"/>
        <c:ser>
          <c:idx val="0"/>
          <c:order val="0"/>
          <c:tx>
            <c:strRef>
              <c:f>Région_Districts!$H$16</c:f>
              <c:strCache>
                <c:ptCount val="1"/>
                <c:pt idx="0">
                  <c:v>Nb cas</c:v>
                </c:pt>
              </c:strCache>
            </c:strRef>
          </c:tx>
          <c:spPr>
            <a:solidFill>
              <a:schemeClr val="accent1"/>
            </a:solidFill>
            <a:ln w="19050">
              <a:solidFill>
                <a:schemeClr val="lt1"/>
              </a:solidFill>
            </a:ln>
            <a:effectLst/>
          </c:spPr>
          <c:invertIfNegative val="0"/>
          <c:dPt>
            <c:idx val="0"/>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1-21AE-4D8F-B88A-783F15561528}"/>
              </c:ext>
            </c:extLst>
          </c:dPt>
          <c:dPt>
            <c:idx val="1"/>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3-21AE-4D8F-B88A-783F15561528}"/>
              </c:ext>
            </c:extLst>
          </c:dPt>
          <c:dPt>
            <c:idx val="2"/>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5-21AE-4D8F-B88A-783F15561528}"/>
              </c:ext>
            </c:extLst>
          </c:dPt>
          <c:dPt>
            <c:idx val="3"/>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7-21AE-4D8F-B88A-783F15561528}"/>
              </c:ext>
            </c:extLst>
          </c:dPt>
          <c:cat>
            <c:strRef>
              <c:f>Région_Districts!$G$17:$G$20</c:f>
              <c:strCache>
                <c:ptCount val="4"/>
                <c:pt idx="0">
                  <c:v>Lacs</c:v>
                </c:pt>
                <c:pt idx="1">
                  <c:v>Golfe</c:v>
                </c:pt>
                <c:pt idx="2">
                  <c:v>Agoè-Nyivé </c:v>
                </c:pt>
                <c:pt idx="3">
                  <c:v>BAS-MONO</c:v>
                </c:pt>
              </c:strCache>
            </c:strRef>
          </c:cat>
          <c:val>
            <c:numRef>
              <c:f>Région_Districts!$H$17:$H$20</c:f>
              <c:numCache>
                <c:formatCode>General</c:formatCode>
                <c:ptCount val="4"/>
                <c:pt idx="0">
                  <c:v>133</c:v>
                </c:pt>
                <c:pt idx="1">
                  <c:v>61</c:v>
                </c:pt>
                <c:pt idx="2">
                  <c:v>136</c:v>
                </c:pt>
                <c:pt idx="3">
                  <c:v>14</c:v>
                </c:pt>
              </c:numCache>
            </c:numRef>
          </c:val>
          <c:extLst>
            <c:ext xmlns:c16="http://schemas.microsoft.com/office/drawing/2014/chart" uri="{C3380CC4-5D6E-409C-BE32-E72D297353CC}">
              <c16:uniqueId val="{00000008-21AE-4D8F-B88A-783F15561528}"/>
            </c:ext>
          </c:extLst>
        </c:ser>
        <c:dLbls>
          <c:showLegendKey val="0"/>
          <c:showVal val="0"/>
          <c:showCatName val="0"/>
          <c:showSerName val="0"/>
          <c:showPercent val="0"/>
          <c:showBubbleSize val="0"/>
        </c:dLbls>
        <c:gapWidth val="50"/>
        <c:axId val="640119696"/>
        <c:axId val="640117776"/>
      </c:barChart>
      <c:catAx>
        <c:axId val="64011969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fr-FR"/>
          </a:p>
        </c:txPr>
        <c:crossAx val="640117776"/>
        <c:crosses val="autoZero"/>
        <c:auto val="1"/>
        <c:lblAlgn val="ctr"/>
        <c:lblOffset val="100"/>
        <c:noMultiLvlLbl val="0"/>
      </c:catAx>
      <c:valAx>
        <c:axId val="6401177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r>
                  <a:rPr lang="fr-FR"/>
                  <a:t>Nb cas</a:t>
                </a:r>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fr-FR"/>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fr-FR"/>
          </a:p>
        </c:txPr>
        <c:crossAx val="6401196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a:solidFill>
            <a:sysClr val="windowText" lastClr="000000"/>
          </a:solidFill>
          <a:latin typeface="Times New Roman" panose="02020603050405020304" pitchFamily="18" charset="0"/>
          <a:cs typeface="Times New Roman" panose="02020603050405020304" pitchFamily="18" charset="0"/>
        </a:defRPr>
      </a:pPr>
      <a:endParaRPr lang="fr-F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1.9566736547868623E-2"/>
          <c:y val="1.5009104597888866E-2"/>
          <c:w val="0.96515775953537719"/>
          <c:h val="0.85260152215486351"/>
        </c:manualLayout>
      </c:layout>
      <c:barChart>
        <c:barDir val="bar"/>
        <c:grouping val="stacked"/>
        <c:varyColors val="0"/>
        <c:ser>
          <c:idx val="0"/>
          <c:order val="0"/>
          <c:tx>
            <c:strRef>
              <c:f>'Pyramid deces'!$N$4</c:f>
              <c:strCache>
                <c:ptCount val="1"/>
              </c:strCache>
            </c:strRef>
          </c:tx>
          <c:spPr>
            <a:solidFill>
              <a:schemeClr val="accent1"/>
            </a:solidFill>
            <a:ln>
              <a:noFill/>
            </a:ln>
            <a:effectLst/>
          </c:spPr>
          <c:invertIfNegative val="0"/>
          <c:cat>
            <c:strRef>
              <c:f>'Pyramid deces'!$M$5:$M$10</c:f>
              <c:strCache>
                <c:ptCount val="6"/>
                <c:pt idx="0">
                  <c:v>[0-2]</c:v>
                </c:pt>
                <c:pt idx="1">
                  <c:v>[2-4]</c:v>
                </c:pt>
                <c:pt idx="2">
                  <c:v>[5-14]</c:v>
                </c:pt>
                <c:pt idx="3">
                  <c:v>[15-44]</c:v>
                </c:pt>
                <c:pt idx="4">
                  <c:v>[45-59]</c:v>
                </c:pt>
                <c:pt idx="5">
                  <c:v> ≥ 60</c:v>
                </c:pt>
              </c:strCache>
            </c:strRef>
          </c:cat>
          <c:val>
            <c:numRef>
              <c:f>'Pyramid deces'!$N$6:$N$10</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00-EC53-4B2A-9787-E3F96FA94291}"/>
            </c:ext>
          </c:extLst>
        </c:ser>
        <c:ser>
          <c:idx val="1"/>
          <c:order val="1"/>
          <c:tx>
            <c:strRef>
              <c:f>'Pyramid deces'!$J$4</c:f>
              <c:strCache>
                <c:ptCount val="1"/>
                <c:pt idx="0">
                  <c:v>Féminin</c:v>
                </c:pt>
              </c:strCache>
            </c:strRef>
          </c:tx>
          <c:spPr>
            <a:solidFill>
              <a:srgbClr val="00B050"/>
            </a:solidFill>
            <a:ln>
              <a:noFill/>
            </a:ln>
            <a:effectLst/>
          </c:spPr>
          <c:invertIfNegative val="0"/>
          <c:dLbls>
            <c:dLbl>
              <c:idx val="0"/>
              <c:tx>
                <c:rich>
                  <a:bodyPr/>
                  <a:lstStyle/>
                  <a:p>
                    <a:fld id="{1EBE297D-E43B-499E-B80E-417541573BBE}" type="CELLRANGE">
                      <a:rPr lang="en-US"/>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1-EC53-4B2A-9787-E3F96FA94291}"/>
                </c:ext>
              </c:extLst>
            </c:dLbl>
            <c:dLbl>
              <c:idx val="1"/>
              <c:tx>
                <c:rich>
                  <a:bodyPr/>
                  <a:lstStyle/>
                  <a:p>
                    <a:fld id="{E71332A0-FED7-41CE-93DB-99B794954730}" type="CELLRANGE">
                      <a:rPr lang="en-US"/>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2-EC53-4B2A-9787-E3F96FA94291}"/>
                </c:ext>
              </c:extLst>
            </c:dLbl>
            <c:dLbl>
              <c:idx val="2"/>
              <c:tx>
                <c:rich>
                  <a:bodyPr/>
                  <a:lstStyle/>
                  <a:p>
                    <a:fld id="{2CCA113C-0A11-4E72-894E-BF425A8F45CA}" type="CELLRANGE">
                      <a:rPr lang="en-US"/>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3-EC53-4B2A-9787-E3F96FA94291}"/>
                </c:ext>
              </c:extLst>
            </c:dLbl>
            <c:dLbl>
              <c:idx val="3"/>
              <c:tx>
                <c:rich>
                  <a:bodyPr/>
                  <a:lstStyle/>
                  <a:p>
                    <a:fld id="{BFA7BCC2-B17A-45A0-B09D-07C22DBA3DC8}" type="CELLRANGE">
                      <a:rPr lang="en-US"/>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4-EC53-4B2A-9787-E3F96FA94291}"/>
                </c:ext>
              </c:extLst>
            </c:dLbl>
            <c:dLbl>
              <c:idx val="4"/>
              <c:tx>
                <c:rich>
                  <a:bodyPr/>
                  <a:lstStyle/>
                  <a:p>
                    <a:fld id="{52540FAD-519A-4293-8CB4-100933AA32E4}" type="CELLRANGE">
                      <a:rPr lang="en-US"/>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5-EC53-4B2A-9787-E3F96FA94291}"/>
                </c:ext>
              </c:extLst>
            </c:dLbl>
            <c:dLbl>
              <c:idx val="5"/>
              <c:tx>
                <c:rich>
                  <a:bodyPr/>
                  <a:lstStyle/>
                  <a:p>
                    <a:fld id="{9585B44B-F1A7-45B5-BA8C-BDF20804E135}" type="CELLRANGE">
                      <a:rPr lang="en-US"/>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1-35A6-49B7-B5D3-7C91797804E6}"/>
                </c:ext>
              </c:extLst>
            </c:dLbl>
            <c:spPr>
              <a:noFill/>
              <a:ln>
                <a:noFill/>
              </a:ln>
              <a:effectLst/>
            </c:sp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cat>
            <c:strRef>
              <c:f>'Pyramid deces'!$M$5:$M$10</c:f>
              <c:strCache>
                <c:ptCount val="6"/>
                <c:pt idx="0">
                  <c:v>[0-2]</c:v>
                </c:pt>
                <c:pt idx="1">
                  <c:v>[2-4]</c:v>
                </c:pt>
                <c:pt idx="2">
                  <c:v>[5-14]</c:v>
                </c:pt>
                <c:pt idx="3">
                  <c:v>[15-44]</c:v>
                </c:pt>
                <c:pt idx="4">
                  <c:v>[45-59]</c:v>
                </c:pt>
                <c:pt idx="5">
                  <c:v> ≥ 60</c:v>
                </c:pt>
              </c:strCache>
            </c:strRef>
          </c:cat>
          <c:val>
            <c:numRef>
              <c:f>'Pyramid deces'!$O$5:$O$10</c:f>
              <c:numCache>
                <c:formatCode>0%</c:formatCode>
                <c:ptCount val="6"/>
                <c:pt idx="0">
                  <c:v>0</c:v>
                </c:pt>
                <c:pt idx="1">
                  <c:v>-5.2631578947368418E-2</c:v>
                </c:pt>
                <c:pt idx="2">
                  <c:v>-5.2631578947368418E-2</c:v>
                </c:pt>
                <c:pt idx="3">
                  <c:v>0</c:v>
                </c:pt>
                <c:pt idx="4">
                  <c:v>-0.10526315789473684</c:v>
                </c:pt>
                <c:pt idx="5">
                  <c:v>0</c:v>
                </c:pt>
              </c:numCache>
            </c:numRef>
          </c:val>
          <c:extLst>
            <c:ext xmlns:c15="http://schemas.microsoft.com/office/drawing/2012/chart" uri="{02D57815-91ED-43cb-92C2-25804820EDAC}">
              <c15:datalabelsRange>
                <c15:f>'Pyramid deces'!$J$5:$J$10</c15:f>
                <c15:dlblRangeCache>
                  <c:ptCount val="6"/>
                  <c:pt idx="0">
                    <c:v>0%</c:v>
                  </c:pt>
                  <c:pt idx="1">
                    <c:v>5%</c:v>
                  </c:pt>
                  <c:pt idx="2">
                    <c:v>5%</c:v>
                  </c:pt>
                  <c:pt idx="3">
                    <c:v>0%</c:v>
                  </c:pt>
                  <c:pt idx="4">
                    <c:v>11%</c:v>
                  </c:pt>
                  <c:pt idx="5">
                    <c:v>0%</c:v>
                  </c:pt>
                </c15:dlblRangeCache>
              </c15:datalabelsRange>
            </c:ext>
            <c:ext xmlns:c16="http://schemas.microsoft.com/office/drawing/2014/chart" uri="{C3380CC4-5D6E-409C-BE32-E72D297353CC}">
              <c16:uniqueId val="{00000007-EC53-4B2A-9787-E3F96FA94291}"/>
            </c:ext>
          </c:extLst>
        </c:ser>
        <c:ser>
          <c:idx val="2"/>
          <c:order val="2"/>
          <c:tx>
            <c:strRef>
              <c:f>'Pyramid deces'!$P$4</c:f>
              <c:strCache>
                <c:ptCount val="1"/>
              </c:strCache>
            </c:strRef>
          </c:tx>
          <c:spPr>
            <a:noFill/>
            <a:ln>
              <a:noFill/>
            </a:ln>
            <a:effectLst/>
          </c:spPr>
          <c:invertIfNegative val="0"/>
          <c:dLbls>
            <c:dLbl>
              <c:idx val="0"/>
              <c:tx>
                <c:rich>
                  <a:bodyPr/>
                  <a:lstStyle/>
                  <a:p>
                    <a:fld id="{848ADA2E-3758-405E-BEAF-825376345387}" type="CELLRANGE">
                      <a:rPr lang="fr-FR"/>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EC53-4B2A-9787-E3F96FA94291}"/>
                </c:ext>
              </c:extLst>
            </c:dLbl>
            <c:dLbl>
              <c:idx val="1"/>
              <c:tx>
                <c:rich>
                  <a:bodyPr/>
                  <a:lstStyle/>
                  <a:p>
                    <a:fld id="{241052B4-0099-4DDD-8BCF-58F780BADC9A}" type="CELLRANGE">
                      <a:rPr lang="fr-FR"/>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EC53-4B2A-9787-E3F96FA94291}"/>
                </c:ext>
              </c:extLst>
            </c:dLbl>
            <c:dLbl>
              <c:idx val="2"/>
              <c:tx>
                <c:rich>
                  <a:bodyPr/>
                  <a:lstStyle/>
                  <a:p>
                    <a:fld id="{EC5445DA-7FBD-419A-859A-4B695AB8A21E}" type="CELLRANGE">
                      <a:rPr lang="fr-FR"/>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EC53-4B2A-9787-E3F96FA94291}"/>
                </c:ext>
              </c:extLst>
            </c:dLbl>
            <c:dLbl>
              <c:idx val="3"/>
              <c:tx>
                <c:rich>
                  <a:bodyPr/>
                  <a:lstStyle/>
                  <a:p>
                    <a:fld id="{A651F8D2-A977-4AE8-9221-73EF0AC0040C}" type="CELLRANGE">
                      <a:rPr lang="fr-FR"/>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EC53-4B2A-9787-E3F96FA94291}"/>
                </c:ext>
              </c:extLst>
            </c:dLbl>
            <c:dLbl>
              <c:idx val="4"/>
              <c:tx>
                <c:rich>
                  <a:bodyPr/>
                  <a:lstStyle/>
                  <a:p>
                    <a:fld id="{E9440FF8-08DC-4691-90D5-583BFA6793CE}" type="CELLRANGE">
                      <a:rPr lang="fr-FR"/>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EC53-4B2A-9787-E3F96FA94291}"/>
                </c:ext>
              </c:extLst>
            </c:dLbl>
            <c:dLbl>
              <c:idx val="5"/>
              <c:tx>
                <c:rich>
                  <a:bodyPr/>
                  <a:lstStyle/>
                  <a:p>
                    <a:fld id="{9D4362B2-2577-4EB5-9048-000B8BD58B63}" type="CELLRANGE">
                      <a:rPr lang="fr-FR"/>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35A6-49B7-B5D3-7C91797804E6}"/>
                </c:ext>
              </c:extLst>
            </c:dLbl>
            <c:spPr>
              <a:noFill/>
              <a:ln>
                <a:noFill/>
              </a:ln>
              <a:effectLst/>
            </c:spPr>
            <c:txPr>
              <a:bodyPr rot="0" vert="horz"/>
              <a:lstStyle/>
              <a:p>
                <a:pPr>
                  <a:defRPr/>
                </a:pPr>
                <a:endParaRPr lang="fr-FR"/>
              </a:p>
            </c:tx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cat>
            <c:strRef>
              <c:f>'Pyramid deces'!$M$5:$M$10</c:f>
              <c:strCache>
                <c:ptCount val="6"/>
                <c:pt idx="0">
                  <c:v>[0-2]</c:v>
                </c:pt>
                <c:pt idx="1">
                  <c:v>[2-4]</c:v>
                </c:pt>
                <c:pt idx="2">
                  <c:v>[5-14]</c:v>
                </c:pt>
                <c:pt idx="3">
                  <c:v>[15-44]</c:v>
                </c:pt>
                <c:pt idx="4">
                  <c:v>[45-59]</c:v>
                </c:pt>
                <c:pt idx="5">
                  <c:v> ≥ 60</c:v>
                </c:pt>
              </c:strCache>
            </c:strRef>
          </c:cat>
          <c:val>
            <c:numRef>
              <c:f>'Pyramid deces'!$P$5:$P$10</c:f>
              <c:numCache>
                <c:formatCode>General</c:formatCode>
                <c:ptCount val="6"/>
                <c:pt idx="0">
                  <c:v>7.0000000000000007E-2</c:v>
                </c:pt>
                <c:pt idx="1">
                  <c:v>7.0000000000000007E-2</c:v>
                </c:pt>
                <c:pt idx="2">
                  <c:v>7.0000000000000007E-2</c:v>
                </c:pt>
                <c:pt idx="3">
                  <c:v>7.0000000000000007E-2</c:v>
                </c:pt>
                <c:pt idx="4">
                  <c:v>7.0000000000000007E-2</c:v>
                </c:pt>
                <c:pt idx="5">
                  <c:v>7.0000000000000007E-2</c:v>
                </c:pt>
              </c:numCache>
            </c:numRef>
          </c:val>
          <c:extLst>
            <c:ext xmlns:c15="http://schemas.microsoft.com/office/drawing/2012/chart" uri="{02D57815-91ED-43cb-92C2-25804820EDAC}">
              <c15:datalabelsRange>
                <c15:f>'Pyramid deces'!$M$5:$M$10</c15:f>
                <c15:dlblRangeCache>
                  <c:ptCount val="6"/>
                  <c:pt idx="0">
                    <c:v>[0-2]</c:v>
                  </c:pt>
                  <c:pt idx="1">
                    <c:v>[2-4]</c:v>
                  </c:pt>
                  <c:pt idx="2">
                    <c:v>[5-14]</c:v>
                  </c:pt>
                  <c:pt idx="3">
                    <c:v>[15-44]</c:v>
                  </c:pt>
                  <c:pt idx="4">
                    <c:v>[45-59]</c:v>
                  </c:pt>
                  <c:pt idx="5">
                    <c:v> ≥ 60</c:v>
                  </c:pt>
                </c15:dlblRangeCache>
              </c15:datalabelsRange>
            </c:ext>
            <c:ext xmlns:c16="http://schemas.microsoft.com/office/drawing/2014/chart" uri="{C3380CC4-5D6E-409C-BE32-E72D297353CC}">
              <c16:uniqueId val="{0000000E-EC53-4B2A-9787-E3F96FA94291}"/>
            </c:ext>
          </c:extLst>
        </c:ser>
        <c:ser>
          <c:idx val="3"/>
          <c:order val="3"/>
          <c:tx>
            <c:strRef>
              <c:f>'Pyramid deces'!$K$4</c:f>
              <c:strCache>
                <c:ptCount val="1"/>
                <c:pt idx="0">
                  <c:v>Masculin</c:v>
                </c:pt>
              </c:strCache>
            </c:strRef>
          </c:tx>
          <c:spPr>
            <a:solidFill>
              <a:srgbClr val="00B0F0"/>
            </a:solidFill>
            <a:ln>
              <a:noFill/>
            </a:ln>
            <a:effectLst/>
          </c:spPr>
          <c:invertIfNegative val="0"/>
          <c:dLbls>
            <c:dLbl>
              <c:idx val="0"/>
              <c:tx>
                <c:rich>
                  <a:bodyPr/>
                  <a:lstStyle/>
                  <a:p>
                    <a:fld id="{DAAADE99-0B86-4432-A605-352EC82E19CF}" type="CELLRANGE">
                      <a:rPr lang="fr-FR"/>
                      <a:pPr/>
                      <a:t>[CELLRANGE]</a:t>
                    </a:fld>
                    <a:endParaRPr lang="fr-FR"/>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F-EC53-4B2A-9787-E3F96FA94291}"/>
                </c:ext>
              </c:extLst>
            </c:dLbl>
            <c:dLbl>
              <c:idx val="1"/>
              <c:tx>
                <c:rich>
                  <a:bodyPr/>
                  <a:lstStyle/>
                  <a:p>
                    <a:fld id="{E747F9F0-A4BA-48DE-8015-2A0AF2ACA42D}" type="CELLRANGE">
                      <a:rPr lang="fr-FR"/>
                      <a:pPr/>
                      <a:t>[CELLRANGE]</a:t>
                    </a:fld>
                    <a:endParaRPr lang="fr-FR"/>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0-EC53-4B2A-9787-E3F96FA94291}"/>
                </c:ext>
              </c:extLst>
            </c:dLbl>
            <c:dLbl>
              <c:idx val="2"/>
              <c:tx>
                <c:rich>
                  <a:bodyPr/>
                  <a:lstStyle/>
                  <a:p>
                    <a:fld id="{9C5B9DC7-79D7-41E7-B88E-FCBC019E9BA9}" type="CELLRANGE">
                      <a:rPr lang="fr-FR"/>
                      <a:pPr/>
                      <a:t>[CELLRANGE]</a:t>
                    </a:fld>
                    <a:endParaRPr lang="fr-FR"/>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1-EC53-4B2A-9787-E3F96FA94291}"/>
                </c:ext>
              </c:extLst>
            </c:dLbl>
            <c:dLbl>
              <c:idx val="3"/>
              <c:tx>
                <c:rich>
                  <a:bodyPr/>
                  <a:lstStyle/>
                  <a:p>
                    <a:fld id="{E2EC65B2-77EB-4DF6-980E-971A7BE8E544}" type="CELLRANGE">
                      <a:rPr lang="fr-FR"/>
                      <a:pPr/>
                      <a:t>[CELLRANGE]</a:t>
                    </a:fld>
                    <a:endParaRPr lang="fr-FR"/>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2-EC53-4B2A-9787-E3F96FA94291}"/>
                </c:ext>
              </c:extLst>
            </c:dLbl>
            <c:dLbl>
              <c:idx val="4"/>
              <c:tx>
                <c:rich>
                  <a:bodyPr/>
                  <a:lstStyle/>
                  <a:p>
                    <a:fld id="{98612AA0-6D54-43F0-B07A-49F27A983479}" type="CELLRANGE">
                      <a:rPr lang="fr-FR"/>
                      <a:pPr/>
                      <a:t>[CELLRANGE]</a:t>
                    </a:fld>
                    <a:endParaRPr lang="fr-FR"/>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3-EC53-4B2A-9787-E3F96FA94291}"/>
                </c:ext>
              </c:extLst>
            </c:dLbl>
            <c:dLbl>
              <c:idx val="5"/>
              <c:tx>
                <c:rich>
                  <a:bodyPr/>
                  <a:lstStyle/>
                  <a:p>
                    <a:fld id="{9EB40890-4E63-466B-815F-1DFCA668E90C}" type="CELLRANGE">
                      <a:rPr lang="fr-FR"/>
                      <a:pPr/>
                      <a:t>[CELLRANGE]</a:t>
                    </a:fld>
                    <a:endParaRPr lang="fr-FR"/>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0-35A6-49B7-B5D3-7C91797804E6}"/>
                </c:ext>
              </c:extLst>
            </c:dLbl>
            <c:spPr>
              <a:noFill/>
              <a:ln>
                <a:noFill/>
              </a:ln>
              <a:effectLst/>
            </c:spP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ext>
            </c:extLst>
          </c:dLbls>
          <c:cat>
            <c:strRef>
              <c:f>'Pyramid deces'!$M$5:$M$10</c:f>
              <c:strCache>
                <c:ptCount val="6"/>
                <c:pt idx="0">
                  <c:v>[0-2]</c:v>
                </c:pt>
                <c:pt idx="1">
                  <c:v>[2-4]</c:v>
                </c:pt>
                <c:pt idx="2">
                  <c:v>[5-14]</c:v>
                </c:pt>
                <c:pt idx="3">
                  <c:v>[15-44]</c:v>
                </c:pt>
                <c:pt idx="4">
                  <c:v>[45-59]</c:v>
                </c:pt>
                <c:pt idx="5">
                  <c:v> ≥ 60</c:v>
                </c:pt>
              </c:strCache>
            </c:strRef>
          </c:cat>
          <c:val>
            <c:numRef>
              <c:f>'Pyramid deces'!$Q$5:$Q$10</c:f>
              <c:numCache>
                <c:formatCode>0%</c:formatCode>
                <c:ptCount val="6"/>
                <c:pt idx="0">
                  <c:v>5.2631578947368418E-2</c:v>
                </c:pt>
                <c:pt idx="1">
                  <c:v>0.10526315789473684</c:v>
                </c:pt>
                <c:pt idx="2" formatCode="General">
                  <c:v>0.10526315789473684</c:v>
                </c:pt>
                <c:pt idx="3" formatCode="General">
                  <c:v>0.31578947368421051</c:v>
                </c:pt>
                <c:pt idx="4" formatCode="General">
                  <c:v>5.2631578947368418E-2</c:v>
                </c:pt>
                <c:pt idx="5" formatCode="General">
                  <c:v>5.2631578947368418E-2</c:v>
                </c:pt>
              </c:numCache>
            </c:numRef>
          </c:val>
          <c:extLst>
            <c:ext xmlns:c15="http://schemas.microsoft.com/office/drawing/2012/chart" uri="{02D57815-91ED-43cb-92C2-25804820EDAC}">
              <c15:datalabelsRange>
                <c15:f>'Pyramid deces'!$K$5:$K$10</c15:f>
                <c15:dlblRangeCache>
                  <c:ptCount val="6"/>
                  <c:pt idx="0">
                    <c:v>5%</c:v>
                  </c:pt>
                  <c:pt idx="1">
                    <c:v>11%</c:v>
                  </c:pt>
                  <c:pt idx="2">
                    <c:v>11%</c:v>
                  </c:pt>
                  <c:pt idx="3">
                    <c:v>32%</c:v>
                  </c:pt>
                  <c:pt idx="4">
                    <c:v>5%</c:v>
                  </c:pt>
                  <c:pt idx="5">
                    <c:v>5%</c:v>
                  </c:pt>
                </c15:dlblRangeCache>
              </c15:datalabelsRange>
            </c:ext>
            <c:ext xmlns:c16="http://schemas.microsoft.com/office/drawing/2014/chart" uri="{C3380CC4-5D6E-409C-BE32-E72D297353CC}">
              <c16:uniqueId val="{00000015-EC53-4B2A-9787-E3F96FA94291}"/>
            </c:ext>
          </c:extLst>
        </c:ser>
        <c:ser>
          <c:idx val="4"/>
          <c:order val="4"/>
          <c:tx>
            <c:strRef>
              <c:f>'Pyramid deces'!$Q$4</c:f>
              <c:strCache>
                <c:ptCount val="1"/>
              </c:strCache>
            </c:strRef>
          </c:tx>
          <c:spPr>
            <a:solidFill>
              <a:schemeClr val="accent5"/>
            </a:solidFill>
            <a:ln>
              <a:noFill/>
            </a:ln>
            <a:effectLst/>
          </c:spPr>
          <c:invertIfNegative val="0"/>
          <c:cat>
            <c:strRef>
              <c:f>'Pyramid deces'!$M$5:$M$10</c:f>
              <c:strCache>
                <c:ptCount val="6"/>
                <c:pt idx="0">
                  <c:v>[0-2]</c:v>
                </c:pt>
                <c:pt idx="1">
                  <c:v>[2-4]</c:v>
                </c:pt>
                <c:pt idx="2">
                  <c:v>[5-14]</c:v>
                </c:pt>
                <c:pt idx="3">
                  <c:v>[15-44]</c:v>
                </c:pt>
                <c:pt idx="4">
                  <c:v>[45-59]</c:v>
                </c:pt>
                <c:pt idx="5">
                  <c:v> ≥ 60</c:v>
                </c:pt>
              </c:strCache>
            </c:strRef>
          </c:cat>
          <c:val>
            <c:numRef>
              <c:f>'Pyramid deces'!$R$5:$R$9</c:f>
              <c:numCache>
                <c:formatCode>General</c:formatCode>
                <c:ptCount val="5"/>
              </c:numCache>
            </c:numRef>
          </c:val>
          <c:extLst>
            <c:ext xmlns:c16="http://schemas.microsoft.com/office/drawing/2014/chart" uri="{C3380CC4-5D6E-409C-BE32-E72D297353CC}">
              <c16:uniqueId val="{00000016-EC53-4B2A-9787-E3F96FA94291}"/>
            </c:ext>
          </c:extLst>
        </c:ser>
        <c:dLbls>
          <c:showLegendKey val="0"/>
          <c:showVal val="0"/>
          <c:showCatName val="0"/>
          <c:showSerName val="0"/>
          <c:showPercent val="0"/>
          <c:showBubbleSize val="0"/>
        </c:dLbls>
        <c:gapWidth val="15"/>
        <c:overlap val="100"/>
        <c:axId val="1218806176"/>
        <c:axId val="1218797856"/>
      </c:barChart>
      <c:catAx>
        <c:axId val="1218806176"/>
        <c:scaling>
          <c:orientation val="minMax"/>
        </c:scaling>
        <c:delete val="1"/>
        <c:axPos val="l"/>
        <c:numFmt formatCode="General" sourceLinked="1"/>
        <c:majorTickMark val="out"/>
        <c:minorTickMark val="none"/>
        <c:tickLblPos val="nextTo"/>
        <c:crossAx val="1218797856"/>
        <c:crosses val="autoZero"/>
        <c:auto val="1"/>
        <c:lblAlgn val="ctr"/>
        <c:lblOffset val="100"/>
        <c:noMultiLvlLbl val="0"/>
      </c:catAx>
      <c:valAx>
        <c:axId val="1218797856"/>
        <c:scaling>
          <c:orientation val="minMax"/>
          <c:max val="0.4"/>
          <c:min val="-0.2"/>
        </c:scaling>
        <c:delete val="1"/>
        <c:axPos val="b"/>
        <c:numFmt formatCode="###0;###" sourceLinked="0"/>
        <c:majorTickMark val="out"/>
        <c:minorTickMark val="none"/>
        <c:tickLblPos val="nextTo"/>
        <c:crossAx val="1218806176"/>
        <c:crosses val="autoZero"/>
        <c:crossBetween val="between"/>
      </c:valAx>
      <c:spPr>
        <a:noFill/>
        <a:ln>
          <a:noFill/>
        </a:ln>
        <a:effectLst/>
      </c:spPr>
    </c:plotArea>
    <c:legend>
      <c:legendPos val="b"/>
      <c:legendEntry>
        <c:idx val="0"/>
        <c:delete val="1"/>
      </c:legendEntry>
      <c:legendEntry>
        <c:idx val="4"/>
        <c:delete val="1"/>
      </c:legendEntry>
      <c:layout>
        <c:manualLayout>
          <c:xMode val="edge"/>
          <c:yMode val="edge"/>
          <c:x val="0.22452819150618225"/>
          <c:y val="0.88403102103447051"/>
          <c:w val="0.41238924200739968"/>
          <c:h val="8.1967771138596796E-2"/>
        </c:manualLayout>
      </c:layout>
      <c:overlay val="0"/>
      <c:spPr>
        <a:noFill/>
        <a:ln>
          <a:noFill/>
        </a:ln>
        <a:effectLst/>
      </c:spPr>
      <c:txPr>
        <a:bodyPr rot="0" vert="horz"/>
        <a:lstStyle/>
        <a:p>
          <a:pPr>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20000"/>
        <a:lumOff val="80000"/>
      </a:schemeClr>
    </a:solidFill>
    <a:ln w="9525" cap="flat" cmpd="sng" algn="ctr">
      <a:solidFill>
        <a:schemeClr val="tx1">
          <a:lumMod val="15000"/>
          <a:lumOff val="85000"/>
        </a:schemeClr>
      </a:solidFill>
      <a:round/>
    </a:ln>
    <a:effectLst/>
  </c:spPr>
  <c:txPr>
    <a:bodyPr/>
    <a:lstStyle/>
    <a:p>
      <a:pPr>
        <a:defRPr sz="1400">
          <a:solidFill>
            <a:sysClr val="windowText" lastClr="000000"/>
          </a:solidFill>
        </a:defRPr>
      </a:pPr>
      <a:endParaRPr lang="fr-FR"/>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867953526863923"/>
          <c:y val="4.627916302128901E-2"/>
          <c:w val="0.60308438558306243"/>
          <c:h val="0.83866433362496351"/>
        </c:manualLayout>
      </c:layout>
      <c:pieChart>
        <c:varyColors val="1"/>
        <c:ser>
          <c:idx val="0"/>
          <c:order val="0"/>
          <c:spPr>
            <a:solidFill>
              <a:schemeClr val="accent4"/>
            </a:solidFill>
            <a:ln>
              <a:solidFill>
                <a:schemeClr val="accent4"/>
              </a:solidFill>
            </a:ln>
          </c:spPr>
          <c:dPt>
            <c:idx val="0"/>
            <c:bubble3D val="0"/>
            <c:spPr>
              <a:solidFill>
                <a:srgbClr val="00B050"/>
              </a:solidFill>
              <a:ln w="19050">
                <a:solidFill>
                  <a:srgbClr val="00B050"/>
                </a:solidFill>
              </a:ln>
              <a:effectLst/>
            </c:spPr>
            <c:extLst>
              <c:ext xmlns:c16="http://schemas.microsoft.com/office/drawing/2014/chart" uri="{C3380CC4-5D6E-409C-BE32-E72D297353CC}">
                <c16:uniqueId val="{00000001-6FD0-4C8F-AADB-78B92F79CF77}"/>
              </c:ext>
            </c:extLst>
          </c:dPt>
          <c:dPt>
            <c:idx val="1"/>
            <c:bubble3D val="0"/>
            <c:spPr>
              <a:solidFill>
                <a:srgbClr val="00B0F0"/>
              </a:solidFill>
              <a:ln w="19050">
                <a:solidFill>
                  <a:srgbClr val="00B0F0"/>
                </a:solidFill>
              </a:ln>
              <a:effectLst/>
            </c:spPr>
            <c:extLst>
              <c:ext xmlns:c16="http://schemas.microsoft.com/office/drawing/2014/chart" uri="{C3380CC4-5D6E-409C-BE32-E72D297353CC}">
                <c16:uniqueId val="{00000003-6FD0-4C8F-AADB-78B92F79CF77}"/>
              </c:ext>
            </c:extLst>
          </c:dPt>
          <c:dLbls>
            <c:numFmt formatCode="0.0%" sourceLinked="0"/>
            <c:spPr>
              <a:noFill/>
              <a:ln>
                <a:noFill/>
              </a:ln>
              <a:effectLst/>
            </c:spPr>
            <c:txPr>
              <a:bodyPr rot="0" spcFirstLastPara="1" vertOverflow="ellipsis" vert="horz" wrap="square" anchor="ctr" anchorCtr="1"/>
              <a:lstStyle/>
              <a:p>
                <a:pPr>
                  <a:defRPr sz="14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fr-FR"/>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'Pyramid deces'!$S$16:$T$16</c:f>
              <c:strCache>
                <c:ptCount val="2"/>
                <c:pt idx="0">
                  <c:v>Féminin</c:v>
                </c:pt>
                <c:pt idx="1">
                  <c:v>Masculin</c:v>
                </c:pt>
              </c:strCache>
            </c:strRef>
          </c:cat>
          <c:val>
            <c:numRef>
              <c:f>'Pyramid deces'!$S$17:$T$17</c:f>
              <c:numCache>
                <c:formatCode>General</c:formatCode>
                <c:ptCount val="2"/>
                <c:pt idx="0">
                  <c:v>6</c:v>
                </c:pt>
                <c:pt idx="1">
                  <c:v>13</c:v>
                </c:pt>
              </c:numCache>
            </c:numRef>
          </c:val>
          <c:extLst>
            <c:ext xmlns:c16="http://schemas.microsoft.com/office/drawing/2014/chart" uri="{C3380CC4-5D6E-409C-BE32-E72D297353CC}">
              <c16:uniqueId val="{00000004-6FD0-4C8F-AADB-78B92F79CF77}"/>
            </c:ext>
          </c:extLst>
        </c:ser>
        <c:dLbls>
          <c:dLblPos val="bestFit"/>
          <c:showLegendKey val="0"/>
          <c:showVal val="1"/>
          <c:showCatName val="0"/>
          <c:showSerName val="0"/>
          <c:showPercent val="0"/>
          <c:showBubbleSize val="0"/>
          <c:showLeaderLines val="1"/>
        </c:dLbls>
        <c:firstSliceAng val="180"/>
      </c:pieChart>
      <c:spPr>
        <a:noFill/>
        <a:ln>
          <a:noFill/>
        </a:ln>
        <a:effectLst/>
      </c:spPr>
    </c:plotArea>
    <c:legend>
      <c:legendPos val="b"/>
      <c:layout>
        <c:manualLayout>
          <c:xMode val="edge"/>
          <c:yMode val="edge"/>
          <c:x val="0.27461098612673418"/>
          <c:y val="0.89787911927675712"/>
          <c:w val="0.45710325271841024"/>
          <c:h val="8.3602362204724404E-2"/>
        </c:manualLayout>
      </c:layout>
      <c:overlay val="0"/>
      <c:spPr>
        <a:noFill/>
        <a:ln>
          <a:noFill/>
        </a:ln>
        <a:effectLst/>
      </c:spPr>
      <c:txPr>
        <a:bodyPr rot="0" spcFirstLastPara="1" vertOverflow="ellipsis" vert="horz" wrap="square" anchor="ctr" anchorCtr="1"/>
        <a:lstStyle/>
        <a:p>
          <a:pPr>
            <a:defRP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100">
          <a:solidFill>
            <a:sysClr val="windowText" lastClr="000000"/>
          </a:solidFill>
          <a:latin typeface="Times New Roman" panose="02020603050405020304" pitchFamily="18" charset="0"/>
          <a:cs typeface="Times New Roman" panose="02020603050405020304" pitchFamily="18" charset="0"/>
        </a:defRPr>
      </a:pPr>
      <a:endParaRPr lang="fr-FR"/>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1.9566736547868623E-2"/>
          <c:y val="1.5009104597888866E-2"/>
          <c:w val="0.96515775953537719"/>
          <c:h val="0.85260152215486351"/>
        </c:manualLayout>
      </c:layout>
      <c:barChart>
        <c:barDir val="bar"/>
        <c:grouping val="stacked"/>
        <c:varyColors val="0"/>
        <c:ser>
          <c:idx val="0"/>
          <c:order val="0"/>
          <c:tx>
            <c:strRef>
              <c:f>Pyramid!$M$4</c:f>
              <c:strCache>
                <c:ptCount val="1"/>
              </c:strCache>
            </c:strRef>
          </c:tx>
          <c:spPr>
            <a:solidFill>
              <a:schemeClr val="accent1"/>
            </a:solidFill>
            <a:ln>
              <a:noFill/>
            </a:ln>
            <a:effectLst/>
          </c:spPr>
          <c:invertIfNegative val="0"/>
          <c:cat>
            <c:strRef>
              <c:f>Pyramid!$L$5:$L$10</c:f>
              <c:strCache>
                <c:ptCount val="6"/>
                <c:pt idx="0">
                  <c:v>[0-2[</c:v>
                </c:pt>
                <c:pt idx="1">
                  <c:v>[2-4]</c:v>
                </c:pt>
                <c:pt idx="2">
                  <c:v>[5-14]</c:v>
                </c:pt>
                <c:pt idx="3">
                  <c:v>[15-44]</c:v>
                </c:pt>
                <c:pt idx="4">
                  <c:v>[45-59]</c:v>
                </c:pt>
                <c:pt idx="5">
                  <c:v> ≥ 60</c:v>
                </c:pt>
              </c:strCache>
            </c:strRef>
          </c:cat>
          <c:val>
            <c:numRef>
              <c:f>Pyramid!$M$5:$M$10</c:f>
              <c:numCache>
                <c:formatCode>General</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0-A596-4FE6-9234-60E2034E6648}"/>
            </c:ext>
          </c:extLst>
        </c:ser>
        <c:ser>
          <c:idx val="1"/>
          <c:order val="1"/>
          <c:tx>
            <c:strRef>
              <c:f>Pyramid!$I$4</c:f>
              <c:strCache>
                <c:ptCount val="1"/>
                <c:pt idx="0">
                  <c:v>Féminin</c:v>
                </c:pt>
              </c:strCache>
            </c:strRef>
          </c:tx>
          <c:spPr>
            <a:solidFill>
              <a:srgbClr val="00B050"/>
            </a:solidFill>
            <a:ln>
              <a:noFill/>
            </a:ln>
            <a:effectLst/>
          </c:spPr>
          <c:invertIfNegative val="0"/>
          <c:dLbls>
            <c:dLbl>
              <c:idx val="0"/>
              <c:tx>
                <c:rich>
                  <a:bodyPr/>
                  <a:lstStyle/>
                  <a:p>
                    <a:fld id="{2DE5DBAA-E1FC-4B2E-A223-B047651E861A}" type="CELLRANGE">
                      <a:rPr lang="en-US"/>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1-A596-4FE6-9234-60E2034E6648}"/>
                </c:ext>
              </c:extLst>
            </c:dLbl>
            <c:dLbl>
              <c:idx val="1"/>
              <c:tx>
                <c:rich>
                  <a:bodyPr/>
                  <a:lstStyle/>
                  <a:p>
                    <a:fld id="{BF0C9C89-EAC2-4297-8FE7-1D9FC87F8D28}" type="CELLRANGE">
                      <a:rPr lang="fr-FR"/>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A596-4FE6-9234-60E2034E6648}"/>
                </c:ext>
              </c:extLst>
            </c:dLbl>
            <c:dLbl>
              <c:idx val="2"/>
              <c:tx>
                <c:rich>
                  <a:bodyPr/>
                  <a:lstStyle/>
                  <a:p>
                    <a:fld id="{8B7D820B-9DEA-461E-855A-3C2C5E2E769F}" type="CELLRANGE">
                      <a:rPr lang="fr-FR"/>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A596-4FE6-9234-60E2034E6648}"/>
                </c:ext>
              </c:extLst>
            </c:dLbl>
            <c:dLbl>
              <c:idx val="3"/>
              <c:tx>
                <c:rich>
                  <a:bodyPr/>
                  <a:lstStyle/>
                  <a:p>
                    <a:fld id="{EA4F1E6B-0851-48F2-BB9B-C512F3B2CA21}" type="CELLRANGE">
                      <a:rPr lang="fr-FR"/>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A596-4FE6-9234-60E2034E6648}"/>
                </c:ext>
              </c:extLst>
            </c:dLbl>
            <c:dLbl>
              <c:idx val="4"/>
              <c:tx>
                <c:rich>
                  <a:bodyPr/>
                  <a:lstStyle/>
                  <a:p>
                    <a:fld id="{4F71748F-F42F-434B-8AD7-8CC21F49AD26}" type="CELLRANGE">
                      <a:rPr lang="fr-FR"/>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A596-4FE6-9234-60E2034E6648}"/>
                </c:ext>
              </c:extLst>
            </c:dLbl>
            <c:dLbl>
              <c:idx val="5"/>
              <c:tx>
                <c:rich>
                  <a:bodyPr/>
                  <a:lstStyle/>
                  <a:p>
                    <a:fld id="{D1C92601-529E-4824-BDC7-943F063EFCD6}" type="CELLRANGE">
                      <a:rPr lang="fr-FR"/>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A596-4FE6-9234-60E2034E6648}"/>
                </c:ext>
              </c:extLst>
            </c:dLbl>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fr-FR"/>
              </a:p>
            </c:txPr>
            <c:dLblPos val="ctr"/>
            <c:showLegendKey val="0"/>
            <c:showVal val="0"/>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DataLabelsRange val="1"/>
                <c15:showLeaderLines val="0"/>
              </c:ext>
            </c:extLst>
          </c:dLbls>
          <c:cat>
            <c:strRef>
              <c:f>Pyramid!$L$5:$L$10</c:f>
              <c:strCache>
                <c:ptCount val="6"/>
                <c:pt idx="0">
                  <c:v>[0-2[</c:v>
                </c:pt>
                <c:pt idx="1">
                  <c:v>[2-4]</c:v>
                </c:pt>
                <c:pt idx="2">
                  <c:v>[5-14]</c:v>
                </c:pt>
                <c:pt idx="3">
                  <c:v>[15-44]</c:v>
                </c:pt>
                <c:pt idx="4">
                  <c:v>[45-59]</c:v>
                </c:pt>
                <c:pt idx="5">
                  <c:v> ≥ 60</c:v>
                </c:pt>
              </c:strCache>
            </c:strRef>
          </c:cat>
          <c:val>
            <c:numRef>
              <c:f>Pyramid!$N$5:$N$10</c:f>
              <c:numCache>
                <c:formatCode>0%</c:formatCode>
                <c:ptCount val="6"/>
                <c:pt idx="0">
                  <c:v>-3.1976744186046513E-2</c:v>
                </c:pt>
                <c:pt idx="1">
                  <c:v>-3.1976744186046513E-2</c:v>
                </c:pt>
                <c:pt idx="2">
                  <c:v>-6.9767441860465115E-2</c:v>
                </c:pt>
                <c:pt idx="3">
                  <c:v>-0.22093023255813954</c:v>
                </c:pt>
                <c:pt idx="4">
                  <c:v>-3.7790697674418602E-2</c:v>
                </c:pt>
                <c:pt idx="5">
                  <c:v>-3.7790697674418602E-2</c:v>
                </c:pt>
              </c:numCache>
            </c:numRef>
          </c:val>
          <c:extLst>
            <c:ext xmlns:c15="http://schemas.microsoft.com/office/drawing/2012/chart" uri="{02D57815-91ED-43cb-92C2-25804820EDAC}">
              <c15:datalabelsRange>
                <c15:f>Pyramid!$I$5:$I$10</c15:f>
                <c15:dlblRangeCache>
                  <c:ptCount val="6"/>
                  <c:pt idx="0">
                    <c:v>3%</c:v>
                  </c:pt>
                  <c:pt idx="1">
                    <c:v>3%</c:v>
                  </c:pt>
                  <c:pt idx="2">
                    <c:v>7%</c:v>
                  </c:pt>
                  <c:pt idx="3">
                    <c:v>22%</c:v>
                  </c:pt>
                  <c:pt idx="4">
                    <c:v>4%</c:v>
                  </c:pt>
                  <c:pt idx="5">
                    <c:v>4%</c:v>
                  </c:pt>
                </c15:dlblRangeCache>
              </c15:datalabelsRange>
            </c:ext>
            <c:ext xmlns:c16="http://schemas.microsoft.com/office/drawing/2014/chart" uri="{C3380CC4-5D6E-409C-BE32-E72D297353CC}">
              <c16:uniqueId val="{00000007-A596-4FE6-9234-60E2034E6648}"/>
            </c:ext>
          </c:extLst>
        </c:ser>
        <c:ser>
          <c:idx val="2"/>
          <c:order val="2"/>
          <c:tx>
            <c:strRef>
              <c:f>Pyramid!$O$4</c:f>
              <c:strCache>
                <c:ptCount val="1"/>
              </c:strCache>
            </c:strRef>
          </c:tx>
          <c:spPr>
            <a:noFill/>
            <a:ln>
              <a:noFill/>
            </a:ln>
            <a:effectLst/>
          </c:spPr>
          <c:invertIfNegative val="0"/>
          <c:dLbls>
            <c:dLbl>
              <c:idx val="0"/>
              <c:tx>
                <c:rich>
                  <a:bodyPr/>
                  <a:lstStyle/>
                  <a:p>
                    <a:fld id="{A85AFCA0-3466-4756-82B7-9EBF83C3CBCA}" type="CELLRANGE">
                      <a:rPr lang="en-US"/>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8-A596-4FE6-9234-60E2034E6648}"/>
                </c:ext>
              </c:extLst>
            </c:dLbl>
            <c:dLbl>
              <c:idx val="1"/>
              <c:tx>
                <c:rich>
                  <a:bodyPr/>
                  <a:lstStyle/>
                  <a:p>
                    <a:fld id="{BDA7296B-F6E5-4143-A96C-81D1BA7CAA30}" type="CELLRANGE">
                      <a:rPr lang="fr-FR"/>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A596-4FE6-9234-60E2034E6648}"/>
                </c:ext>
              </c:extLst>
            </c:dLbl>
            <c:dLbl>
              <c:idx val="2"/>
              <c:tx>
                <c:rich>
                  <a:bodyPr/>
                  <a:lstStyle/>
                  <a:p>
                    <a:fld id="{FF9C1A37-1F69-4998-911B-EF12FE6B42DF}" type="CELLRANGE">
                      <a:rPr lang="fr-FR"/>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A596-4FE6-9234-60E2034E6648}"/>
                </c:ext>
              </c:extLst>
            </c:dLbl>
            <c:dLbl>
              <c:idx val="3"/>
              <c:tx>
                <c:rich>
                  <a:bodyPr/>
                  <a:lstStyle/>
                  <a:p>
                    <a:fld id="{BC911002-998B-4232-8E11-AC68A3F1D583}" type="CELLRANGE">
                      <a:rPr lang="fr-FR"/>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A596-4FE6-9234-60E2034E6648}"/>
                </c:ext>
              </c:extLst>
            </c:dLbl>
            <c:dLbl>
              <c:idx val="4"/>
              <c:tx>
                <c:rich>
                  <a:bodyPr/>
                  <a:lstStyle/>
                  <a:p>
                    <a:fld id="{7E279AFC-877D-4BF1-A72B-8CB25E71427A}" type="CELLRANGE">
                      <a:rPr lang="fr-FR"/>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A596-4FE6-9234-60E2034E6648}"/>
                </c:ext>
              </c:extLst>
            </c:dLbl>
            <c:dLbl>
              <c:idx val="5"/>
              <c:tx>
                <c:rich>
                  <a:bodyPr/>
                  <a:lstStyle/>
                  <a:p>
                    <a:fld id="{DFDA97A4-5046-4C00-98AA-4229CE04F673}" type="CELLRANGE">
                      <a:rPr lang="fr-FR"/>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D-A596-4FE6-9234-60E2034E6648}"/>
                </c:ext>
              </c:extLst>
            </c:dLbl>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fr-FR"/>
              </a:p>
            </c:tx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cat>
            <c:strRef>
              <c:f>Pyramid!$L$5:$L$10</c:f>
              <c:strCache>
                <c:ptCount val="6"/>
                <c:pt idx="0">
                  <c:v>[0-2[</c:v>
                </c:pt>
                <c:pt idx="1">
                  <c:v>[2-4]</c:v>
                </c:pt>
                <c:pt idx="2">
                  <c:v>[5-14]</c:v>
                </c:pt>
                <c:pt idx="3">
                  <c:v>[15-44]</c:v>
                </c:pt>
                <c:pt idx="4">
                  <c:v>[45-59]</c:v>
                </c:pt>
                <c:pt idx="5">
                  <c:v> ≥ 60</c:v>
                </c:pt>
              </c:strCache>
            </c:strRef>
          </c:cat>
          <c:val>
            <c:numRef>
              <c:f>Pyramid!$O$5:$O$10</c:f>
              <c:numCache>
                <c:formatCode>General</c:formatCode>
                <c:ptCount val="6"/>
                <c:pt idx="0">
                  <c:v>7.0000000000000007E-2</c:v>
                </c:pt>
                <c:pt idx="1">
                  <c:v>7.0000000000000007E-2</c:v>
                </c:pt>
                <c:pt idx="2">
                  <c:v>7.0000000000000007E-2</c:v>
                </c:pt>
                <c:pt idx="3">
                  <c:v>7.0000000000000007E-2</c:v>
                </c:pt>
                <c:pt idx="4">
                  <c:v>7.0000000000000007E-2</c:v>
                </c:pt>
                <c:pt idx="5">
                  <c:v>7.0000000000000007E-2</c:v>
                </c:pt>
              </c:numCache>
            </c:numRef>
          </c:val>
          <c:extLst>
            <c:ext xmlns:c15="http://schemas.microsoft.com/office/drawing/2012/chart" uri="{02D57815-91ED-43cb-92C2-25804820EDAC}">
              <c15:datalabelsRange>
                <c15:f>Pyramid!$L$5:$L$10</c15:f>
                <c15:dlblRangeCache>
                  <c:ptCount val="6"/>
                  <c:pt idx="0">
                    <c:v>[0-2[</c:v>
                  </c:pt>
                  <c:pt idx="1">
                    <c:v>[2-4]</c:v>
                  </c:pt>
                  <c:pt idx="2">
                    <c:v>[5-14]</c:v>
                  </c:pt>
                  <c:pt idx="3">
                    <c:v>[15-44]</c:v>
                  </c:pt>
                  <c:pt idx="4">
                    <c:v>[45-59]</c:v>
                  </c:pt>
                  <c:pt idx="5">
                    <c:v> ≥ 60</c:v>
                  </c:pt>
                </c15:dlblRangeCache>
              </c15:datalabelsRange>
            </c:ext>
            <c:ext xmlns:c16="http://schemas.microsoft.com/office/drawing/2014/chart" uri="{C3380CC4-5D6E-409C-BE32-E72D297353CC}">
              <c16:uniqueId val="{0000000E-A596-4FE6-9234-60E2034E6648}"/>
            </c:ext>
          </c:extLst>
        </c:ser>
        <c:ser>
          <c:idx val="3"/>
          <c:order val="3"/>
          <c:tx>
            <c:strRef>
              <c:f>Pyramid!$J$4</c:f>
              <c:strCache>
                <c:ptCount val="1"/>
                <c:pt idx="0">
                  <c:v>Masculin</c:v>
                </c:pt>
              </c:strCache>
            </c:strRef>
          </c:tx>
          <c:spPr>
            <a:solidFill>
              <a:srgbClr val="00B0F0"/>
            </a:solidFill>
            <a:ln>
              <a:noFill/>
            </a:ln>
            <a:effectLst/>
          </c:spPr>
          <c:invertIfNegative val="0"/>
          <c:dLbls>
            <c:dLbl>
              <c:idx val="0"/>
              <c:tx>
                <c:rich>
                  <a:bodyPr/>
                  <a:lstStyle/>
                  <a:p>
                    <a:fld id="{E3445615-1241-40FA-B22F-F2267549132D}" type="CELLRANGE">
                      <a:rPr lang="en-US"/>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F-A596-4FE6-9234-60E2034E6648}"/>
                </c:ext>
              </c:extLst>
            </c:dLbl>
            <c:dLbl>
              <c:idx val="1"/>
              <c:tx>
                <c:rich>
                  <a:bodyPr/>
                  <a:lstStyle/>
                  <a:p>
                    <a:fld id="{2ECDEF34-1B92-4CD5-8049-D0CA38F050DF}" type="CELLRANGE">
                      <a:rPr lang="fr-FR"/>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0-A596-4FE6-9234-60E2034E6648}"/>
                </c:ext>
              </c:extLst>
            </c:dLbl>
            <c:dLbl>
              <c:idx val="2"/>
              <c:tx>
                <c:rich>
                  <a:bodyPr/>
                  <a:lstStyle/>
                  <a:p>
                    <a:fld id="{5EBEBBED-4426-4B81-8639-E034DD97F8E5}" type="CELLRANGE">
                      <a:rPr lang="fr-FR"/>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1-A596-4FE6-9234-60E2034E6648}"/>
                </c:ext>
              </c:extLst>
            </c:dLbl>
            <c:dLbl>
              <c:idx val="3"/>
              <c:tx>
                <c:rich>
                  <a:bodyPr/>
                  <a:lstStyle/>
                  <a:p>
                    <a:fld id="{ACF832FA-9C53-4A11-8255-FB1C01642061}" type="CELLRANGE">
                      <a:rPr lang="fr-FR"/>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2-A596-4FE6-9234-60E2034E6648}"/>
                </c:ext>
              </c:extLst>
            </c:dLbl>
            <c:dLbl>
              <c:idx val="4"/>
              <c:tx>
                <c:rich>
                  <a:bodyPr/>
                  <a:lstStyle/>
                  <a:p>
                    <a:fld id="{A5E6A6EF-FFBE-4C78-84F6-EE460BD4887C}" type="CELLRANGE">
                      <a:rPr lang="fr-FR"/>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3-A596-4FE6-9234-60E2034E6648}"/>
                </c:ext>
              </c:extLst>
            </c:dLbl>
            <c:dLbl>
              <c:idx val="5"/>
              <c:tx>
                <c:rich>
                  <a:bodyPr/>
                  <a:lstStyle/>
                  <a:p>
                    <a:fld id="{CBCAF57F-5F79-4204-ADA2-488652E7D7ED}" type="CELLRANGE">
                      <a:rPr lang="fr-FR"/>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4-A596-4FE6-9234-60E2034E6648}"/>
                </c:ext>
              </c:extLst>
            </c:dLbl>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fr-FR"/>
              </a:p>
            </c:txPr>
            <c:dLblPos val="ctr"/>
            <c:showLegendKey val="0"/>
            <c:showVal val="0"/>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DataLabelsRange val="1"/>
                <c15:showLeaderLines val="0"/>
              </c:ext>
            </c:extLst>
          </c:dLbls>
          <c:cat>
            <c:strRef>
              <c:f>Pyramid!$L$5:$L$10</c:f>
              <c:strCache>
                <c:ptCount val="6"/>
                <c:pt idx="0">
                  <c:v>[0-2[</c:v>
                </c:pt>
                <c:pt idx="1">
                  <c:v>[2-4]</c:v>
                </c:pt>
                <c:pt idx="2">
                  <c:v>[5-14]</c:v>
                </c:pt>
                <c:pt idx="3">
                  <c:v>[15-44]</c:v>
                </c:pt>
                <c:pt idx="4">
                  <c:v>[45-59]</c:v>
                </c:pt>
                <c:pt idx="5">
                  <c:v> ≥ 60</c:v>
                </c:pt>
              </c:strCache>
            </c:strRef>
          </c:cat>
          <c:val>
            <c:numRef>
              <c:f>Pyramid!$P$5:$P$10</c:f>
              <c:numCache>
                <c:formatCode>General</c:formatCode>
                <c:ptCount val="6"/>
                <c:pt idx="0">
                  <c:v>7.8488372093023256E-2</c:v>
                </c:pt>
                <c:pt idx="1">
                  <c:v>4.3604651162790699E-2</c:v>
                </c:pt>
                <c:pt idx="2">
                  <c:v>9.0116279069767435E-2</c:v>
                </c:pt>
                <c:pt idx="3">
                  <c:v>0.26744186046511625</c:v>
                </c:pt>
                <c:pt idx="4">
                  <c:v>5.232558139534884E-2</c:v>
                </c:pt>
                <c:pt idx="5">
                  <c:v>3.7790697674418602E-2</c:v>
                </c:pt>
              </c:numCache>
            </c:numRef>
          </c:val>
          <c:extLst>
            <c:ext xmlns:c15="http://schemas.microsoft.com/office/drawing/2012/chart" uri="{02D57815-91ED-43cb-92C2-25804820EDAC}">
              <c15:datalabelsRange>
                <c15:f>Pyramid!$J$5:$J$10</c15:f>
                <c15:dlblRangeCache>
                  <c:ptCount val="6"/>
                  <c:pt idx="0">
                    <c:v>8%</c:v>
                  </c:pt>
                  <c:pt idx="1">
                    <c:v>4%</c:v>
                  </c:pt>
                  <c:pt idx="2">
                    <c:v>9%</c:v>
                  </c:pt>
                  <c:pt idx="3">
                    <c:v>27%</c:v>
                  </c:pt>
                  <c:pt idx="4">
                    <c:v>5%</c:v>
                  </c:pt>
                  <c:pt idx="5">
                    <c:v>4%</c:v>
                  </c:pt>
                </c15:dlblRangeCache>
              </c15:datalabelsRange>
            </c:ext>
            <c:ext xmlns:c16="http://schemas.microsoft.com/office/drawing/2014/chart" uri="{C3380CC4-5D6E-409C-BE32-E72D297353CC}">
              <c16:uniqueId val="{00000015-A596-4FE6-9234-60E2034E6648}"/>
            </c:ext>
          </c:extLst>
        </c:ser>
        <c:ser>
          <c:idx val="4"/>
          <c:order val="4"/>
          <c:tx>
            <c:strRef>
              <c:f>Pyramid!$Q$4</c:f>
              <c:strCache>
                <c:ptCount val="1"/>
              </c:strCache>
            </c:strRef>
          </c:tx>
          <c:spPr>
            <a:solidFill>
              <a:schemeClr val="accent5"/>
            </a:solidFill>
            <a:ln>
              <a:noFill/>
            </a:ln>
            <a:effectLst/>
          </c:spPr>
          <c:invertIfNegative val="0"/>
          <c:cat>
            <c:strRef>
              <c:f>Pyramid!$L$5:$L$10</c:f>
              <c:strCache>
                <c:ptCount val="6"/>
                <c:pt idx="0">
                  <c:v>[0-2[</c:v>
                </c:pt>
                <c:pt idx="1">
                  <c:v>[2-4]</c:v>
                </c:pt>
                <c:pt idx="2">
                  <c:v>[5-14]</c:v>
                </c:pt>
                <c:pt idx="3">
                  <c:v>[15-44]</c:v>
                </c:pt>
                <c:pt idx="4">
                  <c:v>[45-59]</c:v>
                </c:pt>
                <c:pt idx="5">
                  <c:v> ≥ 60</c:v>
                </c:pt>
              </c:strCache>
            </c:strRef>
          </c:cat>
          <c:val>
            <c:numRef>
              <c:f>Pyramid!$Q$5:$Q$10</c:f>
              <c:numCache>
                <c:formatCode>General</c:formatCode>
                <c:ptCount val="6"/>
              </c:numCache>
            </c:numRef>
          </c:val>
          <c:extLst>
            <c:ext xmlns:c16="http://schemas.microsoft.com/office/drawing/2014/chart" uri="{C3380CC4-5D6E-409C-BE32-E72D297353CC}">
              <c16:uniqueId val="{00000016-A596-4FE6-9234-60E2034E6648}"/>
            </c:ext>
          </c:extLst>
        </c:ser>
        <c:dLbls>
          <c:showLegendKey val="0"/>
          <c:showVal val="0"/>
          <c:showCatName val="0"/>
          <c:showSerName val="0"/>
          <c:showPercent val="0"/>
          <c:showBubbleSize val="0"/>
        </c:dLbls>
        <c:gapWidth val="15"/>
        <c:overlap val="100"/>
        <c:axId val="1218806176"/>
        <c:axId val="1218797856"/>
      </c:barChart>
      <c:catAx>
        <c:axId val="1218806176"/>
        <c:scaling>
          <c:orientation val="minMax"/>
        </c:scaling>
        <c:delete val="1"/>
        <c:axPos val="l"/>
        <c:numFmt formatCode="General" sourceLinked="1"/>
        <c:majorTickMark val="out"/>
        <c:minorTickMark val="none"/>
        <c:tickLblPos val="nextTo"/>
        <c:crossAx val="1218797856"/>
        <c:crosses val="autoZero"/>
        <c:auto val="1"/>
        <c:lblAlgn val="ctr"/>
        <c:lblOffset val="100"/>
        <c:noMultiLvlLbl val="0"/>
      </c:catAx>
      <c:valAx>
        <c:axId val="1218797856"/>
        <c:scaling>
          <c:orientation val="minMax"/>
          <c:max val="0.36000000000000004"/>
          <c:min val="-0.25"/>
        </c:scaling>
        <c:delete val="1"/>
        <c:axPos val="b"/>
        <c:numFmt formatCode="###0;###" sourceLinked="0"/>
        <c:majorTickMark val="out"/>
        <c:minorTickMark val="none"/>
        <c:tickLblPos val="nextTo"/>
        <c:crossAx val="1218806176"/>
        <c:crosses val="autoZero"/>
        <c:crossBetween val="between"/>
      </c:valAx>
      <c:spPr>
        <a:noFill/>
        <a:ln>
          <a:noFill/>
        </a:ln>
        <a:effectLst/>
      </c:spPr>
    </c:plotArea>
    <c:legend>
      <c:legendPos val="b"/>
      <c:legendEntry>
        <c:idx val="0"/>
        <c:delete val="1"/>
      </c:legendEntry>
      <c:legendEntry>
        <c:idx val="4"/>
        <c:delete val="1"/>
      </c:legendEntry>
      <c:layout>
        <c:manualLayout>
          <c:xMode val="edge"/>
          <c:yMode val="edge"/>
          <c:x val="0.22452819150618225"/>
          <c:y val="0.88403102103447051"/>
          <c:w val="0.47025955088947213"/>
          <c:h val="8.1967771138596796E-2"/>
        </c:manualLayout>
      </c:layout>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defRPr>
      </a:pPr>
      <a:endParaRPr lang="fr-FR"/>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867953526863923"/>
          <c:y val="4.627916302128901E-2"/>
          <c:w val="0.60308438558306243"/>
          <c:h val="0.83866433362496351"/>
        </c:manualLayout>
      </c:layout>
      <c:pieChart>
        <c:varyColors val="1"/>
        <c:ser>
          <c:idx val="0"/>
          <c:order val="0"/>
          <c:spPr>
            <a:solidFill>
              <a:schemeClr val="accent4"/>
            </a:solidFill>
            <a:ln>
              <a:solidFill>
                <a:schemeClr val="accent4"/>
              </a:solidFill>
            </a:ln>
          </c:spPr>
          <c:dPt>
            <c:idx val="0"/>
            <c:bubble3D val="0"/>
            <c:spPr>
              <a:solidFill>
                <a:srgbClr val="00B050"/>
              </a:solidFill>
              <a:ln w="19050">
                <a:solidFill>
                  <a:srgbClr val="00B050"/>
                </a:solidFill>
              </a:ln>
              <a:effectLst/>
            </c:spPr>
            <c:extLst>
              <c:ext xmlns:c16="http://schemas.microsoft.com/office/drawing/2014/chart" uri="{C3380CC4-5D6E-409C-BE32-E72D297353CC}">
                <c16:uniqueId val="{00000001-76CB-463C-A3C1-2FAAFC288903}"/>
              </c:ext>
            </c:extLst>
          </c:dPt>
          <c:dPt>
            <c:idx val="1"/>
            <c:bubble3D val="0"/>
            <c:spPr>
              <a:solidFill>
                <a:srgbClr val="00B0F0"/>
              </a:solidFill>
              <a:ln w="19050">
                <a:solidFill>
                  <a:srgbClr val="00B0F0"/>
                </a:solidFill>
              </a:ln>
              <a:effectLst/>
            </c:spPr>
            <c:extLst>
              <c:ext xmlns:c16="http://schemas.microsoft.com/office/drawing/2014/chart" uri="{C3380CC4-5D6E-409C-BE32-E72D297353CC}">
                <c16:uniqueId val="{00000003-76CB-463C-A3C1-2FAAFC288903}"/>
              </c:ext>
            </c:extLst>
          </c:dPt>
          <c:dLbls>
            <c:numFmt formatCode="0.0%" sourceLinked="0"/>
            <c:spPr>
              <a:noFill/>
              <a:ln>
                <a:noFill/>
              </a:ln>
              <a:effectLst/>
            </c:spPr>
            <c:txPr>
              <a:bodyPr rot="0" spcFirstLastPara="1" vertOverflow="ellipsis" vert="horz" wrap="square" anchor="ctr" anchorCtr="1"/>
              <a:lstStyle/>
              <a:p>
                <a:pPr>
                  <a:defRPr sz="14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fr-FR"/>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Pyramid!$R$16:$S$16</c:f>
              <c:strCache>
                <c:ptCount val="2"/>
                <c:pt idx="0">
                  <c:v>Féminin</c:v>
                </c:pt>
                <c:pt idx="1">
                  <c:v>Masculin</c:v>
                </c:pt>
              </c:strCache>
            </c:strRef>
          </c:cat>
          <c:val>
            <c:numRef>
              <c:f>Pyramid!$R$17:$S$17</c:f>
              <c:numCache>
                <c:formatCode>General</c:formatCode>
                <c:ptCount val="2"/>
                <c:pt idx="0">
                  <c:v>148</c:v>
                </c:pt>
                <c:pt idx="1">
                  <c:v>196</c:v>
                </c:pt>
              </c:numCache>
            </c:numRef>
          </c:val>
          <c:extLst>
            <c:ext xmlns:c16="http://schemas.microsoft.com/office/drawing/2014/chart" uri="{C3380CC4-5D6E-409C-BE32-E72D297353CC}">
              <c16:uniqueId val="{00000004-76CB-463C-A3C1-2FAAFC288903}"/>
            </c:ext>
          </c:extLst>
        </c:ser>
        <c:dLbls>
          <c:dLblPos val="bestFit"/>
          <c:showLegendKey val="0"/>
          <c:showVal val="1"/>
          <c:showCatName val="0"/>
          <c:showSerName val="0"/>
          <c:showPercent val="0"/>
          <c:showBubbleSize val="0"/>
          <c:showLeaderLines val="1"/>
        </c:dLbls>
        <c:firstSliceAng val="180"/>
      </c:pieChart>
      <c:spPr>
        <a:noFill/>
        <a:ln>
          <a:noFill/>
        </a:ln>
        <a:effectLst/>
      </c:spPr>
    </c:plotArea>
    <c:legend>
      <c:legendPos val="b"/>
      <c:layout>
        <c:manualLayout>
          <c:xMode val="edge"/>
          <c:yMode val="edge"/>
          <c:x val="0.27461098612673418"/>
          <c:y val="0.89787911927675712"/>
          <c:w val="0.45710325271841024"/>
          <c:h val="8.3602362204724404E-2"/>
        </c:manualLayout>
      </c:layout>
      <c:overlay val="0"/>
      <c:spPr>
        <a:noFill/>
        <a:ln>
          <a:noFill/>
        </a:ln>
        <a:effectLst/>
      </c:spPr>
      <c:txPr>
        <a:bodyPr rot="0" spcFirstLastPara="1" vertOverflow="ellipsis" vert="horz" wrap="square" anchor="ctr" anchorCtr="1"/>
        <a:lstStyle/>
        <a:p>
          <a:pPr>
            <a:defRP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100">
          <a:solidFill>
            <a:sysClr val="windowText" lastClr="000000"/>
          </a:solidFill>
          <a:latin typeface="Times New Roman" panose="02020603050405020304" pitchFamily="18" charset="0"/>
          <a:cs typeface="Times New Roman" panose="02020603050405020304" pitchFamily="18" charset="0"/>
        </a:defRPr>
      </a:pPr>
      <a:endParaRPr lang="fr-FR"/>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1" i="0" u="none" strike="noStrike" kern="1200" spc="0" baseline="0">
                <a:solidFill>
                  <a:sysClr val="windowText" lastClr="000000"/>
                </a:solidFill>
                <a:latin typeface="+mn-lt"/>
                <a:ea typeface="+mn-ea"/>
                <a:cs typeface="+mn-cs"/>
              </a:defRPr>
            </a:pPr>
            <a:r>
              <a:rPr lang="fr-FR" sz="2000" b="1"/>
              <a:t>TOGO</a:t>
            </a:r>
          </a:p>
        </c:rich>
      </c:tx>
      <c:overlay val="0"/>
      <c:spPr>
        <a:noFill/>
        <a:ln>
          <a:noFill/>
        </a:ln>
        <a:effectLst/>
      </c:spPr>
      <c:txPr>
        <a:bodyPr rot="0" spcFirstLastPara="1" vertOverflow="ellipsis" vert="horz" wrap="square" anchor="ctr" anchorCtr="1"/>
        <a:lstStyle/>
        <a:p>
          <a:pPr>
            <a:defRPr sz="2000" b="1" i="0" u="none" strike="noStrike" kern="1200" spc="0" baseline="0">
              <a:solidFill>
                <a:sysClr val="windowText" lastClr="000000"/>
              </a:solidFill>
              <a:latin typeface="+mn-lt"/>
              <a:ea typeface="+mn-ea"/>
              <a:cs typeface="+mn-cs"/>
            </a:defRPr>
          </a:pPr>
          <a:endParaRPr lang="fr-FR"/>
        </a:p>
      </c:txPr>
    </c:title>
    <c:autoTitleDeleted val="0"/>
    <c:plotArea>
      <c:layout>
        <c:manualLayout>
          <c:layoutTarget val="inner"/>
          <c:xMode val="edge"/>
          <c:yMode val="edge"/>
          <c:x val="7.7605540116216537E-2"/>
          <c:y val="3.7849467492942851E-2"/>
          <c:w val="0.85790076844364282"/>
          <c:h val="0.80615829438432496"/>
        </c:manualLayout>
      </c:layout>
      <c:barChart>
        <c:barDir val="col"/>
        <c:grouping val="stacked"/>
        <c:varyColors val="0"/>
        <c:ser>
          <c:idx val="0"/>
          <c:order val="0"/>
          <c:tx>
            <c:strRef>
              <c:f>Evolu_Nat!$K$2</c:f>
              <c:strCache>
                <c:ptCount val="1"/>
                <c:pt idx="0">
                  <c:v>Décès</c:v>
                </c:pt>
              </c:strCache>
            </c:strRef>
          </c:tx>
          <c:spPr>
            <a:solidFill>
              <a:schemeClr val="tx1">
                <a:lumMod val="65000"/>
                <a:lumOff val="35000"/>
              </a:schemeClr>
            </a:solidFill>
            <a:ln w="6350">
              <a:solidFill>
                <a:schemeClr val="bg1">
                  <a:lumMod val="65000"/>
                </a:schemeClr>
              </a:solidFill>
            </a:ln>
            <a:effectLst/>
          </c:spPr>
          <c:invertIfNegative val="0"/>
          <c:dLbls>
            <c:spPr>
              <a:solidFill>
                <a:srgbClr val="FFFF00"/>
              </a:solidFill>
              <a:ln>
                <a:noFill/>
              </a:ln>
              <a:effectLst/>
            </c:spPr>
            <c:txPr>
              <a:bodyPr rot="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fr-F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Evolu_Nat!$I$3:$J$24</c:f>
              <c:multiLvlStrCache>
                <c:ptCount val="22"/>
                <c:lvl>
                  <c:pt idx="0">
                    <c:v>S33</c:v>
                  </c:pt>
                  <c:pt idx="1">
                    <c:v>S34</c:v>
                  </c:pt>
                  <c:pt idx="2">
                    <c:v>S35</c:v>
                  </c:pt>
                  <c:pt idx="3">
                    <c:v>S36</c:v>
                  </c:pt>
                  <c:pt idx="4">
                    <c:v>S37</c:v>
                  </c:pt>
                  <c:pt idx="5">
                    <c:v>S38</c:v>
                  </c:pt>
                  <c:pt idx="6">
                    <c:v>S39</c:v>
                  </c:pt>
                  <c:pt idx="7">
                    <c:v>S40</c:v>
                  </c:pt>
                  <c:pt idx="8">
                    <c:v>S41</c:v>
                  </c:pt>
                  <c:pt idx="9">
                    <c:v>S42</c:v>
                  </c:pt>
                  <c:pt idx="10">
                    <c:v>S43</c:v>
                  </c:pt>
                  <c:pt idx="11">
                    <c:v>S44</c:v>
                  </c:pt>
                  <c:pt idx="12">
                    <c:v>S45</c:v>
                  </c:pt>
                  <c:pt idx="13">
                    <c:v>S46</c:v>
                  </c:pt>
                  <c:pt idx="14">
                    <c:v>S47</c:v>
                  </c:pt>
                  <c:pt idx="15">
                    <c:v>S48</c:v>
                  </c:pt>
                  <c:pt idx="16">
                    <c:v>S49</c:v>
                  </c:pt>
                  <c:pt idx="17">
                    <c:v>S50</c:v>
                  </c:pt>
                  <c:pt idx="18">
                    <c:v>S51</c:v>
                  </c:pt>
                  <c:pt idx="19">
                    <c:v>S52</c:v>
                  </c:pt>
                  <c:pt idx="20">
                    <c:v>S1</c:v>
                  </c:pt>
                  <c:pt idx="21">
                    <c:v>S2</c:v>
                  </c:pt>
                </c:lvl>
                <c:lvl>
                  <c:pt idx="0">
                    <c:v>2024</c:v>
                  </c:pt>
                  <c:pt idx="20">
                    <c:v>2025</c:v>
                  </c:pt>
                </c:lvl>
              </c:multiLvlStrCache>
            </c:multiLvlStrRef>
          </c:cat>
          <c:val>
            <c:numRef>
              <c:f>Evolu_Nat!$K$3:$K$24</c:f>
              <c:numCache>
                <c:formatCode>General</c:formatCode>
                <c:ptCount val="22"/>
                <c:pt idx="0">
                  <c:v>1</c:v>
                </c:pt>
                <c:pt idx="6">
                  <c:v>3</c:v>
                </c:pt>
                <c:pt idx="7">
                  <c:v>2</c:v>
                </c:pt>
                <c:pt idx="8">
                  <c:v>2</c:v>
                </c:pt>
                <c:pt idx="9">
                  <c:v>2</c:v>
                </c:pt>
                <c:pt idx="10">
                  <c:v>1</c:v>
                </c:pt>
                <c:pt idx="11">
                  <c:v>1</c:v>
                </c:pt>
                <c:pt idx="12">
                  <c:v>0</c:v>
                </c:pt>
                <c:pt idx="13">
                  <c:v>1</c:v>
                </c:pt>
                <c:pt idx="14">
                  <c:v>1</c:v>
                </c:pt>
                <c:pt idx="15">
                  <c:v>1</c:v>
                </c:pt>
                <c:pt idx="16">
                  <c:v>0</c:v>
                </c:pt>
                <c:pt idx="17">
                  <c:v>0</c:v>
                </c:pt>
                <c:pt idx="18">
                  <c:v>2</c:v>
                </c:pt>
                <c:pt idx="19">
                  <c:v>0</c:v>
                </c:pt>
                <c:pt idx="20">
                  <c:v>1</c:v>
                </c:pt>
                <c:pt idx="21">
                  <c:v>1</c:v>
                </c:pt>
              </c:numCache>
            </c:numRef>
          </c:val>
          <c:extLst>
            <c:ext xmlns:c16="http://schemas.microsoft.com/office/drawing/2014/chart" uri="{C3380CC4-5D6E-409C-BE32-E72D297353CC}">
              <c16:uniqueId val="{00000000-1ECD-4650-961B-270F77703A72}"/>
            </c:ext>
          </c:extLst>
        </c:ser>
        <c:ser>
          <c:idx val="1"/>
          <c:order val="1"/>
          <c:tx>
            <c:strRef>
              <c:f>Evolu_Nat!$L$2</c:f>
              <c:strCache>
                <c:ptCount val="1"/>
                <c:pt idx="0">
                  <c:v>Vivants</c:v>
                </c:pt>
              </c:strCache>
            </c:strRef>
          </c:tx>
          <c:spPr>
            <a:solidFill>
              <a:schemeClr val="accent6"/>
            </a:solidFill>
            <a:ln w="6350">
              <a:solidFill>
                <a:schemeClr val="bg1">
                  <a:lumMod val="65000"/>
                </a:schemeClr>
              </a:solidFill>
            </a:ln>
            <a:effectLst/>
          </c:spPr>
          <c:invertIfNegative val="0"/>
          <c:dLbls>
            <c:delete val="1"/>
          </c:dLbls>
          <c:cat>
            <c:multiLvlStrRef>
              <c:f>Evolu_Nat!$I$3:$J$24</c:f>
              <c:multiLvlStrCache>
                <c:ptCount val="22"/>
                <c:lvl>
                  <c:pt idx="0">
                    <c:v>S33</c:v>
                  </c:pt>
                  <c:pt idx="1">
                    <c:v>S34</c:v>
                  </c:pt>
                  <c:pt idx="2">
                    <c:v>S35</c:v>
                  </c:pt>
                  <c:pt idx="3">
                    <c:v>S36</c:v>
                  </c:pt>
                  <c:pt idx="4">
                    <c:v>S37</c:v>
                  </c:pt>
                  <c:pt idx="5">
                    <c:v>S38</c:v>
                  </c:pt>
                  <c:pt idx="6">
                    <c:v>S39</c:v>
                  </c:pt>
                  <c:pt idx="7">
                    <c:v>S40</c:v>
                  </c:pt>
                  <c:pt idx="8">
                    <c:v>S41</c:v>
                  </c:pt>
                  <c:pt idx="9">
                    <c:v>S42</c:v>
                  </c:pt>
                  <c:pt idx="10">
                    <c:v>S43</c:v>
                  </c:pt>
                  <c:pt idx="11">
                    <c:v>S44</c:v>
                  </c:pt>
                  <c:pt idx="12">
                    <c:v>S45</c:v>
                  </c:pt>
                  <c:pt idx="13">
                    <c:v>S46</c:v>
                  </c:pt>
                  <c:pt idx="14">
                    <c:v>S47</c:v>
                  </c:pt>
                  <c:pt idx="15">
                    <c:v>S48</c:v>
                  </c:pt>
                  <c:pt idx="16">
                    <c:v>S49</c:v>
                  </c:pt>
                  <c:pt idx="17">
                    <c:v>S50</c:v>
                  </c:pt>
                  <c:pt idx="18">
                    <c:v>S51</c:v>
                  </c:pt>
                  <c:pt idx="19">
                    <c:v>S52</c:v>
                  </c:pt>
                  <c:pt idx="20">
                    <c:v>S1</c:v>
                  </c:pt>
                  <c:pt idx="21">
                    <c:v>S2</c:v>
                  </c:pt>
                </c:lvl>
                <c:lvl>
                  <c:pt idx="0">
                    <c:v>2024</c:v>
                  </c:pt>
                  <c:pt idx="20">
                    <c:v>2025</c:v>
                  </c:pt>
                </c:lvl>
              </c:multiLvlStrCache>
            </c:multiLvlStrRef>
          </c:cat>
          <c:val>
            <c:numRef>
              <c:f>Evolu_Nat!$L$3:$L$24</c:f>
              <c:numCache>
                <c:formatCode>General</c:formatCode>
                <c:ptCount val="22"/>
                <c:pt idx="0">
                  <c:v>9</c:v>
                </c:pt>
                <c:pt idx="1">
                  <c:v>0</c:v>
                </c:pt>
                <c:pt idx="2">
                  <c:v>1</c:v>
                </c:pt>
                <c:pt idx="3">
                  <c:v>0</c:v>
                </c:pt>
                <c:pt idx="4">
                  <c:v>2</c:v>
                </c:pt>
                <c:pt idx="5">
                  <c:v>2</c:v>
                </c:pt>
                <c:pt idx="6">
                  <c:v>16</c:v>
                </c:pt>
                <c:pt idx="7">
                  <c:v>20</c:v>
                </c:pt>
                <c:pt idx="8">
                  <c:v>15</c:v>
                </c:pt>
                <c:pt idx="9">
                  <c:v>8</c:v>
                </c:pt>
                <c:pt idx="10">
                  <c:v>24</c:v>
                </c:pt>
                <c:pt idx="11">
                  <c:v>28</c:v>
                </c:pt>
                <c:pt idx="12">
                  <c:v>37</c:v>
                </c:pt>
                <c:pt idx="13">
                  <c:v>13</c:v>
                </c:pt>
                <c:pt idx="14">
                  <c:v>9</c:v>
                </c:pt>
                <c:pt idx="15">
                  <c:v>16</c:v>
                </c:pt>
                <c:pt idx="16">
                  <c:v>8</c:v>
                </c:pt>
                <c:pt idx="17">
                  <c:v>4</c:v>
                </c:pt>
                <c:pt idx="18">
                  <c:v>12</c:v>
                </c:pt>
                <c:pt idx="19">
                  <c:v>40</c:v>
                </c:pt>
                <c:pt idx="20">
                  <c:v>28</c:v>
                </c:pt>
                <c:pt idx="21">
                  <c:v>33</c:v>
                </c:pt>
              </c:numCache>
            </c:numRef>
          </c:val>
          <c:extLst>
            <c:ext xmlns:c16="http://schemas.microsoft.com/office/drawing/2014/chart" uri="{C3380CC4-5D6E-409C-BE32-E72D297353CC}">
              <c16:uniqueId val="{00000001-1ECD-4650-961B-270F77703A72}"/>
            </c:ext>
          </c:extLst>
        </c:ser>
        <c:dLbls>
          <c:showLegendKey val="0"/>
          <c:showVal val="1"/>
          <c:showCatName val="0"/>
          <c:showSerName val="0"/>
          <c:showPercent val="0"/>
          <c:showBubbleSize val="0"/>
        </c:dLbls>
        <c:gapWidth val="0"/>
        <c:overlap val="100"/>
        <c:axId val="1635118288"/>
        <c:axId val="1635122032"/>
      </c:barChart>
      <c:lineChart>
        <c:grouping val="standard"/>
        <c:varyColors val="0"/>
        <c:ser>
          <c:idx val="2"/>
          <c:order val="2"/>
          <c:tx>
            <c:strRef>
              <c:f>Evolu_Nat!$M$2</c:f>
              <c:strCache>
                <c:ptCount val="1"/>
                <c:pt idx="0">
                  <c:v>Létalité</c:v>
                </c:pt>
              </c:strCache>
            </c:strRef>
          </c:tx>
          <c:spPr>
            <a:ln w="28575" cap="rnd">
              <a:solidFill>
                <a:srgbClr val="FF0000"/>
              </a:solidFill>
              <a:round/>
            </a:ln>
            <a:effectLst/>
          </c:spPr>
          <c:marker>
            <c:symbol val="none"/>
          </c:marker>
          <c:dLbls>
            <c:delete val="1"/>
          </c:dLbls>
          <c:cat>
            <c:multiLvlStrRef>
              <c:f>Evolu_Nat!$I$3:$J$24</c:f>
              <c:multiLvlStrCache>
                <c:ptCount val="22"/>
                <c:lvl>
                  <c:pt idx="0">
                    <c:v>S33</c:v>
                  </c:pt>
                  <c:pt idx="1">
                    <c:v>S34</c:v>
                  </c:pt>
                  <c:pt idx="2">
                    <c:v>S35</c:v>
                  </c:pt>
                  <c:pt idx="3">
                    <c:v>S36</c:v>
                  </c:pt>
                  <c:pt idx="4">
                    <c:v>S37</c:v>
                  </c:pt>
                  <c:pt idx="5">
                    <c:v>S38</c:v>
                  </c:pt>
                  <c:pt idx="6">
                    <c:v>S39</c:v>
                  </c:pt>
                  <c:pt idx="7">
                    <c:v>S40</c:v>
                  </c:pt>
                  <c:pt idx="8">
                    <c:v>S41</c:v>
                  </c:pt>
                  <c:pt idx="9">
                    <c:v>S42</c:v>
                  </c:pt>
                  <c:pt idx="10">
                    <c:v>S43</c:v>
                  </c:pt>
                  <c:pt idx="11">
                    <c:v>S44</c:v>
                  </c:pt>
                  <c:pt idx="12">
                    <c:v>S45</c:v>
                  </c:pt>
                  <c:pt idx="13">
                    <c:v>S46</c:v>
                  </c:pt>
                  <c:pt idx="14">
                    <c:v>S47</c:v>
                  </c:pt>
                  <c:pt idx="15">
                    <c:v>S48</c:v>
                  </c:pt>
                  <c:pt idx="16">
                    <c:v>S49</c:v>
                  </c:pt>
                  <c:pt idx="17">
                    <c:v>S50</c:v>
                  </c:pt>
                  <c:pt idx="18">
                    <c:v>S51</c:v>
                  </c:pt>
                  <c:pt idx="19">
                    <c:v>S52</c:v>
                  </c:pt>
                  <c:pt idx="20">
                    <c:v>S1</c:v>
                  </c:pt>
                  <c:pt idx="21">
                    <c:v>S2</c:v>
                  </c:pt>
                </c:lvl>
                <c:lvl>
                  <c:pt idx="0">
                    <c:v>2024</c:v>
                  </c:pt>
                  <c:pt idx="20">
                    <c:v>2025</c:v>
                  </c:pt>
                </c:lvl>
              </c:multiLvlStrCache>
            </c:multiLvlStrRef>
          </c:cat>
          <c:val>
            <c:numRef>
              <c:f>Evolu_Nat!$M$3:$M$24</c:f>
              <c:numCache>
                <c:formatCode>0%</c:formatCode>
                <c:ptCount val="22"/>
                <c:pt idx="0">
                  <c:v>0.1</c:v>
                </c:pt>
                <c:pt idx="1">
                  <c:v>0</c:v>
                </c:pt>
                <c:pt idx="2">
                  <c:v>0</c:v>
                </c:pt>
                <c:pt idx="3">
                  <c:v>0</c:v>
                </c:pt>
                <c:pt idx="4">
                  <c:v>0</c:v>
                </c:pt>
                <c:pt idx="5">
                  <c:v>0</c:v>
                </c:pt>
                <c:pt idx="6">
                  <c:v>0.15789473684210525</c:v>
                </c:pt>
                <c:pt idx="7">
                  <c:v>9.0909090909090912E-2</c:v>
                </c:pt>
                <c:pt idx="8">
                  <c:v>0.11764705882352941</c:v>
                </c:pt>
                <c:pt idx="9">
                  <c:v>0.2</c:v>
                </c:pt>
                <c:pt idx="10">
                  <c:v>0.04</c:v>
                </c:pt>
                <c:pt idx="11">
                  <c:v>3.4482758620689655E-2</c:v>
                </c:pt>
                <c:pt idx="12">
                  <c:v>0</c:v>
                </c:pt>
                <c:pt idx="13">
                  <c:v>7.1428571428571425E-2</c:v>
                </c:pt>
                <c:pt idx="14">
                  <c:v>0.1</c:v>
                </c:pt>
                <c:pt idx="15">
                  <c:v>5.8823529411764705E-2</c:v>
                </c:pt>
                <c:pt idx="16">
                  <c:v>0</c:v>
                </c:pt>
                <c:pt idx="17">
                  <c:v>0</c:v>
                </c:pt>
                <c:pt idx="18">
                  <c:v>0.14285714285714285</c:v>
                </c:pt>
                <c:pt idx="19">
                  <c:v>0</c:v>
                </c:pt>
                <c:pt idx="20">
                  <c:v>3.4482758620689655E-2</c:v>
                </c:pt>
                <c:pt idx="21">
                  <c:v>2.9411764705882353E-2</c:v>
                </c:pt>
              </c:numCache>
            </c:numRef>
          </c:val>
          <c:smooth val="0"/>
          <c:extLst>
            <c:ext xmlns:c16="http://schemas.microsoft.com/office/drawing/2014/chart" uri="{C3380CC4-5D6E-409C-BE32-E72D297353CC}">
              <c16:uniqueId val="{00000000-616E-42EA-B097-4FC44AB30D22}"/>
            </c:ext>
          </c:extLst>
        </c:ser>
        <c:dLbls>
          <c:showLegendKey val="0"/>
          <c:showVal val="1"/>
          <c:showCatName val="0"/>
          <c:showSerName val="0"/>
          <c:showPercent val="0"/>
          <c:showBubbleSize val="0"/>
        </c:dLbls>
        <c:marker val="1"/>
        <c:smooth val="0"/>
        <c:axId val="922542303"/>
        <c:axId val="922554783"/>
      </c:lineChart>
      <c:catAx>
        <c:axId val="1635118288"/>
        <c:scaling>
          <c:orientation val="minMax"/>
        </c:scaling>
        <c:delete val="0"/>
        <c:axPos val="b"/>
        <c:numFmt formatCode="[$-40C]d\-m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fr-FR"/>
          </a:p>
        </c:txPr>
        <c:crossAx val="1635122032"/>
        <c:crosses val="autoZero"/>
        <c:auto val="1"/>
        <c:lblAlgn val="ctr"/>
        <c:lblOffset val="100"/>
        <c:noMultiLvlLbl val="0"/>
      </c:catAx>
      <c:valAx>
        <c:axId val="1635122032"/>
        <c:scaling>
          <c:orientation val="minMax"/>
        </c:scaling>
        <c:delete val="0"/>
        <c:axPos val="l"/>
        <c:majorGridlines>
          <c:spPr>
            <a:ln w="9525" cap="flat" cmpd="sng" algn="ctr">
              <a:solidFill>
                <a:schemeClr val="tx1">
                  <a:lumMod val="15000"/>
                  <a:lumOff val="85000"/>
                </a:schemeClr>
              </a:solidFill>
              <a:prstDash val="dash"/>
              <a:round/>
            </a:ln>
            <a:effectLst/>
          </c:spPr>
        </c:majorGridlines>
        <c:title>
          <c:tx>
            <c:rich>
              <a:bodyPr rot="-54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r>
                  <a:rPr lang="fr-FR" sz="1100"/>
                  <a:t>Nb cas</a:t>
                </a:r>
              </a:p>
            </c:rich>
          </c:tx>
          <c:layout>
            <c:manualLayout>
              <c:xMode val="edge"/>
              <c:yMode val="edge"/>
              <c:x val="8.795074758135445E-3"/>
              <c:y val="0.35884194176167189"/>
            </c:manualLayout>
          </c:layout>
          <c:overlay val="0"/>
          <c:spPr>
            <a:noFill/>
            <a:ln>
              <a:noFill/>
            </a:ln>
            <a:effectLst/>
          </c:spPr>
          <c:txPr>
            <a:bodyPr rot="-54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fr-FR"/>
          </a:p>
        </c:txPr>
        <c:crossAx val="1635118288"/>
        <c:crosses val="autoZero"/>
        <c:crossBetween val="between"/>
      </c:valAx>
      <c:valAx>
        <c:axId val="922554783"/>
        <c:scaling>
          <c:orientation val="minMax"/>
          <c:max val="0.5"/>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rgbClr val="FF0000"/>
                </a:solidFill>
                <a:latin typeface="+mn-lt"/>
                <a:ea typeface="+mn-ea"/>
                <a:cs typeface="+mn-cs"/>
              </a:defRPr>
            </a:pPr>
            <a:endParaRPr lang="fr-FR"/>
          </a:p>
        </c:txPr>
        <c:crossAx val="922542303"/>
        <c:crosses val="max"/>
        <c:crossBetween val="between"/>
        <c:majorUnit val="0.1"/>
      </c:valAx>
      <c:catAx>
        <c:axId val="922542303"/>
        <c:scaling>
          <c:orientation val="minMax"/>
        </c:scaling>
        <c:delete val="1"/>
        <c:axPos val="b"/>
        <c:numFmt formatCode="General" sourceLinked="1"/>
        <c:majorTickMark val="out"/>
        <c:minorTickMark val="none"/>
        <c:tickLblPos val="nextTo"/>
        <c:crossAx val="922554783"/>
        <c:crosses val="autoZero"/>
        <c:auto val="1"/>
        <c:lblAlgn val="ctr"/>
        <c:lblOffset val="100"/>
        <c:noMultiLvlLbl val="0"/>
      </c:catAx>
      <c:spPr>
        <a:noFill/>
        <a:ln>
          <a:noFill/>
        </a:ln>
        <a:effectLst/>
      </c:spPr>
    </c:plotArea>
    <c:legend>
      <c:legendPos val="b"/>
      <c:layout>
        <c:manualLayout>
          <c:xMode val="edge"/>
          <c:yMode val="edge"/>
          <c:x val="0.28659111867773285"/>
          <c:y val="0.92919933395422349"/>
          <c:w val="0.47058677327997162"/>
          <c:h val="4.4424794494271107E-2"/>
        </c:manualLayout>
      </c:layout>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sz="1050">
          <a:solidFill>
            <a:sysClr val="windowText" lastClr="000000"/>
          </a:solidFill>
        </a:defRPr>
      </a:pPr>
      <a:endParaRPr lang="fr-FR"/>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ysClr val="windowText" lastClr="000000"/>
                </a:solidFill>
                <a:latin typeface="+mn-lt"/>
                <a:ea typeface="+mn-ea"/>
                <a:cs typeface="+mn-cs"/>
              </a:defRPr>
            </a:pPr>
            <a:r>
              <a:rPr lang="fr-FR" sz="1600"/>
              <a:t>TOGO</a:t>
            </a:r>
          </a:p>
        </c:rich>
      </c:tx>
      <c:overlay val="0"/>
      <c:spPr>
        <a:noFill/>
        <a:ln>
          <a:noFill/>
        </a:ln>
        <a:effectLst/>
      </c:spPr>
      <c:txPr>
        <a:bodyPr rot="0" spcFirstLastPara="1" vertOverflow="ellipsis" vert="horz" wrap="square" anchor="ctr" anchorCtr="1"/>
        <a:lstStyle/>
        <a:p>
          <a:pPr>
            <a:defRPr sz="1600" b="0" i="0" u="none" strike="noStrike" kern="1200" spc="0" baseline="0">
              <a:solidFill>
                <a:sysClr val="windowText" lastClr="000000"/>
              </a:solidFill>
              <a:latin typeface="+mn-lt"/>
              <a:ea typeface="+mn-ea"/>
              <a:cs typeface="+mn-cs"/>
            </a:defRPr>
          </a:pPr>
          <a:endParaRPr lang="fr-FR"/>
        </a:p>
      </c:txPr>
    </c:title>
    <c:autoTitleDeleted val="0"/>
    <c:plotArea>
      <c:layout>
        <c:manualLayout>
          <c:layoutTarget val="inner"/>
          <c:xMode val="edge"/>
          <c:yMode val="edge"/>
          <c:x val="6.2645863198498616E-2"/>
          <c:y val="3.7849467492942851E-2"/>
          <c:w val="0.85790081648764871"/>
          <c:h val="0.77526102785538908"/>
        </c:manualLayout>
      </c:layout>
      <c:barChart>
        <c:barDir val="col"/>
        <c:grouping val="stacked"/>
        <c:varyColors val="0"/>
        <c:ser>
          <c:idx val="0"/>
          <c:order val="0"/>
          <c:tx>
            <c:strRef>
              <c:f>Evolu_Nat!$K$2</c:f>
              <c:strCache>
                <c:ptCount val="1"/>
                <c:pt idx="0">
                  <c:v>Décès</c:v>
                </c:pt>
              </c:strCache>
            </c:strRef>
          </c:tx>
          <c:spPr>
            <a:solidFill>
              <a:schemeClr val="tx1">
                <a:lumMod val="65000"/>
                <a:lumOff val="35000"/>
              </a:schemeClr>
            </a:solidFill>
            <a:ln>
              <a:solidFill>
                <a:schemeClr val="tx1"/>
              </a:solidFill>
            </a:ln>
            <a:effectLst/>
          </c:spPr>
          <c:invertIfNegative val="0"/>
          <c:cat>
            <c:multiLvlStrRef>
              <c:f>Evolu_Nat!$I$3:$J$24</c:f>
              <c:multiLvlStrCache>
                <c:ptCount val="22"/>
                <c:lvl>
                  <c:pt idx="0">
                    <c:v>S33</c:v>
                  </c:pt>
                  <c:pt idx="1">
                    <c:v>S34</c:v>
                  </c:pt>
                  <c:pt idx="2">
                    <c:v>S35</c:v>
                  </c:pt>
                  <c:pt idx="3">
                    <c:v>S36</c:v>
                  </c:pt>
                  <c:pt idx="4">
                    <c:v>S37</c:v>
                  </c:pt>
                  <c:pt idx="5">
                    <c:v>S38</c:v>
                  </c:pt>
                  <c:pt idx="6">
                    <c:v>S39</c:v>
                  </c:pt>
                  <c:pt idx="7">
                    <c:v>S40</c:v>
                  </c:pt>
                  <c:pt idx="8">
                    <c:v>S41</c:v>
                  </c:pt>
                  <c:pt idx="9">
                    <c:v>S42</c:v>
                  </c:pt>
                  <c:pt idx="10">
                    <c:v>S43</c:v>
                  </c:pt>
                  <c:pt idx="11">
                    <c:v>S44</c:v>
                  </c:pt>
                  <c:pt idx="12">
                    <c:v>S45</c:v>
                  </c:pt>
                  <c:pt idx="13">
                    <c:v>S46</c:v>
                  </c:pt>
                  <c:pt idx="14">
                    <c:v>S47</c:v>
                  </c:pt>
                  <c:pt idx="15">
                    <c:v>S48</c:v>
                  </c:pt>
                  <c:pt idx="16">
                    <c:v>S49</c:v>
                  </c:pt>
                  <c:pt idx="17">
                    <c:v>S50</c:v>
                  </c:pt>
                  <c:pt idx="18">
                    <c:v>S51</c:v>
                  </c:pt>
                  <c:pt idx="19">
                    <c:v>S52</c:v>
                  </c:pt>
                  <c:pt idx="20">
                    <c:v>S1</c:v>
                  </c:pt>
                  <c:pt idx="21">
                    <c:v>S2</c:v>
                  </c:pt>
                </c:lvl>
                <c:lvl>
                  <c:pt idx="0">
                    <c:v>2024</c:v>
                  </c:pt>
                  <c:pt idx="20">
                    <c:v>2025</c:v>
                  </c:pt>
                </c:lvl>
              </c:multiLvlStrCache>
            </c:multiLvlStrRef>
          </c:cat>
          <c:val>
            <c:numRef>
              <c:f>Evolu_Nat!$K$3:$K$24</c:f>
              <c:numCache>
                <c:formatCode>General</c:formatCode>
                <c:ptCount val="22"/>
                <c:pt idx="0">
                  <c:v>1</c:v>
                </c:pt>
                <c:pt idx="6">
                  <c:v>3</c:v>
                </c:pt>
                <c:pt idx="7">
                  <c:v>2</c:v>
                </c:pt>
                <c:pt idx="8">
                  <c:v>2</c:v>
                </c:pt>
                <c:pt idx="9">
                  <c:v>2</c:v>
                </c:pt>
                <c:pt idx="10">
                  <c:v>1</c:v>
                </c:pt>
                <c:pt idx="11">
                  <c:v>1</c:v>
                </c:pt>
                <c:pt idx="12">
                  <c:v>0</c:v>
                </c:pt>
                <c:pt idx="13">
                  <c:v>1</c:v>
                </c:pt>
                <c:pt idx="14">
                  <c:v>1</c:v>
                </c:pt>
                <c:pt idx="15">
                  <c:v>1</c:v>
                </c:pt>
                <c:pt idx="16">
                  <c:v>0</c:v>
                </c:pt>
                <c:pt idx="17">
                  <c:v>0</c:v>
                </c:pt>
                <c:pt idx="18">
                  <c:v>2</c:v>
                </c:pt>
                <c:pt idx="19">
                  <c:v>0</c:v>
                </c:pt>
                <c:pt idx="20">
                  <c:v>1</c:v>
                </c:pt>
                <c:pt idx="21">
                  <c:v>1</c:v>
                </c:pt>
              </c:numCache>
            </c:numRef>
          </c:val>
          <c:extLst>
            <c:ext xmlns:c16="http://schemas.microsoft.com/office/drawing/2014/chart" uri="{C3380CC4-5D6E-409C-BE32-E72D297353CC}">
              <c16:uniqueId val="{00000000-EA30-4E12-8909-C61E2FDB0AD8}"/>
            </c:ext>
          </c:extLst>
        </c:ser>
        <c:ser>
          <c:idx val="1"/>
          <c:order val="1"/>
          <c:tx>
            <c:strRef>
              <c:f>Evolu_Nat!$L$2</c:f>
              <c:strCache>
                <c:ptCount val="1"/>
                <c:pt idx="0">
                  <c:v>Vivants</c:v>
                </c:pt>
              </c:strCache>
            </c:strRef>
          </c:tx>
          <c:spPr>
            <a:solidFill>
              <a:srgbClr val="00B0F0"/>
            </a:solidFill>
            <a:ln w="12700">
              <a:solidFill>
                <a:schemeClr val="tx1"/>
              </a:solidFill>
            </a:ln>
            <a:effectLst/>
          </c:spPr>
          <c:invertIfNegative val="0"/>
          <c:cat>
            <c:multiLvlStrRef>
              <c:f>Evolu_Nat!$I$3:$J$24</c:f>
              <c:multiLvlStrCache>
                <c:ptCount val="22"/>
                <c:lvl>
                  <c:pt idx="0">
                    <c:v>S33</c:v>
                  </c:pt>
                  <c:pt idx="1">
                    <c:v>S34</c:v>
                  </c:pt>
                  <c:pt idx="2">
                    <c:v>S35</c:v>
                  </c:pt>
                  <c:pt idx="3">
                    <c:v>S36</c:v>
                  </c:pt>
                  <c:pt idx="4">
                    <c:v>S37</c:v>
                  </c:pt>
                  <c:pt idx="5">
                    <c:v>S38</c:v>
                  </c:pt>
                  <c:pt idx="6">
                    <c:v>S39</c:v>
                  </c:pt>
                  <c:pt idx="7">
                    <c:v>S40</c:v>
                  </c:pt>
                  <c:pt idx="8">
                    <c:v>S41</c:v>
                  </c:pt>
                  <c:pt idx="9">
                    <c:v>S42</c:v>
                  </c:pt>
                  <c:pt idx="10">
                    <c:v>S43</c:v>
                  </c:pt>
                  <c:pt idx="11">
                    <c:v>S44</c:v>
                  </c:pt>
                  <c:pt idx="12">
                    <c:v>S45</c:v>
                  </c:pt>
                  <c:pt idx="13">
                    <c:v>S46</c:v>
                  </c:pt>
                  <c:pt idx="14">
                    <c:v>S47</c:v>
                  </c:pt>
                  <c:pt idx="15">
                    <c:v>S48</c:v>
                  </c:pt>
                  <c:pt idx="16">
                    <c:v>S49</c:v>
                  </c:pt>
                  <c:pt idx="17">
                    <c:v>S50</c:v>
                  </c:pt>
                  <c:pt idx="18">
                    <c:v>S51</c:v>
                  </c:pt>
                  <c:pt idx="19">
                    <c:v>S52</c:v>
                  </c:pt>
                  <c:pt idx="20">
                    <c:v>S1</c:v>
                  </c:pt>
                  <c:pt idx="21">
                    <c:v>S2</c:v>
                  </c:pt>
                </c:lvl>
                <c:lvl>
                  <c:pt idx="0">
                    <c:v>2024</c:v>
                  </c:pt>
                  <c:pt idx="20">
                    <c:v>2025</c:v>
                  </c:pt>
                </c:lvl>
              </c:multiLvlStrCache>
            </c:multiLvlStrRef>
          </c:cat>
          <c:val>
            <c:numRef>
              <c:f>Evolu_Nat!$L$3:$L$24</c:f>
              <c:numCache>
                <c:formatCode>General</c:formatCode>
                <c:ptCount val="22"/>
                <c:pt idx="0">
                  <c:v>9</c:v>
                </c:pt>
                <c:pt idx="1">
                  <c:v>0</c:v>
                </c:pt>
                <c:pt idx="2">
                  <c:v>1</c:v>
                </c:pt>
                <c:pt idx="3">
                  <c:v>0</c:v>
                </c:pt>
                <c:pt idx="4">
                  <c:v>2</c:v>
                </c:pt>
                <c:pt idx="5">
                  <c:v>2</c:v>
                </c:pt>
                <c:pt idx="6">
                  <c:v>16</c:v>
                </c:pt>
                <c:pt idx="7">
                  <c:v>20</c:v>
                </c:pt>
                <c:pt idx="8">
                  <c:v>15</c:v>
                </c:pt>
                <c:pt idx="9">
                  <c:v>8</c:v>
                </c:pt>
                <c:pt idx="10">
                  <c:v>24</c:v>
                </c:pt>
                <c:pt idx="11">
                  <c:v>28</c:v>
                </c:pt>
                <c:pt idx="12">
                  <c:v>37</c:v>
                </c:pt>
                <c:pt idx="13">
                  <c:v>13</c:v>
                </c:pt>
                <c:pt idx="14">
                  <c:v>9</c:v>
                </c:pt>
                <c:pt idx="15">
                  <c:v>16</c:v>
                </c:pt>
                <c:pt idx="16">
                  <c:v>8</c:v>
                </c:pt>
                <c:pt idx="17">
                  <c:v>4</c:v>
                </c:pt>
                <c:pt idx="18">
                  <c:v>12</c:v>
                </c:pt>
                <c:pt idx="19">
                  <c:v>40</c:v>
                </c:pt>
                <c:pt idx="20">
                  <c:v>28</c:v>
                </c:pt>
                <c:pt idx="21">
                  <c:v>33</c:v>
                </c:pt>
              </c:numCache>
            </c:numRef>
          </c:val>
          <c:extLst>
            <c:ext xmlns:c16="http://schemas.microsoft.com/office/drawing/2014/chart" uri="{C3380CC4-5D6E-409C-BE32-E72D297353CC}">
              <c16:uniqueId val="{00000001-EA30-4E12-8909-C61E2FDB0AD8}"/>
            </c:ext>
          </c:extLst>
        </c:ser>
        <c:dLbls>
          <c:showLegendKey val="0"/>
          <c:showVal val="0"/>
          <c:showCatName val="0"/>
          <c:showSerName val="0"/>
          <c:showPercent val="0"/>
          <c:showBubbleSize val="0"/>
        </c:dLbls>
        <c:gapWidth val="0"/>
        <c:overlap val="100"/>
        <c:axId val="1635118288"/>
        <c:axId val="1635122032"/>
      </c:barChart>
      <c:catAx>
        <c:axId val="1635118288"/>
        <c:scaling>
          <c:orientation val="minMax"/>
        </c:scaling>
        <c:delete val="0"/>
        <c:axPos val="b"/>
        <c:numFmt formatCode="[$-40C]d\-m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fr-FR"/>
          </a:p>
        </c:txPr>
        <c:crossAx val="1635122032"/>
        <c:crosses val="autoZero"/>
        <c:auto val="1"/>
        <c:lblAlgn val="ctr"/>
        <c:lblOffset val="100"/>
        <c:noMultiLvlLbl val="0"/>
      </c:catAx>
      <c:valAx>
        <c:axId val="1635122032"/>
        <c:scaling>
          <c:orientation val="minMax"/>
        </c:scaling>
        <c:delete val="0"/>
        <c:axPos val="l"/>
        <c:majorGridlines>
          <c:spPr>
            <a:ln w="9525" cap="flat" cmpd="sng" algn="ctr">
              <a:solidFill>
                <a:schemeClr val="tx1">
                  <a:lumMod val="15000"/>
                  <a:lumOff val="85000"/>
                </a:schemeClr>
              </a:solidFill>
              <a:prstDash val="dash"/>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fr-FR"/>
                  <a:t>Nb cas</a:t>
                </a:r>
              </a:p>
            </c:rich>
          </c:tx>
          <c:layout>
            <c:manualLayout>
              <c:xMode val="edge"/>
              <c:yMode val="edge"/>
              <c:x val="8.795074758135445E-3"/>
              <c:y val="0.35884194176167189"/>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fr-FR"/>
          </a:p>
        </c:txPr>
        <c:crossAx val="1635118288"/>
        <c:crosses val="autoZero"/>
        <c:crossBetween val="between"/>
      </c:valAx>
      <c:spPr>
        <a:noFill/>
        <a:ln>
          <a:noFill/>
        </a:ln>
        <a:effectLst/>
      </c:spPr>
    </c:plotArea>
    <c:legend>
      <c:legendPos val="b"/>
      <c:layout>
        <c:manualLayout>
          <c:xMode val="edge"/>
          <c:yMode val="edge"/>
          <c:x val="0.28659111867773285"/>
          <c:y val="0.92919933395422349"/>
          <c:w val="0.51390484973162143"/>
          <c:h val="5.3596364970507716E-2"/>
        </c:manualLayout>
      </c:layout>
      <c:overlay val="0"/>
      <c:spPr>
        <a:noFill/>
        <a:ln>
          <a:noFill/>
        </a:ln>
        <a:effectLst/>
      </c:spPr>
      <c:txPr>
        <a:bodyPr rot="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solidFill>
            <a:sysClr val="windowText" lastClr="000000"/>
          </a:solidFill>
        </a:defRPr>
      </a:pPr>
      <a:endParaRPr lang="fr-F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5.xml.rels><?xml version="1.0" encoding="UTF-8" standalone="yes"?>
<Relationships xmlns="http://schemas.openxmlformats.org/package/2006/relationships"><Relationship Id="rId2" Type="http://schemas.openxmlformats.org/officeDocument/2006/relationships/chart" Target="../charts/chart11.xml"/><Relationship Id="rId1" Type="http://schemas.openxmlformats.org/officeDocument/2006/relationships/chart" Target="../charts/chart10.xml"/></Relationships>
</file>

<file path=xl/drawings/_rels/drawing6.xml.rels><?xml version="1.0" encoding="UTF-8" standalone="yes"?>
<Relationships xmlns="http://schemas.openxmlformats.org/package/2006/relationships"><Relationship Id="rId2" Type="http://schemas.openxmlformats.org/officeDocument/2006/relationships/chart" Target="../charts/chart13.xml"/><Relationship Id="rId1" Type="http://schemas.openxmlformats.org/officeDocument/2006/relationships/chart" Target="../charts/chart12.xml"/></Relationships>
</file>

<file path=xl/drawings/_rels/drawing7.xml.rels><?xml version="1.0" encoding="UTF-8" standalone="yes"?>
<Relationships xmlns="http://schemas.openxmlformats.org/package/2006/relationships"><Relationship Id="rId2" Type="http://schemas.openxmlformats.org/officeDocument/2006/relationships/chart" Target="../charts/chart15.xml"/><Relationship Id="rId1" Type="http://schemas.openxmlformats.org/officeDocument/2006/relationships/chart" Target="../charts/chart14.xml"/></Relationships>
</file>

<file path=xl/drawings/_rels/drawing8.xml.rels><?xml version="1.0" encoding="UTF-8" standalone="yes"?>
<Relationships xmlns="http://schemas.openxmlformats.org/package/2006/relationships"><Relationship Id="rId2" Type="http://schemas.openxmlformats.org/officeDocument/2006/relationships/chart" Target="../charts/chart17.xml"/><Relationship Id="rId1" Type="http://schemas.openxmlformats.org/officeDocument/2006/relationships/chart" Target="../charts/chart16.xml"/></Relationships>
</file>

<file path=xl/drawings/drawing1.xml><?xml version="1.0" encoding="utf-8"?>
<xdr:wsDr xmlns:xdr="http://schemas.openxmlformats.org/drawingml/2006/spreadsheetDrawing" xmlns:a="http://schemas.openxmlformats.org/drawingml/2006/main">
  <xdr:twoCellAnchor>
    <xdr:from>
      <xdr:col>11</xdr:col>
      <xdr:colOff>247650</xdr:colOff>
      <xdr:row>0</xdr:row>
      <xdr:rowOff>0</xdr:rowOff>
    </xdr:from>
    <xdr:to>
      <xdr:col>18</xdr:col>
      <xdr:colOff>76200</xdr:colOff>
      <xdr:row>18</xdr:row>
      <xdr:rowOff>76200</xdr:rowOff>
    </xdr:to>
    <xdr:graphicFrame macro="">
      <xdr:nvGraphicFramePr>
        <xdr:cNvPr id="2" name="Chart 1">
          <a:extLst>
            <a:ext uri="{FF2B5EF4-FFF2-40B4-BE49-F238E27FC236}">
              <a16:creationId xmlns:a16="http://schemas.microsoft.com/office/drawing/2014/main" id="{7ECC5D48-CEE5-3BF0-57B1-508F87B3B8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152399</xdr:colOff>
      <xdr:row>20</xdr:row>
      <xdr:rowOff>119062</xdr:rowOff>
    </xdr:from>
    <xdr:to>
      <xdr:col>14</xdr:col>
      <xdr:colOff>38100</xdr:colOff>
      <xdr:row>42</xdr:row>
      <xdr:rowOff>133350</xdr:rowOff>
    </xdr:to>
    <xdr:graphicFrame macro="">
      <xdr:nvGraphicFramePr>
        <xdr:cNvPr id="3" name="Chart 2">
          <a:extLst>
            <a:ext uri="{FF2B5EF4-FFF2-40B4-BE49-F238E27FC236}">
              <a16:creationId xmlns:a16="http://schemas.microsoft.com/office/drawing/2014/main" id="{0146844F-84DE-6091-DB54-11DFF339E93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85725</xdr:colOff>
      <xdr:row>18</xdr:row>
      <xdr:rowOff>152400</xdr:rowOff>
    </xdr:from>
    <xdr:to>
      <xdr:col>23</xdr:col>
      <xdr:colOff>152401</xdr:colOff>
      <xdr:row>40</xdr:row>
      <xdr:rowOff>166688</xdr:rowOff>
    </xdr:to>
    <xdr:graphicFrame macro="">
      <xdr:nvGraphicFramePr>
        <xdr:cNvPr id="4" name="Chart 3">
          <a:extLst>
            <a:ext uri="{FF2B5EF4-FFF2-40B4-BE49-F238E27FC236}">
              <a16:creationId xmlns:a16="http://schemas.microsoft.com/office/drawing/2014/main" id="{C6E1EECE-30F5-4E7E-9FF3-348C97AF35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800100</xdr:colOff>
      <xdr:row>11</xdr:row>
      <xdr:rowOff>95250</xdr:rowOff>
    </xdr:from>
    <xdr:to>
      <xdr:col>7</xdr:col>
      <xdr:colOff>895350</xdr:colOff>
      <xdr:row>26</xdr:row>
      <xdr:rowOff>85725</xdr:rowOff>
    </xdr:to>
    <xdr:graphicFrame macro="">
      <xdr:nvGraphicFramePr>
        <xdr:cNvPr id="2" name="Chart 1">
          <a:extLst>
            <a:ext uri="{FF2B5EF4-FFF2-40B4-BE49-F238E27FC236}">
              <a16:creationId xmlns:a16="http://schemas.microsoft.com/office/drawing/2014/main" id="{170E0F3A-10DF-41F6-8767-EAC2D4687C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419101</xdr:colOff>
      <xdr:row>11</xdr:row>
      <xdr:rowOff>176212</xdr:rowOff>
    </xdr:from>
    <xdr:to>
      <xdr:col>17</xdr:col>
      <xdr:colOff>419101</xdr:colOff>
      <xdr:row>27</xdr:row>
      <xdr:rowOff>0</xdr:rowOff>
    </xdr:to>
    <xdr:graphicFrame macro="">
      <xdr:nvGraphicFramePr>
        <xdr:cNvPr id="3" name="Chart 2">
          <a:extLst>
            <a:ext uri="{FF2B5EF4-FFF2-40B4-BE49-F238E27FC236}">
              <a16:creationId xmlns:a16="http://schemas.microsoft.com/office/drawing/2014/main" id="{BCBF6D11-3A5F-47C2-AAEE-F7FA92BBB7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180975</xdr:colOff>
      <xdr:row>12</xdr:row>
      <xdr:rowOff>95250</xdr:rowOff>
    </xdr:from>
    <xdr:to>
      <xdr:col>8</xdr:col>
      <xdr:colOff>276225</xdr:colOff>
      <xdr:row>27</xdr:row>
      <xdr:rowOff>85725</xdr:rowOff>
    </xdr:to>
    <xdr:graphicFrame macro="">
      <xdr:nvGraphicFramePr>
        <xdr:cNvPr id="2" name="Chart 1">
          <a:extLst>
            <a:ext uri="{FF2B5EF4-FFF2-40B4-BE49-F238E27FC236}">
              <a16:creationId xmlns:a16="http://schemas.microsoft.com/office/drawing/2014/main" id="{A1268128-897E-4238-9339-B2F9292D7F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209549</xdr:colOff>
      <xdr:row>12</xdr:row>
      <xdr:rowOff>76199</xdr:rowOff>
    </xdr:from>
    <xdr:to>
      <xdr:col>16</xdr:col>
      <xdr:colOff>438150</xdr:colOff>
      <xdr:row>26</xdr:row>
      <xdr:rowOff>161924</xdr:rowOff>
    </xdr:to>
    <xdr:graphicFrame macro="">
      <xdr:nvGraphicFramePr>
        <xdr:cNvPr id="3" name="Chart 2">
          <a:extLst>
            <a:ext uri="{FF2B5EF4-FFF2-40B4-BE49-F238E27FC236}">
              <a16:creationId xmlns:a16="http://schemas.microsoft.com/office/drawing/2014/main" id="{9314570A-B1C0-4E81-9A08-E0CC5759F9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14</xdr:col>
      <xdr:colOff>638174</xdr:colOff>
      <xdr:row>0</xdr:row>
      <xdr:rowOff>161926</xdr:rowOff>
    </xdr:from>
    <xdr:to>
      <xdr:col>28</xdr:col>
      <xdr:colOff>419099</xdr:colOff>
      <xdr:row>24</xdr:row>
      <xdr:rowOff>176894</xdr:rowOff>
    </xdr:to>
    <xdr:graphicFrame macro="">
      <xdr:nvGraphicFramePr>
        <xdr:cNvPr id="2" name="Chart 1">
          <a:extLst>
            <a:ext uri="{FF2B5EF4-FFF2-40B4-BE49-F238E27FC236}">
              <a16:creationId xmlns:a16="http://schemas.microsoft.com/office/drawing/2014/main" id="{B4F421FD-1B41-4225-A4DC-E34670A065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557893</xdr:colOff>
      <xdr:row>27</xdr:row>
      <xdr:rowOff>122464</xdr:rowOff>
    </xdr:from>
    <xdr:to>
      <xdr:col>28</xdr:col>
      <xdr:colOff>338818</xdr:colOff>
      <xdr:row>51</xdr:row>
      <xdr:rowOff>131989</xdr:rowOff>
    </xdr:to>
    <xdr:graphicFrame macro="">
      <xdr:nvGraphicFramePr>
        <xdr:cNvPr id="3" name="Chart 2">
          <a:extLst>
            <a:ext uri="{FF2B5EF4-FFF2-40B4-BE49-F238E27FC236}">
              <a16:creationId xmlns:a16="http://schemas.microsoft.com/office/drawing/2014/main" id="{4A625934-3355-4D5D-8B15-09A8363A52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13</xdr:col>
      <xdr:colOff>123825</xdr:colOff>
      <xdr:row>1</xdr:row>
      <xdr:rowOff>28575</xdr:rowOff>
    </xdr:from>
    <xdr:to>
      <xdr:col>27</xdr:col>
      <xdr:colOff>495300</xdr:colOff>
      <xdr:row>16</xdr:row>
      <xdr:rowOff>171450</xdr:rowOff>
    </xdr:to>
    <xdr:graphicFrame macro="">
      <xdr:nvGraphicFramePr>
        <xdr:cNvPr id="2" name="Chart 1">
          <a:extLst>
            <a:ext uri="{FF2B5EF4-FFF2-40B4-BE49-F238E27FC236}">
              <a16:creationId xmlns:a16="http://schemas.microsoft.com/office/drawing/2014/main" id="{34F438EE-BBDB-46CA-BEE0-1427BF30EA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161925</xdr:colOff>
      <xdr:row>24</xdr:row>
      <xdr:rowOff>9525</xdr:rowOff>
    </xdr:from>
    <xdr:to>
      <xdr:col>27</xdr:col>
      <xdr:colOff>533400</xdr:colOff>
      <xdr:row>39</xdr:row>
      <xdr:rowOff>104775</xdr:rowOff>
    </xdr:to>
    <xdr:graphicFrame macro="">
      <xdr:nvGraphicFramePr>
        <xdr:cNvPr id="3" name="Chart 2">
          <a:extLst>
            <a:ext uri="{FF2B5EF4-FFF2-40B4-BE49-F238E27FC236}">
              <a16:creationId xmlns:a16="http://schemas.microsoft.com/office/drawing/2014/main" id="{81D25D6F-145F-4251-BB48-617D3D0D2F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13</xdr:col>
      <xdr:colOff>250032</xdr:colOff>
      <xdr:row>0</xdr:row>
      <xdr:rowOff>119063</xdr:rowOff>
    </xdr:from>
    <xdr:to>
      <xdr:col>25</xdr:col>
      <xdr:colOff>154781</xdr:colOff>
      <xdr:row>26</xdr:row>
      <xdr:rowOff>119063</xdr:rowOff>
    </xdr:to>
    <xdr:graphicFrame macro="">
      <xdr:nvGraphicFramePr>
        <xdr:cNvPr id="2" name="Chart 1">
          <a:extLst>
            <a:ext uri="{FF2B5EF4-FFF2-40B4-BE49-F238E27FC236}">
              <a16:creationId xmlns:a16="http://schemas.microsoft.com/office/drawing/2014/main" id="{38E38626-3879-4DF6-962C-E9123248D0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92868</xdr:colOff>
      <xdr:row>27</xdr:row>
      <xdr:rowOff>11906</xdr:rowOff>
    </xdr:from>
    <xdr:to>
      <xdr:col>24</xdr:col>
      <xdr:colOff>604837</xdr:colOff>
      <xdr:row>49</xdr:row>
      <xdr:rowOff>42863</xdr:rowOff>
    </xdr:to>
    <xdr:graphicFrame macro="">
      <xdr:nvGraphicFramePr>
        <xdr:cNvPr id="3" name="Chart 2">
          <a:extLst>
            <a:ext uri="{FF2B5EF4-FFF2-40B4-BE49-F238E27FC236}">
              <a16:creationId xmlns:a16="http://schemas.microsoft.com/office/drawing/2014/main" id="{81C618B8-52FA-4F60-B9D3-70974BFCA2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13</xdr:col>
      <xdr:colOff>249767</xdr:colOff>
      <xdr:row>1</xdr:row>
      <xdr:rowOff>134411</xdr:rowOff>
    </xdr:from>
    <xdr:to>
      <xdr:col>25</xdr:col>
      <xdr:colOff>154517</xdr:colOff>
      <xdr:row>20</xdr:row>
      <xdr:rowOff>42334</xdr:rowOff>
    </xdr:to>
    <xdr:graphicFrame macro="">
      <xdr:nvGraphicFramePr>
        <xdr:cNvPr id="2" name="Chart 1">
          <a:extLst>
            <a:ext uri="{FF2B5EF4-FFF2-40B4-BE49-F238E27FC236}">
              <a16:creationId xmlns:a16="http://schemas.microsoft.com/office/drawing/2014/main" id="{433E8310-E5E8-4C9E-92D1-4F5675062A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222249</xdr:colOff>
      <xdr:row>22</xdr:row>
      <xdr:rowOff>63500</xdr:rowOff>
    </xdr:from>
    <xdr:to>
      <xdr:col>26</xdr:col>
      <xdr:colOff>126999</xdr:colOff>
      <xdr:row>40</xdr:row>
      <xdr:rowOff>3176</xdr:rowOff>
    </xdr:to>
    <xdr:graphicFrame macro="">
      <xdr:nvGraphicFramePr>
        <xdr:cNvPr id="4" name="Chart 3">
          <a:extLst>
            <a:ext uri="{FF2B5EF4-FFF2-40B4-BE49-F238E27FC236}">
              <a16:creationId xmlns:a16="http://schemas.microsoft.com/office/drawing/2014/main" id="{ABBE8022-00FC-458E-AFAB-87D4BFCF12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13</xdr:col>
      <xdr:colOff>123824</xdr:colOff>
      <xdr:row>1</xdr:row>
      <xdr:rowOff>161925</xdr:rowOff>
    </xdr:from>
    <xdr:to>
      <xdr:col>22</xdr:col>
      <xdr:colOff>552449</xdr:colOff>
      <xdr:row>18</xdr:row>
      <xdr:rowOff>19050</xdr:rowOff>
    </xdr:to>
    <xdr:graphicFrame macro="">
      <xdr:nvGraphicFramePr>
        <xdr:cNvPr id="2" name="Chart 1">
          <a:extLst>
            <a:ext uri="{FF2B5EF4-FFF2-40B4-BE49-F238E27FC236}">
              <a16:creationId xmlns:a16="http://schemas.microsoft.com/office/drawing/2014/main" id="{BD023A96-E75F-4F7E-8643-66BB0EF713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104775</xdr:colOff>
      <xdr:row>22</xdr:row>
      <xdr:rowOff>38100</xdr:rowOff>
    </xdr:from>
    <xdr:to>
      <xdr:col>19</xdr:col>
      <xdr:colOff>552449</xdr:colOff>
      <xdr:row>38</xdr:row>
      <xdr:rowOff>85725</xdr:rowOff>
    </xdr:to>
    <xdr:graphicFrame macro="">
      <xdr:nvGraphicFramePr>
        <xdr:cNvPr id="3" name="Chart 2">
          <a:extLst>
            <a:ext uri="{FF2B5EF4-FFF2-40B4-BE49-F238E27FC236}">
              <a16:creationId xmlns:a16="http://schemas.microsoft.com/office/drawing/2014/main" id="{AA05701E-5741-40DC-85D2-32BAD4B6DA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DZIDZINYO, Kodzo Richard" id="{56A36932-91F0-4D4B-90F3-45FBB8210448}" userId="S::dzidzinyok@who.int::bb5a23e5-7ce0-4822-9c6f-e337480dee14" providerId="AD"/>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ZIDZINYO, Kodzo Richard" refreshedDate="45671.392121874997" createdVersion="7" refreshedVersion="8" minRefreshableVersion="3" recordCount="344" xr:uid="{1B36B9A2-A2A8-4581-B540-52712EE72327}">
  <cacheSource type="worksheet">
    <worksheetSource name="Table1"/>
  </cacheSource>
  <cacheFields count="43">
    <cacheField name="N°" numFmtId="0">
      <sharedItems containsSemiMixedTypes="0" containsString="0" containsNumber="1" containsInteger="1" minValue="1" maxValue="344"/>
    </cacheField>
    <cacheField name="Nom et Prénoms" numFmtId="0">
      <sharedItems/>
    </cacheField>
    <cacheField name="Age (année)" numFmtId="0">
      <sharedItems containsSemiMixedTypes="0" containsString="0" containsNumber="1" minValue="0" maxValue="82"/>
    </cacheField>
    <cacheField name="Tranche d'age" numFmtId="0">
      <sharedItems count="10">
        <s v="[15-44]"/>
        <s v="[5-14]"/>
        <s v="[0-2]"/>
        <s v="[45-59]"/>
        <s v="[2-4]"/>
        <s v="[60 et plus]"/>
        <s v="" u="1"/>
        <s v="[15+]" u="1"/>
        <s v=" ≥ 60" u="1"/>
        <s v="[0-2[" u="1"/>
      </sharedItems>
    </cacheField>
    <cacheField name="Age (mois)" numFmtId="0">
      <sharedItems containsBlank="1" containsMixedTypes="1" containsNumber="1" containsInteger="1" minValue="1" maxValue="11"/>
    </cacheField>
    <cacheField name="Sexe" numFmtId="0">
      <sharedItems containsBlank="1" count="6">
        <s v="Masculin"/>
        <s v="Féminin"/>
        <s v="feminin" u="1"/>
        <m u="1"/>
        <s v="F" u="1"/>
        <s v="M" u="1"/>
      </sharedItems>
    </cacheField>
    <cacheField name="Profession" numFmtId="0">
      <sharedItems containsBlank="1"/>
    </cacheField>
    <cacheField name="N° de Téléphone" numFmtId="0">
      <sharedItems containsBlank="1" containsMixedTypes="1" containsNumber="1" containsInteger="1" minValue="70021875" maxValue="99992262"/>
    </cacheField>
    <cacheField name="Quatrier de provenance" numFmtId="0">
      <sharedItems/>
    </cacheField>
    <cacheField name="Latitude" numFmtId="0">
      <sharedItems containsBlank="1"/>
    </cacheField>
    <cacheField name="Longitude" numFmtId="0">
      <sharedItems containsBlank="1"/>
    </cacheField>
    <cacheField name="Formation sanitaire" numFmtId="0">
      <sharedItems/>
    </cacheField>
    <cacheField name="Commune" numFmtId="0">
      <sharedItems/>
    </cacheField>
    <cacheField name="District" numFmtId="0">
      <sharedItems count="9">
        <s v="Golfe"/>
        <s v="Lacs"/>
        <s v="Agoè-Nyivé "/>
        <s v="BAS-MONO"/>
        <s v="Agoè-Nyivé" u="1"/>
        <s v="Vo" u="1"/>
        <s v="Agoè Nyivé" u="1"/>
        <s v="Golfe " u="1"/>
        <s v="Agoènyivé" u="1"/>
      </sharedItems>
    </cacheField>
    <cacheField name="Région" numFmtId="0">
      <sharedItems containsBlank="1" count="6">
        <s v="Grand Lomé"/>
        <s v="MARITIME"/>
        <s v="MARITIIME" u="1"/>
        <s v="Grad Lomé" u="1"/>
        <s v="MARITIME " u="1"/>
        <m u="1"/>
      </sharedItems>
    </cacheField>
    <cacheField name="Date de début des signes" numFmtId="14">
      <sharedItems containsSemiMixedTypes="0" containsNonDate="0" containsDate="1" containsString="0" minDate="2024-08-12T00:00:00" maxDate="2025-01-13T00:00:00" count="104">
        <d v="2024-08-13T00:00:00"/>
        <d v="2024-08-12T00:00:00"/>
        <d v="2024-08-14T00:00:00"/>
        <d v="2024-08-17T00:00:00"/>
        <d v="2024-08-28T00:00:00"/>
        <d v="2024-09-14T00:00:00"/>
        <d v="2024-09-17T00:00:00"/>
        <d v="2024-09-28T00:00:00"/>
        <d v="2024-09-25T00:00:00"/>
        <d v="2024-09-27T00:00:00"/>
        <d v="2024-09-23T00:00:00"/>
        <d v="2024-09-26T00:00:00"/>
        <d v="2024-09-30T00:00:00"/>
        <d v="2024-09-29T00:00:00"/>
        <d v="2024-10-02T00:00:00"/>
        <d v="2024-10-01T00:00:00"/>
        <d v="2024-10-03T00:00:00"/>
        <d v="2024-10-05T00:00:00"/>
        <d v="2024-10-06T00:00:00"/>
        <d v="2024-10-04T00:00:00"/>
        <d v="2024-10-08T00:00:00"/>
        <d v="2024-10-09T00:00:00"/>
        <d v="2024-10-10T00:00:00"/>
        <d v="2024-10-11T00:00:00"/>
        <d v="2024-09-09T00:00:00"/>
        <d v="2024-10-12T00:00:00"/>
        <d v="2024-10-13T00:00:00"/>
        <d v="2024-10-14T00:00:00"/>
        <d v="2024-10-19T00:00:00"/>
        <d v="2024-10-21T00:00:00"/>
        <d v="2024-10-23T00:00:00"/>
        <d v="2024-10-22T00:00:00"/>
        <d v="2024-10-18T00:00:00"/>
        <d v="2024-10-24T00:00:00"/>
        <d v="2024-10-25T00:00:00"/>
        <d v="2024-10-26T00:00:00"/>
        <d v="2024-10-17T00:00:00"/>
        <d v="2024-10-31T00:00:00"/>
        <d v="2024-11-01T00:00:00"/>
        <d v="2024-11-02T00:00:00"/>
        <d v="2024-10-29T00:00:00"/>
        <d v="2024-10-27T00:00:00"/>
        <d v="2024-10-30T00:00:00"/>
        <d v="2024-10-28T00:00:00"/>
        <d v="2024-11-04T00:00:00"/>
        <d v="2024-11-03T00:00:00"/>
        <d v="2024-11-05T00:00:00"/>
        <d v="2024-11-06T00:00:00"/>
        <d v="2024-11-07T00:00:00"/>
        <d v="2024-11-08T00:00:00"/>
        <d v="2024-11-09T00:00:00"/>
        <d v="2024-11-10T00:00:00"/>
        <d v="2024-11-11T00:00:00"/>
        <d v="2024-11-12T00:00:00"/>
        <d v="2024-11-13T00:00:00"/>
        <d v="2024-11-14T00:00:00"/>
        <d v="2024-11-15T00:00:00"/>
        <d v="2024-11-16T00:00:00"/>
        <d v="2024-11-17T00:00:00"/>
        <d v="2024-11-19T00:00:00"/>
        <d v="2024-11-20T00:00:00"/>
        <d v="2024-11-21T00:00:00"/>
        <d v="2024-11-27T00:00:00"/>
        <d v="2024-11-28T00:00:00"/>
        <d v="2024-11-24T00:00:00"/>
        <d v="2024-11-29T00:00:00"/>
        <d v="2024-11-18T00:00:00"/>
        <d v="2024-11-23T00:00:00"/>
        <d v="2024-11-30T00:00:00"/>
        <d v="2024-12-01T00:00:00"/>
        <d v="2024-12-03T00:00:00"/>
        <d v="2024-12-04T00:00:00"/>
        <d v="2024-12-05T00:00:00"/>
        <d v="2024-12-02T00:00:00"/>
        <d v="2024-12-11T00:00:00"/>
        <d v="2024-12-09T00:00:00"/>
        <d v="2024-12-07T00:00:00"/>
        <d v="2024-12-16T00:00:00"/>
        <d v="2024-12-17T00:00:00"/>
        <d v="2024-12-13T00:00:00"/>
        <d v="2024-12-20T00:00:00"/>
        <d v="2024-12-21T00:00:00"/>
        <d v="2024-12-22T00:00:00"/>
        <d v="2024-12-23T00:00:00"/>
        <d v="2024-12-25T00:00:00"/>
        <d v="2024-12-24T00:00:00"/>
        <d v="2024-12-26T00:00:00"/>
        <d v="2024-12-27T00:00:00"/>
        <d v="2024-12-28T00:00:00"/>
        <d v="2024-12-29T00:00:00"/>
        <d v="2024-12-30T00:00:00"/>
        <d v="2024-12-31T00:00:00"/>
        <d v="2025-01-02T00:00:00"/>
        <d v="2025-01-03T00:00:00"/>
        <d v="2025-01-01T00:00:00"/>
        <d v="2025-01-04T00:00:00"/>
        <d v="2025-01-05T00:00:00"/>
        <d v="2025-01-06T00:00:00"/>
        <d v="2025-01-07T00:00:00"/>
        <d v="2025-01-08T00:00:00"/>
        <d v="2025-01-09T00:00:00"/>
        <d v="2025-01-10T00:00:00"/>
        <d v="2025-01-11T00:00:00"/>
        <d v="2025-01-12T00:00:00"/>
      </sharedItems>
      <fieldGroup par="42" base="15">
        <rangePr groupBy="days" startDate="2024-08-12T00:00:00" endDate="2025-01-13T00:00:00"/>
        <groupItems count="368">
          <s v="&lt;12/08/2024"/>
          <s v="01-janv"/>
          <s v="02-janv"/>
          <s v="03-janv"/>
          <s v="04-janv"/>
          <s v="05-janv"/>
          <s v="06-janv"/>
          <s v="07-janv"/>
          <s v="08-janv"/>
          <s v="09-janv"/>
          <s v="10-janv"/>
          <s v="11-janv"/>
          <s v="12-janv"/>
          <s v="13-janv"/>
          <s v="14-janv"/>
          <s v="15-janv"/>
          <s v="16-janv"/>
          <s v="17-janv"/>
          <s v="18-janv"/>
          <s v="19-janv"/>
          <s v="20-janv"/>
          <s v="21-janv"/>
          <s v="22-janv"/>
          <s v="23-janv"/>
          <s v="24-janv"/>
          <s v="25-janv"/>
          <s v="26-janv"/>
          <s v="27-janv"/>
          <s v="28-janv"/>
          <s v="29-janv"/>
          <s v="30-janv"/>
          <s v="31-janv"/>
          <s v="01-févr"/>
          <s v="02-févr"/>
          <s v="03-févr"/>
          <s v="04-févr"/>
          <s v="05-févr"/>
          <s v="06-févr"/>
          <s v="07-févr"/>
          <s v="08-févr"/>
          <s v="09-févr"/>
          <s v="10-févr"/>
          <s v="11-févr"/>
          <s v="12-févr"/>
          <s v="13-févr"/>
          <s v="14-févr"/>
          <s v="15-févr"/>
          <s v="16-févr"/>
          <s v="17-févr"/>
          <s v="18-févr"/>
          <s v="19-févr"/>
          <s v="20-févr"/>
          <s v="21-févr"/>
          <s v="22-févr"/>
          <s v="23-févr"/>
          <s v="24-févr"/>
          <s v="25-févr"/>
          <s v="26-févr"/>
          <s v="27-févr"/>
          <s v="28-févr"/>
          <s v="29-févr"/>
          <s v="01-mars"/>
          <s v="02-mars"/>
          <s v="03-mars"/>
          <s v="04-mars"/>
          <s v="05-mars"/>
          <s v="06-mars"/>
          <s v="07-mars"/>
          <s v="08-mars"/>
          <s v="09-mars"/>
          <s v="10-mars"/>
          <s v="11-mars"/>
          <s v="12-mars"/>
          <s v="13-mars"/>
          <s v="14-mars"/>
          <s v="15-mars"/>
          <s v="16-mars"/>
          <s v="17-mars"/>
          <s v="18-mars"/>
          <s v="19-mars"/>
          <s v="20-mars"/>
          <s v="21-mars"/>
          <s v="22-mars"/>
          <s v="23-mars"/>
          <s v="24-mars"/>
          <s v="25-mars"/>
          <s v="26-mars"/>
          <s v="27-mars"/>
          <s v="28-mars"/>
          <s v="29-mars"/>
          <s v="30-mars"/>
          <s v="31-mars"/>
          <s v="01-avr"/>
          <s v="02-avr"/>
          <s v="03-avr"/>
          <s v="04-avr"/>
          <s v="05-avr"/>
          <s v="06-avr"/>
          <s v="07-avr"/>
          <s v="08-avr"/>
          <s v="09-avr"/>
          <s v="10-avr"/>
          <s v="11-avr"/>
          <s v="12-avr"/>
          <s v="13-avr"/>
          <s v="14-avr"/>
          <s v="15-avr"/>
          <s v="16-avr"/>
          <s v="17-avr"/>
          <s v="18-avr"/>
          <s v="19-avr"/>
          <s v="20-avr"/>
          <s v="21-avr"/>
          <s v="22-avr"/>
          <s v="23-avr"/>
          <s v="24-avr"/>
          <s v="25-avr"/>
          <s v="26-avr"/>
          <s v="27-avr"/>
          <s v="28-avr"/>
          <s v="29-avr"/>
          <s v="30-avr"/>
          <s v="01-mai"/>
          <s v="02-mai"/>
          <s v="03-mai"/>
          <s v="04-mai"/>
          <s v="05-mai"/>
          <s v="06-mai"/>
          <s v="07-mai"/>
          <s v="08-mai"/>
          <s v="09-mai"/>
          <s v="10-mai"/>
          <s v="11-mai"/>
          <s v="12-mai"/>
          <s v="13-mai"/>
          <s v="14-mai"/>
          <s v="15-mai"/>
          <s v="16-mai"/>
          <s v="17-mai"/>
          <s v="18-mai"/>
          <s v="19-mai"/>
          <s v="20-mai"/>
          <s v="21-mai"/>
          <s v="22-mai"/>
          <s v="23-mai"/>
          <s v="24-mai"/>
          <s v="25-mai"/>
          <s v="26-mai"/>
          <s v="27-mai"/>
          <s v="28-mai"/>
          <s v="29-mai"/>
          <s v="30-mai"/>
          <s v="31-mai"/>
          <s v="01-juin"/>
          <s v="02-juin"/>
          <s v="03-juin"/>
          <s v="04-juin"/>
          <s v="05-juin"/>
          <s v="06-juin"/>
          <s v="07-juin"/>
          <s v="08-juin"/>
          <s v="09-juin"/>
          <s v="10-juin"/>
          <s v="11-juin"/>
          <s v="12-juin"/>
          <s v="13-juin"/>
          <s v="14-juin"/>
          <s v="15-juin"/>
          <s v="16-juin"/>
          <s v="17-juin"/>
          <s v="18-juin"/>
          <s v="19-juin"/>
          <s v="20-juin"/>
          <s v="21-juin"/>
          <s v="22-juin"/>
          <s v="23-juin"/>
          <s v="24-juin"/>
          <s v="25-juin"/>
          <s v="26-juin"/>
          <s v="27-juin"/>
          <s v="28-juin"/>
          <s v="29-juin"/>
          <s v="30-juin"/>
          <s v="01-juil"/>
          <s v="02-juil"/>
          <s v="03-juil"/>
          <s v="04-juil"/>
          <s v="05-juil"/>
          <s v="06-juil"/>
          <s v="07-juil"/>
          <s v="08-juil"/>
          <s v="09-juil"/>
          <s v="10-juil"/>
          <s v="11-juil"/>
          <s v="12-juil"/>
          <s v="13-juil"/>
          <s v="14-juil"/>
          <s v="15-juil"/>
          <s v="16-juil"/>
          <s v="17-juil"/>
          <s v="18-juil"/>
          <s v="19-juil"/>
          <s v="20-juil"/>
          <s v="21-juil"/>
          <s v="22-juil"/>
          <s v="23-juil"/>
          <s v="24-juil"/>
          <s v="25-juil"/>
          <s v="26-juil"/>
          <s v="27-juil"/>
          <s v="28-juil"/>
          <s v="29-juil"/>
          <s v="30-juil"/>
          <s v="31-juil"/>
          <s v="01-août"/>
          <s v="02-août"/>
          <s v="03-août"/>
          <s v="04-août"/>
          <s v="05-août"/>
          <s v="06-août"/>
          <s v="07-août"/>
          <s v="08-août"/>
          <s v="09-août"/>
          <s v="10-août"/>
          <s v="11-août"/>
          <s v="12-août"/>
          <s v="13-août"/>
          <s v="14-août"/>
          <s v="15-août"/>
          <s v="16-août"/>
          <s v="17-août"/>
          <s v="18-août"/>
          <s v="19-août"/>
          <s v="20-août"/>
          <s v="21-août"/>
          <s v="22-août"/>
          <s v="23-août"/>
          <s v="24-août"/>
          <s v="25-août"/>
          <s v="26-août"/>
          <s v="27-août"/>
          <s v="28-août"/>
          <s v="29-août"/>
          <s v="30-août"/>
          <s v="31-août"/>
          <s v="01-sept"/>
          <s v="02-sept"/>
          <s v="03-sept"/>
          <s v="04-sept"/>
          <s v="05-sept"/>
          <s v="06-sept"/>
          <s v="07-sept"/>
          <s v="08-sept"/>
          <s v="09-sept"/>
          <s v="10-sept"/>
          <s v="11-sept"/>
          <s v="12-sept"/>
          <s v="13-sept"/>
          <s v="14-sept"/>
          <s v="15-sept"/>
          <s v="16-sept"/>
          <s v="17-sept"/>
          <s v="18-sept"/>
          <s v="19-sept"/>
          <s v="20-sept"/>
          <s v="21-sept"/>
          <s v="22-sept"/>
          <s v="23-sept"/>
          <s v="24-sept"/>
          <s v="25-sept"/>
          <s v="26-sept"/>
          <s v="27-sept"/>
          <s v="28-sept"/>
          <s v="29-sept"/>
          <s v="30-sept"/>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éc"/>
          <s v="02-déc"/>
          <s v="03-déc"/>
          <s v="04-déc"/>
          <s v="05-déc"/>
          <s v="06-déc"/>
          <s v="07-déc"/>
          <s v="08-déc"/>
          <s v="09-déc"/>
          <s v="10-déc"/>
          <s v="11-déc"/>
          <s v="12-déc"/>
          <s v="13-déc"/>
          <s v="14-déc"/>
          <s v="15-déc"/>
          <s v="16-déc"/>
          <s v="17-déc"/>
          <s v="18-déc"/>
          <s v="19-déc"/>
          <s v="20-déc"/>
          <s v="21-déc"/>
          <s v="22-déc"/>
          <s v="23-déc"/>
          <s v="24-déc"/>
          <s v="25-déc"/>
          <s v="26-déc"/>
          <s v="27-déc"/>
          <s v="28-déc"/>
          <s v="29-déc"/>
          <s v="30-déc"/>
          <s v="31-déc"/>
          <s v="&gt;13/01/2025"/>
        </groupItems>
      </fieldGroup>
    </cacheField>
    <cacheField name="EPI Week" numFmtId="0">
      <sharedItems containsDate="1" containsBlank="1" containsMixedTypes="1" minDate="2024-10-28T00:00:00" maxDate="2024-10-31T00:00:00" count="26">
        <s v="S33"/>
        <s v="S35"/>
        <s v="S37"/>
        <s v="S38"/>
        <s v="S39"/>
        <s v="S40"/>
        <s v="S41"/>
        <s v="S42"/>
        <s v="S43"/>
        <s v="S44"/>
        <s v="S45"/>
        <s v="S46"/>
        <s v="S47"/>
        <s v="S48"/>
        <s v="S49"/>
        <s v="S50"/>
        <s v="S51"/>
        <s v="S52"/>
        <s v="S1"/>
        <s v="S2"/>
        <d v="2024-10-28T00:00:00" u="1"/>
        <d v="2024-10-29T00:00:00" u="1"/>
        <d v="2024-10-30T00:00:00" u="1"/>
        <s v="S4" u="1"/>
        <s v="S30" u="1"/>
        <m u="1"/>
      </sharedItems>
    </cacheField>
    <cacheField name="Date de consultation" numFmtId="14">
      <sharedItems containsSemiMixedTypes="0" containsNonDate="0" containsDate="1" containsString="0" minDate="2024-08-13T00:00:00" maxDate="2025-12-28T00:00:00" count="104">
        <d v="2024-08-13T00:00:00"/>
        <d v="2024-08-14T00:00:00"/>
        <d v="2024-08-16T00:00:00"/>
        <d v="2024-08-17T00:00:00"/>
        <d v="2024-08-20T00:00:00"/>
        <d v="2024-08-29T00:00:00"/>
        <d v="2024-09-16T00:00:00"/>
        <d v="2024-09-17T00:00:00"/>
        <d v="2024-09-18T00:00:00"/>
        <d v="2024-09-29T00:00:00"/>
        <d v="2024-09-25T00:00:00"/>
        <d v="2024-09-26T00:00:00"/>
        <d v="2024-09-27T00:00:00"/>
        <d v="2024-09-23T00:00:00"/>
        <d v="2024-09-30T00:00:00"/>
        <d v="2024-10-01T00:00:00"/>
        <d v="2024-10-02T00:00:00"/>
        <d v="2024-10-04T00:00:00"/>
        <d v="2024-10-03T00:00:00"/>
        <d v="2024-10-05T00:00:00"/>
        <d v="2024-10-06T00:00:00"/>
        <d v="2024-10-07T00:00:00"/>
        <d v="2024-10-08T00:00:00"/>
        <d v="2024-10-09T00:00:00"/>
        <d v="2024-10-10T00:00:00"/>
        <d v="2024-10-11T00:00:00"/>
        <d v="2024-09-13T00:00:00"/>
        <d v="2024-10-13T00:00:00"/>
        <d v="2024-10-14T00:00:00"/>
        <d v="2024-10-16T00:00:00"/>
        <d v="2024-10-20T00:00:00"/>
        <d v="2024-10-21T00:00:00"/>
        <d v="2024-10-22T00:00:00"/>
        <d v="2024-10-23T00:00:00"/>
        <d v="2024-10-24T00:00:00"/>
        <d v="2024-10-25T00:00:00"/>
        <d v="2024-10-26T00:00:00"/>
        <d v="2024-10-18T00:00:00"/>
        <d v="2024-10-31T00:00:00"/>
        <d v="2024-11-01T00:00:00"/>
        <d v="2024-11-02T00:00:00"/>
        <d v="2024-10-29T00:00:00"/>
        <d v="2024-10-30T00:00:00"/>
        <d v="2024-10-28T00:00:00"/>
        <d v="2024-11-04T00:00:00"/>
        <d v="2024-11-05T00:00:00"/>
        <d v="2024-11-06T00:00:00"/>
        <d v="2024-11-07T00:00:00"/>
        <d v="2024-11-08T00:00:00"/>
        <d v="2024-11-09T00:00:00"/>
        <d v="2024-11-03T00:00:00"/>
        <d v="2024-11-11T00:00:00"/>
        <d v="2024-11-12T00:00:00"/>
        <d v="2024-11-13T00:00:00"/>
        <d v="2024-11-14T00:00:00"/>
        <d v="2024-11-16T00:00:00"/>
        <d v="2024-11-10T00:00:00"/>
        <d v="2024-11-17T00:00:00"/>
        <d v="2024-11-19T00:00:00"/>
        <d v="2024-11-20T00:00:00"/>
        <d v="2024-11-21T00:00:00"/>
        <d v="2024-11-22T00:00:00"/>
        <d v="2024-11-27T00:00:00"/>
        <d v="2024-11-28T00:00:00"/>
        <d v="2024-11-29T00:00:00"/>
        <d v="2024-11-30T00:00:00"/>
        <d v="2024-11-24T00:00:00"/>
        <d v="2024-11-26T00:00:00"/>
        <d v="2024-12-01T00:00:00"/>
        <d v="2024-12-02T00:00:00"/>
        <d v="2024-12-03T00:00:00"/>
        <d v="2024-12-04T00:00:00"/>
        <d v="2024-12-05T00:00:00"/>
        <d v="2024-12-12T00:00:00"/>
        <d v="2024-12-10T00:00:00"/>
        <d v="2024-12-11T00:00:00"/>
        <d v="2024-12-17T00:00:00"/>
        <d v="2024-12-18T00:00:00"/>
        <d v="2024-12-20T00:00:00"/>
        <d v="2024-12-21T00:00:00"/>
        <d v="2024-12-22T00:00:00"/>
        <d v="2024-12-23T00:00:00"/>
        <d v="2024-12-24T00:00:00"/>
        <d v="2024-12-26T00:00:00"/>
        <d v="2025-12-26T00:00:00"/>
        <d v="2025-12-27T00:00:00"/>
        <d v="2024-12-28T00:00:00"/>
        <d v="2024-12-29T00:00:00"/>
        <d v="2024-12-25T00:00:00"/>
        <d v="2024-12-30T00:00:00"/>
        <d v="2024-12-31T00:00:00"/>
        <d v="2025-01-01T00:00:00"/>
        <d v="2025-01-02T00:00:00"/>
        <d v="2025-01-03T00:00:00"/>
        <d v="2025-01-04T00:00:00"/>
        <d v="2025-01-05T00:00:00"/>
        <d v="2025-01-06T00:00:00"/>
        <d v="2025-01-07T00:00:00"/>
        <d v="2025-01-08T00:00:00"/>
        <d v="2025-01-09T00:00:00"/>
        <d v="2025-01-10T00:00:00"/>
        <d v="2025-01-11T00:00:00"/>
        <d v="2025-01-12T00:00:00"/>
        <d v="2025-01-13T00:00:00"/>
      </sharedItems>
    </cacheField>
    <cacheField name="Diarrhée" numFmtId="0">
      <sharedItems/>
    </cacheField>
    <cacheField name="vomissement" numFmtId="0">
      <sharedItems containsBlank="1"/>
    </cacheField>
    <cacheField name="Douleur abdominale" numFmtId="0">
      <sharedItems containsBlank="1"/>
    </cacheField>
    <cacheField name="déshydratation" numFmtId="0">
      <sharedItems containsBlank="1"/>
    </cacheField>
    <cacheField name="Autres signes (si oui, préciser)" numFmtId="0">
      <sharedItems containsBlank="1"/>
    </cacheField>
    <cacheField name="Signe évident (Diarrhée,vomissement, douleur abdo, déshydratation): Oui/Non" numFmtId="0">
      <sharedItems containsBlank="1"/>
    </cacheField>
    <cacheField name="contact avec un cas suspect de choléra" numFmtId="0">
      <sharedItems containsBlank="1"/>
    </cacheField>
    <cacheField name="Participation à un enterrement les 7 jours" numFmtId="0">
      <sharedItems containsBlank="1"/>
    </cacheField>
    <cacheField name="Participation à un rassemblement les 7 jours" numFmtId="0">
      <sharedItems containsBlank="1"/>
    </cacheField>
    <cacheField name="voyage hors de son village / ville les 7 jours" numFmtId="0">
      <sharedItems containsBlank="1"/>
    </cacheField>
    <cacheField name="Principale source d’eau de boisson" numFmtId="0">
      <sharedItems containsBlank="1"/>
    </cacheField>
    <cacheField name="L’eau de boisson est-elle traitée" numFmtId="0">
      <sharedItems containsBlank="1"/>
    </cacheField>
    <cacheField name="Test réalisé?" numFmtId="0">
      <sharedItems/>
    </cacheField>
    <cacheField name="Résultat TDR" numFmtId="0">
      <sharedItems containsBlank="1" count="9">
        <s v="positif"/>
        <s v="négatif"/>
        <s v="NON fait"/>
        <s v="Echantillon en cour de convoyage"/>
        <s v="NEGATIF" u="1"/>
        <s v="NA" u="1"/>
        <m u="1"/>
        <s v="NON" u="1"/>
        <s v="OUI" u="1"/>
      </sharedItems>
    </cacheField>
    <cacheField name="Résultat culture" numFmtId="0">
      <sharedItems containsBlank="1" count="15">
        <s v="Positif O1 Ogawa"/>
        <s v="Non faite"/>
        <s v="Négatif"/>
        <s v="En cours"/>
        <m/>
        <s v="NEGATIVE" u="1"/>
        <s v="Positif" u="1"/>
        <s v="Non recu" u="1"/>
        <s v="NA" u="1"/>
        <s v="NEGATIF" u="1"/>
        <s v="NON" u="1"/>
        <s v="NON " u="1"/>
        <s v="Echantillon en cour de convoyage" u="1"/>
        <s v="NEGAIVE" u="1"/>
        <s v="POSITIVE" u="1"/>
      </sharedItems>
    </cacheField>
    <cacheField name="Hospitalisation (oui ou non)" numFmtId="0">
      <sharedItems containsBlank="1" count="4">
        <m/>
        <s v="OUI"/>
        <s v="NON"/>
        <s v="NA"/>
      </sharedItems>
    </cacheField>
    <cacheField name="Date de Sortie" numFmtId="0">
      <sharedItems containsDate="1" containsBlank="1" containsMixedTypes="1" minDate="2024-08-15T00:00:00" maxDate="2025-01-14T00:00:00"/>
    </cacheField>
    <cacheField name="Mode de sortie (Guéri/Référé/dcd)" numFmtId="0">
      <sharedItems containsBlank="1" count="10">
        <s v="Guéri"/>
        <s v="dcd"/>
        <s v="En hospitalisation"/>
        <m u="1"/>
        <s v="NA" u="1"/>
        <s v="Décès" u="1"/>
        <s v="GUERI" u="1"/>
        <s v="DECEDE" u="1"/>
        <s v="Hôpitalisé" u="1"/>
        <s v="Guérie" u="1"/>
      </sharedItems>
    </cacheField>
    <cacheField name="Classification finale (Suspect/Probable/Confirmé) " numFmtId="0">
      <sharedItems count="7">
        <s v="confirmé"/>
        <s v="suspect"/>
        <s v="confimé" u="1"/>
        <s v="cofirmé" u="1"/>
        <s v="Probable" u="1"/>
        <s v="CONFIRME" u="1"/>
        <s v="Comfirmé" u="1"/>
      </sharedItems>
    </cacheField>
    <cacheField name="Prefecture" numFmtId="0">
      <sharedItems/>
    </cacheField>
    <cacheField name="Commune2" numFmtId="0">
      <sharedItems containsBlank="1" count="21">
        <s v="Golfe 1"/>
        <s v="Golfe 6"/>
        <s v="Golfe 2"/>
        <s v="Lacs 3"/>
        <s v="Golfe 4"/>
        <s v="Lacs 1"/>
        <s v="Lacs 2"/>
        <s v="Agoè-Nyivé 4"/>
        <s v="Agoè-Nyivé 1"/>
        <s v="Lacs 4"/>
        <s v="Zio 1"/>
        <s v="Bas-Mono 2"/>
        <s v="Agoè-Nyivé 2"/>
        <s v="Vo 2"/>
        <s v="Bas-Mono 1"/>
        <s v="Agoè-Nyivé 5"/>
        <s v="Golfe 7"/>
        <s v="LACS4"/>
        <s v="Agoè-Nyivé 6"/>
        <m u="1"/>
        <s v="Vo 1" u="1"/>
      </sharedItems>
    </cacheField>
    <cacheField name="Canton" numFmtId="0">
      <sharedItems containsBlank="1" count="26">
        <s v="Bè-Est"/>
        <s v="Baguida"/>
        <s v="Bè-Centre"/>
        <s v="Agbodrafo"/>
        <s v="Amoutivé"/>
        <s v="Aného"/>
        <s v="Agouégan"/>
        <s v="AdjIdo"/>
        <s v="Agoè-Nyivé"/>
        <s v="Aklakou"/>
        <s v="Ganavé"/>
        <s v="Glidji"/>
        <s v="Djagblé"/>
        <s v="Agbétiko"/>
        <s v="Agome-Glozou"/>
        <s v="Légbassito"/>
        <s v="Anfoin"/>
        <s v="Togoville"/>
        <s v="Kpétsou"/>
        <s v="Togblekope"/>
        <s v="Aflao-Sagbado"/>
        <s v="Adétikopé"/>
        <m u="1"/>
        <s v="Dzrékpo" u="1"/>
        <s v="Vogan" u="1"/>
        <s v="Canton D’Aneho" u="1"/>
      </sharedItems>
    </cacheField>
    <cacheField name="Type" numFmtId="0">
      <sharedItems containsBlank="1" count="3">
        <s v="Positif"/>
        <s v="negatif"/>
        <m u="1"/>
      </sharedItems>
    </cacheField>
    <cacheField name="Type_fs_comm" numFmtId="0">
      <sharedItems containsBlank="1" count="4">
        <s v="Formation sanitaire"/>
        <s v="Communautaire"/>
        <m u="1"/>
        <s v="Communauté" u="1"/>
      </sharedItems>
    </cacheField>
    <cacheField name="Months" numFmtId="0" databaseField="0">
      <fieldGroup base="15">
        <rangePr groupBy="months" startDate="2024-08-12T00:00:00" endDate="2025-01-13T00:00:00"/>
        <groupItems count="14">
          <s v="&lt;12/08/2024"/>
          <s v="janv"/>
          <s v="févr"/>
          <s v="mars"/>
          <s v="avr"/>
          <s v="mai"/>
          <s v="juin"/>
          <s v="juil"/>
          <s v="août"/>
          <s v="sept"/>
          <s v="oct"/>
          <s v="nov"/>
          <s v="déc"/>
          <s v="&gt;13/01/2025"/>
        </groupItems>
      </fieldGroup>
    </cacheField>
  </cacheFields>
  <extLst>
    <ext xmlns:x14="http://schemas.microsoft.com/office/spreadsheetml/2009/9/main" uri="{725AE2AE-9491-48be-B2B4-4EB974FC3084}">
      <x14:pivotCacheDefinition pivotCacheId="120264214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44">
  <r>
    <n v="1"/>
    <s v="AMEGNINOU Amétépé"/>
    <n v="43"/>
    <x v="0"/>
    <m/>
    <x v="0"/>
    <s v="Chauffeur"/>
    <n v="93943654"/>
    <s v="Adakpamé"/>
    <s v="N 6°10'42.70116"/>
    <s v="E 1°17'27.16404"/>
    <s v="CMS Adakpamé"/>
    <s v="Golfe 1"/>
    <x v="0"/>
    <x v="0"/>
    <x v="0"/>
    <x v="0"/>
    <x v="0"/>
    <s v="oui"/>
    <s v="oui"/>
    <s v="non"/>
    <s v="oui"/>
    <s v="nausées ; altération de la conscience"/>
    <s v="Oui"/>
    <s v="oui"/>
    <s v="non"/>
    <s v="non"/>
    <s v="non"/>
    <s v="Forage"/>
    <s v="non"/>
    <s v="oui"/>
    <x v="0"/>
    <x v="0"/>
    <x v="0"/>
    <d v="2024-08-16T00:00:00"/>
    <x v="0"/>
    <x v="0"/>
    <s v="Golfe"/>
    <x v="0"/>
    <x v="0"/>
    <x v="0"/>
    <x v="0"/>
  </r>
  <r>
    <n v="2"/>
    <s v="SENA Gerôme"/>
    <n v="29"/>
    <x v="0"/>
    <m/>
    <x v="0"/>
    <s v="Cuisinier"/>
    <n v="98812607"/>
    <s v="Adakpamé"/>
    <s v="N 6°10'39.58896"/>
    <s v="E 1°17'32.9946"/>
    <s v="CMS Adakpamé"/>
    <s v="Golfe 1"/>
    <x v="0"/>
    <x v="0"/>
    <x v="1"/>
    <x v="0"/>
    <x v="0"/>
    <s v="oui"/>
    <s v="oui"/>
    <s v="oui"/>
    <s v="oui"/>
    <s v="nausées ; altération de la conscience; crampes des membres"/>
    <s v="Oui"/>
    <s v="non"/>
    <s v="non"/>
    <s v="non"/>
    <s v="non"/>
    <s v="puits peu profod; eau en bouteille"/>
    <s v="non"/>
    <s v="oui"/>
    <x v="0"/>
    <x v="0"/>
    <x v="0"/>
    <d v="2024-08-17T00:00:00"/>
    <x v="1"/>
    <x v="0"/>
    <s v="Golfe"/>
    <x v="0"/>
    <x v="0"/>
    <x v="0"/>
    <x v="0"/>
  </r>
  <r>
    <n v="3"/>
    <s v="AMEGNINOU Jacob"/>
    <n v="6"/>
    <x v="1"/>
    <m/>
    <x v="0"/>
    <s v="Eleve"/>
    <s v="sc 93943654"/>
    <s v="Adakpamé"/>
    <s v="N 6°10'42.70116"/>
    <s v="E 1°17'32.9946"/>
    <s v="CMS Adakpamé"/>
    <s v="Golfe 1"/>
    <x v="0"/>
    <x v="0"/>
    <x v="0"/>
    <x v="0"/>
    <x v="1"/>
    <s v="oui"/>
    <s v="oui"/>
    <s v="non"/>
    <s v="non"/>
    <s v="non"/>
    <s v="Oui"/>
    <s v="oui"/>
    <s v="non"/>
    <s v="non"/>
    <s v="non"/>
    <s v="Forage"/>
    <s v="non"/>
    <s v="oui"/>
    <x v="0"/>
    <x v="0"/>
    <x v="0"/>
    <d v="2024-08-16T00:00:00"/>
    <x v="0"/>
    <x v="0"/>
    <s v="Golfe"/>
    <x v="0"/>
    <x v="0"/>
    <x v="0"/>
    <x v="0"/>
  </r>
  <r>
    <n v="4"/>
    <s v="AMATCHOU TCHUI Folly"/>
    <n v="38"/>
    <x v="0"/>
    <m/>
    <x v="0"/>
    <s v="Revendeur"/>
    <n v="91976417"/>
    <s v="baguida"/>
    <s v="6.175872350090687"/>
    <s v=" 1.3273229467306735"/>
    <s v="CMS Adakpamé"/>
    <s v="Golfe 1"/>
    <x v="0"/>
    <x v="0"/>
    <x v="0"/>
    <x v="0"/>
    <x v="1"/>
    <s v="non"/>
    <s v="non"/>
    <s v="non"/>
    <s v="non"/>
    <s v="non"/>
    <s v="Asymptomatique "/>
    <s v="non"/>
    <s v="non"/>
    <s v="non"/>
    <s v="non"/>
    <s v="eau de robonet"/>
    <s v="non"/>
    <s v="oui"/>
    <x v="1"/>
    <x v="1"/>
    <x v="0"/>
    <d v="2024-08-16T00:00:00"/>
    <x v="0"/>
    <x v="1"/>
    <s v="Golfe"/>
    <x v="1"/>
    <x v="1"/>
    <x v="1"/>
    <x v="0"/>
  </r>
  <r>
    <n v="5"/>
    <s v="AMOUSSOU Komi"/>
    <n v="31"/>
    <x v="0"/>
    <m/>
    <x v="0"/>
    <s v="Revendeur"/>
    <n v="97658643"/>
    <s v="Adakpamé"/>
    <s v="N 6°10'42.70116"/>
    <s v="E 1°17'32.9946"/>
    <s v="CMS Adakpamé"/>
    <s v="Golfe 1"/>
    <x v="0"/>
    <x v="0"/>
    <x v="0"/>
    <x v="0"/>
    <x v="0"/>
    <s v="oui"/>
    <s v="non"/>
    <s v="non"/>
    <s v="non"/>
    <s v="non"/>
    <s v="Oui"/>
    <s v="oui"/>
    <s v="non"/>
    <s v="ne sait pas"/>
    <s v="non"/>
    <s v="eau de robonet"/>
    <s v="non"/>
    <s v="oui"/>
    <x v="1"/>
    <x v="1"/>
    <x v="0"/>
    <d v="2024-08-15T00:00:00"/>
    <x v="0"/>
    <x v="1"/>
    <s v="Golfe"/>
    <x v="0"/>
    <x v="0"/>
    <x v="1"/>
    <x v="0"/>
  </r>
  <r>
    <n v="6"/>
    <s v="KAGLO Viviane"/>
    <n v="0.16666666666666666"/>
    <x v="2"/>
    <n v="2"/>
    <x v="1"/>
    <s v="NA"/>
    <s v="sc79966732"/>
    <s v="Adakpamé"/>
    <s v="N 6°10'42.70116"/>
    <s v="E 1°17'32.9946"/>
    <s v="CMS Adakpamé"/>
    <s v="Golfe 1"/>
    <x v="0"/>
    <x v="0"/>
    <x v="2"/>
    <x v="0"/>
    <x v="1"/>
    <s v="oui"/>
    <s v="non"/>
    <s v="non"/>
    <s v="non"/>
    <s v="non"/>
    <s v="Oui"/>
    <s v="oui"/>
    <s v="non"/>
    <s v="non"/>
    <s v="non"/>
    <s v="eu de robinet"/>
    <s v="non"/>
    <s v="oui"/>
    <x v="0"/>
    <x v="0"/>
    <x v="0"/>
    <d v="2024-08-16T00:00:00"/>
    <x v="0"/>
    <x v="0"/>
    <s v="Golfe"/>
    <x v="0"/>
    <x v="0"/>
    <x v="0"/>
    <x v="0"/>
  </r>
  <r>
    <n v="7"/>
    <s v="TOSSA Kokoe"/>
    <n v="39"/>
    <x v="0"/>
    <m/>
    <x v="1"/>
    <s v="Revendeur"/>
    <n v="93943654"/>
    <s v="Adakpamé"/>
    <s v="N 6°10'42.70116"/>
    <s v="E 1°17'32.9946"/>
    <s v="CMS Adakpamé"/>
    <s v="Golfe 1"/>
    <x v="0"/>
    <x v="0"/>
    <x v="2"/>
    <x v="0"/>
    <x v="1"/>
    <s v="non"/>
    <s v="non"/>
    <s v="non"/>
    <s v="non"/>
    <s v="non"/>
    <s v="Asymptomatique "/>
    <s v="oui"/>
    <s v="non"/>
    <s v="non"/>
    <s v="non"/>
    <s v="eau de robinet"/>
    <s v="non"/>
    <s v="oui"/>
    <x v="1"/>
    <x v="1"/>
    <x v="0"/>
    <d v="2024-08-15T00:00:00"/>
    <x v="0"/>
    <x v="1"/>
    <s v="Golfe"/>
    <x v="0"/>
    <x v="0"/>
    <x v="1"/>
    <x v="0"/>
  </r>
  <r>
    <n v="8"/>
    <s v="HOUNKPATI Kokou"/>
    <n v="2"/>
    <x v="2"/>
    <m/>
    <x v="0"/>
    <s v="Enfant"/>
    <n v="99049976"/>
    <s v="Adakpamé"/>
    <s v="6.175878"/>
    <s v="1.315467"/>
    <s v="CMS Adakpamé"/>
    <s v="Golfe 1"/>
    <x v="0"/>
    <x v="0"/>
    <x v="0"/>
    <x v="0"/>
    <x v="2"/>
    <s v="oui"/>
    <s v="oui"/>
    <s v="oui"/>
    <s v="oui"/>
    <s v="Asthenie"/>
    <s v="Oui"/>
    <s v="non"/>
    <s v="non"/>
    <s v="non"/>
    <s v="non"/>
    <s v="eau de robinet"/>
    <s v="non"/>
    <s v="oui"/>
    <x v="1"/>
    <x v="2"/>
    <x v="0"/>
    <d v="2024-08-17T00:00:00"/>
    <x v="0"/>
    <x v="1"/>
    <s v="Golfe"/>
    <x v="0"/>
    <x v="0"/>
    <x v="1"/>
    <x v="0"/>
  </r>
  <r>
    <n v="9"/>
    <s v="DEMBELE Antoine"/>
    <n v="30"/>
    <x v="0"/>
    <m/>
    <x v="0"/>
    <s v="Revendeur"/>
    <n v="90189101"/>
    <s v="Adakpamé"/>
    <s v="6.171169451806052"/>
    <s v="1.2885405838783568"/>
    <s v="CMS Adakpamé"/>
    <s v="Golfe 1"/>
    <x v="0"/>
    <x v="0"/>
    <x v="0"/>
    <x v="0"/>
    <x v="3"/>
    <s v="oui"/>
    <s v="oui"/>
    <s v="oui"/>
    <s v="non"/>
    <s v="non"/>
    <s v="Oui"/>
    <s v="non"/>
    <s v="non"/>
    <s v="non"/>
    <s v="non"/>
    <s v="eau de robinet"/>
    <s v="non"/>
    <s v="oui"/>
    <x v="1"/>
    <x v="2"/>
    <x v="0"/>
    <d v="2024-08-18T00:00:00"/>
    <x v="0"/>
    <x v="1"/>
    <s v="Golfe"/>
    <x v="0"/>
    <x v="0"/>
    <x v="1"/>
    <x v="0"/>
  </r>
  <r>
    <n v="10"/>
    <s v="AGBEHINDOU Kossi"/>
    <n v="32"/>
    <x v="0"/>
    <m/>
    <x v="0"/>
    <s v="Informaticien"/>
    <n v="90271278"/>
    <s v="colas"/>
    <m/>
    <m/>
    <s v="CMS Adakpamé"/>
    <s v="Golfe 1"/>
    <x v="0"/>
    <x v="0"/>
    <x v="3"/>
    <x v="0"/>
    <x v="4"/>
    <s v="oui"/>
    <s v="oui"/>
    <s v="oui"/>
    <s v="non"/>
    <s v="Asthenie"/>
    <s v="Oui"/>
    <s v="non"/>
    <s v="non"/>
    <s v="non"/>
    <s v="non"/>
    <s v="eau de robinet"/>
    <s v="non"/>
    <s v="oui"/>
    <x v="1"/>
    <x v="2"/>
    <x v="0"/>
    <m/>
    <x v="0"/>
    <x v="1"/>
    <s v="Golfe"/>
    <x v="2"/>
    <x v="2"/>
    <x v="1"/>
    <x v="0"/>
  </r>
  <r>
    <n v="11"/>
    <s v="ATIVON Komlan"/>
    <n v="16"/>
    <x v="0"/>
    <m/>
    <x v="0"/>
    <s v="Eleve"/>
    <n v="92958137"/>
    <s v="Agodéka"/>
    <m/>
    <m/>
    <s v="CMS Gbenyédzi"/>
    <s v="Golfe 1"/>
    <x v="0"/>
    <x v="0"/>
    <x v="4"/>
    <x v="1"/>
    <x v="5"/>
    <s v="oui"/>
    <s v="non"/>
    <s v="non"/>
    <s v="oui"/>
    <s v="non"/>
    <s v="Oui"/>
    <s v="non"/>
    <s v="non"/>
    <s v="non"/>
    <s v="non"/>
    <s v="Forage"/>
    <s v="non"/>
    <s v="oui"/>
    <x v="2"/>
    <x v="2"/>
    <x v="0"/>
    <m/>
    <x v="0"/>
    <x v="1"/>
    <s v="Golfe"/>
    <x v="1"/>
    <x v="1"/>
    <x v="1"/>
    <x v="0"/>
  </r>
  <r>
    <n v="12"/>
    <s v="EMMANUEL Sunday"/>
    <n v="30"/>
    <x v="0"/>
    <m/>
    <x v="0"/>
    <s v="pêcheur"/>
    <m/>
    <s v="Ghéto"/>
    <m/>
    <m/>
    <s v="CMS Katanga"/>
    <s v="Golfe 1"/>
    <x v="0"/>
    <x v="0"/>
    <x v="5"/>
    <x v="2"/>
    <x v="6"/>
    <s v="oui"/>
    <s v="oui"/>
    <s v="non"/>
    <s v="oui"/>
    <s v="Léthargie"/>
    <s v="Oui"/>
    <s v="non"/>
    <s v="non"/>
    <s v="non"/>
    <s v="non"/>
    <s v="Forage"/>
    <s v="non"/>
    <s v="oui"/>
    <x v="0"/>
    <x v="0"/>
    <x v="0"/>
    <d v="2024-09-20T00:00:00"/>
    <x v="0"/>
    <x v="0"/>
    <s v="Golfe"/>
    <x v="2"/>
    <x v="2"/>
    <x v="0"/>
    <x v="0"/>
  </r>
  <r>
    <n v="13"/>
    <s v="LATEVI Folo"/>
    <n v="28"/>
    <x v="0"/>
    <m/>
    <x v="0"/>
    <s v="pêcheur"/>
    <m/>
    <s v="Ghéto"/>
    <m/>
    <m/>
    <s v="CMS Katanga"/>
    <s v="Golfe 1"/>
    <x v="0"/>
    <x v="0"/>
    <x v="6"/>
    <x v="3"/>
    <x v="7"/>
    <s v="oui"/>
    <s v="oui"/>
    <s v="non"/>
    <s v="oui"/>
    <m/>
    <s v="Oui"/>
    <s v="oui"/>
    <s v="non"/>
    <s v="non"/>
    <s v="non"/>
    <s v="Forage"/>
    <s v="non"/>
    <s v="oui"/>
    <x v="0"/>
    <x v="0"/>
    <x v="0"/>
    <d v="2024-09-21T00:00:00"/>
    <x v="0"/>
    <x v="0"/>
    <s v="Golfe"/>
    <x v="2"/>
    <x v="2"/>
    <x v="0"/>
    <x v="0"/>
  </r>
  <r>
    <n v="14"/>
    <s v="AMOUSSOU Mawussé"/>
    <n v="34"/>
    <x v="0"/>
    <m/>
    <x v="0"/>
    <s v="Soudeur"/>
    <m/>
    <s v="Adamavo"/>
    <m/>
    <m/>
    <s v="CMS Adamavo"/>
    <s v="Golfe 6"/>
    <x v="0"/>
    <x v="0"/>
    <x v="6"/>
    <x v="3"/>
    <x v="8"/>
    <s v="oui"/>
    <s v="oui"/>
    <s v="oui"/>
    <s v="non"/>
    <m/>
    <s v="Oui"/>
    <s v="non"/>
    <s v="non"/>
    <s v="non"/>
    <s v="non"/>
    <s v="Eau en sachet"/>
    <s v="non"/>
    <s v="oui"/>
    <x v="1"/>
    <x v="2"/>
    <x v="0"/>
    <d v="2024-09-18T00:00:00"/>
    <x v="0"/>
    <x v="1"/>
    <s v="Golfe"/>
    <x v="1"/>
    <x v="1"/>
    <x v="1"/>
    <x v="0"/>
  </r>
  <r>
    <n v="15"/>
    <s v="GBEMASSE Bernadette"/>
    <n v="50"/>
    <x v="3"/>
    <m/>
    <x v="1"/>
    <s v="Revendeur"/>
    <m/>
    <s v="Dagué"/>
    <s v="6.221673273925775"/>
    <s v=" 1.453890712205296"/>
    <s v="CMS Adamavo"/>
    <s v="Golfe 6"/>
    <x v="0"/>
    <x v="0"/>
    <x v="7"/>
    <x v="4"/>
    <x v="9"/>
    <s v="oui"/>
    <s v="oui"/>
    <s v="non"/>
    <s v="non"/>
    <m/>
    <s v="Oui"/>
    <s v="non"/>
    <s v="Oui"/>
    <s v="Oui"/>
    <s v="Oui"/>
    <s v="Forage"/>
    <s v="non"/>
    <s v="oui"/>
    <x v="0"/>
    <x v="2"/>
    <x v="0"/>
    <d v="2024-09-20T00:00:00"/>
    <x v="0"/>
    <x v="0"/>
    <s v="Lacs"/>
    <x v="3"/>
    <x v="3"/>
    <x v="0"/>
    <x v="0"/>
  </r>
  <r>
    <n v="16"/>
    <s v="ABOU Charif"/>
    <n v="35"/>
    <x v="0"/>
    <m/>
    <x v="0"/>
    <s v="Condusteur Tricycle"/>
    <m/>
    <s v="Adakpamé"/>
    <s v="6.171169451806052"/>
    <s v="1.2885405838783568"/>
    <s v="Hopital Bè Kpota"/>
    <s v="Golfe 1"/>
    <x v="0"/>
    <x v="0"/>
    <x v="7"/>
    <x v="4"/>
    <x v="9"/>
    <s v="oui"/>
    <s v="oui"/>
    <s v="oui"/>
    <s v="non"/>
    <m/>
    <s v="Oui"/>
    <s v="non"/>
    <s v="non"/>
    <s v="non"/>
    <s v="non"/>
    <s v="Forage"/>
    <s v="non"/>
    <s v="oui"/>
    <x v="1"/>
    <x v="2"/>
    <x v="0"/>
    <d v="2024-09-29T00:00:00"/>
    <x v="0"/>
    <x v="1"/>
    <s v="Golfe"/>
    <x v="0"/>
    <x v="0"/>
    <x v="1"/>
    <x v="0"/>
  </r>
  <r>
    <n v="17"/>
    <s v="AKOUETE Amen"/>
    <n v="4"/>
    <x v="4"/>
    <m/>
    <x v="0"/>
    <s v="NA"/>
    <m/>
    <s v="Adamavo"/>
    <m/>
    <m/>
    <s v="CMS Adamavo"/>
    <s v="Golfe 6"/>
    <x v="0"/>
    <x v="0"/>
    <x v="8"/>
    <x v="4"/>
    <x v="10"/>
    <s v="oui"/>
    <s v="oui"/>
    <s v="non"/>
    <s v="oui"/>
    <m/>
    <s v="Oui"/>
    <s v="non"/>
    <s v="non"/>
    <s v="non"/>
    <s v="non"/>
    <s v="Forage"/>
    <s v="non"/>
    <s v="non"/>
    <x v="2"/>
    <x v="1"/>
    <x v="0"/>
    <s v="NA"/>
    <x v="1"/>
    <x v="1"/>
    <s v="Golfe"/>
    <x v="1"/>
    <x v="1"/>
    <x v="1"/>
    <x v="1"/>
  </r>
  <r>
    <n v="18"/>
    <s v="YEVI Brigitte"/>
    <n v="11"/>
    <x v="1"/>
    <m/>
    <x v="1"/>
    <s v="Eleve"/>
    <m/>
    <s v="Adamavo"/>
    <m/>
    <m/>
    <s v="CMS Adakpamé"/>
    <s v="Golfe 6"/>
    <x v="0"/>
    <x v="0"/>
    <x v="8"/>
    <x v="4"/>
    <x v="11"/>
    <s v="oui"/>
    <s v="oui"/>
    <s v="non"/>
    <s v="oui"/>
    <m/>
    <s v="Oui"/>
    <s v="oui"/>
    <s v="non"/>
    <s v="non"/>
    <s v="non"/>
    <s v="Forage"/>
    <s v="non"/>
    <s v="oui"/>
    <x v="0"/>
    <x v="0"/>
    <x v="0"/>
    <d v="2024-09-30T00:00:00"/>
    <x v="0"/>
    <x v="0"/>
    <s v="Golfe"/>
    <x v="1"/>
    <x v="1"/>
    <x v="0"/>
    <x v="0"/>
  </r>
  <r>
    <n v="19"/>
    <s v="DUSSI Akou"/>
    <n v="35"/>
    <x v="0"/>
    <m/>
    <x v="1"/>
    <s v="Revendeur"/>
    <m/>
    <s v="Adamavo"/>
    <m/>
    <m/>
    <s v="CHU SO"/>
    <s v="Golfe 6"/>
    <x v="0"/>
    <x v="0"/>
    <x v="8"/>
    <x v="4"/>
    <x v="11"/>
    <s v="oui"/>
    <s v="oui"/>
    <s v="non"/>
    <s v="oui"/>
    <m/>
    <s v="Oui"/>
    <s v="oui"/>
    <s v="non"/>
    <s v="non"/>
    <s v="non"/>
    <s v="Forage"/>
    <s v="non"/>
    <s v="non"/>
    <x v="2"/>
    <x v="1"/>
    <x v="0"/>
    <d v="2024-10-20T00:00:00"/>
    <x v="0"/>
    <x v="1"/>
    <s v="Golfe"/>
    <x v="1"/>
    <x v="1"/>
    <x v="1"/>
    <x v="1"/>
  </r>
  <r>
    <n v="20"/>
    <s v="BOHOUSSOU Micheline"/>
    <n v="7"/>
    <x v="1"/>
    <m/>
    <x v="1"/>
    <s v="Eleve"/>
    <m/>
    <s v="Adamavo"/>
    <m/>
    <m/>
    <s v="CMS Adamavo"/>
    <s v="Golfe 6"/>
    <x v="0"/>
    <x v="0"/>
    <x v="8"/>
    <x v="4"/>
    <x v="11"/>
    <s v="oui"/>
    <s v="oui"/>
    <s v="non"/>
    <s v="oui"/>
    <m/>
    <s v="Oui"/>
    <s v="oui"/>
    <s v="non"/>
    <s v="non"/>
    <s v="non"/>
    <s v="Forage"/>
    <s v="non"/>
    <s v="non"/>
    <x v="2"/>
    <x v="1"/>
    <x v="0"/>
    <d v="2024-09-27T00:00:00"/>
    <x v="1"/>
    <x v="1"/>
    <s v="Golfe"/>
    <x v="1"/>
    <x v="1"/>
    <x v="1"/>
    <x v="1"/>
  </r>
  <r>
    <n v="21"/>
    <s v="DJIBO Djibril"/>
    <n v="30"/>
    <x v="0"/>
    <m/>
    <x v="0"/>
    <s v="Revendeur"/>
    <m/>
    <s v="doulassamé"/>
    <s v="6.132506911709533"/>
    <s v="1.2215169989318988"/>
    <s v="CMS Amoutivé"/>
    <s v="Golfe 4"/>
    <x v="0"/>
    <x v="0"/>
    <x v="8"/>
    <x v="4"/>
    <x v="10"/>
    <s v="oui"/>
    <s v="oui"/>
    <s v="non"/>
    <s v="oui"/>
    <m/>
    <s v="Oui"/>
    <s v="non"/>
    <s v="non"/>
    <s v="non"/>
    <s v="non"/>
    <s v="puits  "/>
    <s v="non"/>
    <s v="non"/>
    <x v="2"/>
    <x v="1"/>
    <x v="0"/>
    <d v="2024-09-25T00:00:00"/>
    <x v="1"/>
    <x v="1"/>
    <s v="Golfe"/>
    <x v="4"/>
    <x v="4"/>
    <x v="1"/>
    <x v="1"/>
  </r>
  <r>
    <n v="22"/>
    <s v="DJIBALA Aicha"/>
    <n v="1"/>
    <x v="2"/>
    <m/>
    <x v="1"/>
    <s v="NA"/>
    <m/>
    <s v="doulassamé"/>
    <s v="6.132506911709533"/>
    <s v="1.2215169989318988"/>
    <s v="Hopital de Bè "/>
    <s v="Golfe 4"/>
    <x v="0"/>
    <x v="0"/>
    <x v="9"/>
    <x v="4"/>
    <x v="12"/>
    <s v="oui"/>
    <s v="oui"/>
    <s v="non"/>
    <s v="oui"/>
    <m/>
    <s v="Oui"/>
    <s v="oui"/>
    <s v="non"/>
    <s v="non"/>
    <s v="non"/>
    <s v="puits  "/>
    <s v="non"/>
    <s v="non"/>
    <x v="2"/>
    <x v="1"/>
    <x v="0"/>
    <d v="2024-09-30T00:00:00"/>
    <x v="0"/>
    <x v="1"/>
    <s v="Golfe"/>
    <x v="4"/>
    <x v="4"/>
    <x v="1"/>
    <x v="1"/>
  </r>
  <r>
    <n v="23"/>
    <s v="IDRISSA Faozia"/>
    <n v="7"/>
    <x v="1"/>
    <m/>
    <x v="1"/>
    <s v="Eleve"/>
    <m/>
    <s v="doulassamé"/>
    <s v="6.132506911709533"/>
    <s v="1.2215169989318988"/>
    <s v="CHU SO"/>
    <s v="Golfe 4"/>
    <x v="0"/>
    <x v="0"/>
    <x v="9"/>
    <x v="4"/>
    <x v="12"/>
    <s v="oui"/>
    <s v="oui"/>
    <s v="non"/>
    <s v="oui"/>
    <m/>
    <s v="Oui"/>
    <s v="oui"/>
    <s v="non"/>
    <s v="non"/>
    <s v="non"/>
    <s v="puits  "/>
    <s v="non"/>
    <s v="non"/>
    <x v="2"/>
    <x v="1"/>
    <x v="0"/>
    <d v="2024-09-29T00:00:00"/>
    <x v="0"/>
    <x v="1"/>
    <s v="Golfe"/>
    <x v="4"/>
    <x v="4"/>
    <x v="1"/>
    <x v="1"/>
  </r>
  <r>
    <n v="24"/>
    <s v="DJIBO Zouléya"/>
    <n v="14"/>
    <x v="1"/>
    <m/>
    <x v="1"/>
    <s v="Eleve"/>
    <m/>
    <s v="doulassamé"/>
    <s v="6.132506911709533"/>
    <s v="1.2215169989318988"/>
    <s v="CMS Amoutivé"/>
    <s v="Golfe 4"/>
    <x v="0"/>
    <x v="0"/>
    <x v="10"/>
    <x v="4"/>
    <x v="13"/>
    <s v="oui"/>
    <s v="oui"/>
    <s v="non"/>
    <s v="oui"/>
    <m/>
    <s v="Oui"/>
    <s v="oui"/>
    <s v="non"/>
    <s v="non"/>
    <s v="non"/>
    <s v="puits  "/>
    <s v="non"/>
    <s v="non"/>
    <x v="2"/>
    <x v="1"/>
    <x v="0"/>
    <d v="2024-09-24T00:00:00"/>
    <x v="0"/>
    <x v="1"/>
    <s v="Golfe"/>
    <x v="4"/>
    <x v="4"/>
    <x v="1"/>
    <x v="1"/>
  </r>
  <r>
    <n v="25"/>
    <s v="ISSA Youssifou"/>
    <n v="5"/>
    <x v="1"/>
    <m/>
    <x v="0"/>
    <s v="Eleve"/>
    <m/>
    <s v="doulassamé"/>
    <s v="6.132506911709533"/>
    <s v="1.2215169989318988"/>
    <s v="CHU SO"/>
    <s v="Golfe 4"/>
    <x v="0"/>
    <x v="0"/>
    <x v="11"/>
    <x v="4"/>
    <x v="11"/>
    <s v="oui"/>
    <s v="oui"/>
    <s v="non"/>
    <s v="oui"/>
    <m/>
    <s v="Oui"/>
    <s v="oui"/>
    <s v="non"/>
    <s v="non"/>
    <s v="non"/>
    <s v="puits  "/>
    <s v="non"/>
    <s v="oui"/>
    <x v="2"/>
    <x v="2"/>
    <x v="1"/>
    <s v="NA"/>
    <x v="0"/>
    <x v="1"/>
    <s v="Golfe"/>
    <x v="4"/>
    <x v="4"/>
    <x v="1"/>
    <x v="1"/>
  </r>
  <r>
    <n v="26"/>
    <s v="ISSA Aboubakar"/>
    <n v="2"/>
    <x v="2"/>
    <m/>
    <x v="1"/>
    <s v="NA"/>
    <m/>
    <s v="doulassamé"/>
    <s v="6.132506911709533"/>
    <s v="1.2215169989318988"/>
    <s v="CHU SO"/>
    <s v="Golfe 4"/>
    <x v="0"/>
    <x v="0"/>
    <x v="11"/>
    <x v="4"/>
    <x v="11"/>
    <s v="oui"/>
    <s v="oui"/>
    <s v="non"/>
    <s v="oui"/>
    <m/>
    <s v="Oui"/>
    <s v="oui"/>
    <s v="non"/>
    <s v="non"/>
    <s v="non"/>
    <s v="puits  "/>
    <s v="non"/>
    <s v="oui"/>
    <x v="2"/>
    <x v="2"/>
    <x v="1"/>
    <s v="NA"/>
    <x v="0"/>
    <x v="1"/>
    <s v="Golfe"/>
    <x v="4"/>
    <x v="4"/>
    <x v="1"/>
    <x v="1"/>
  </r>
  <r>
    <n v="27"/>
    <s v="GBOSSOU Koudjodji"/>
    <n v="27"/>
    <x v="0"/>
    <m/>
    <x v="1"/>
    <s v="Couturière"/>
    <n v="92289603"/>
    <s v="Adakpamé"/>
    <s v="6.171169451806052"/>
    <s v="1.2885405838783568"/>
    <s v="CMS Adakpamé"/>
    <s v="Golfe 1"/>
    <x v="0"/>
    <x v="0"/>
    <x v="7"/>
    <x v="4"/>
    <x v="14"/>
    <s v="oui"/>
    <s v="oui"/>
    <s v="oui"/>
    <s v="oui"/>
    <m/>
    <s v="Oui"/>
    <s v="non"/>
    <s v="non"/>
    <s v="non"/>
    <s v="non"/>
    <s v="Forage"/>
    <s v="non"/>
    <s v="oui"/>
    <x v="0"/>
    <x v="2"/>
    <x v="1"/>
    <d v="2024-10-04T00:00:00"/>
    <x v="0"/>
    <x v="0"/>
    <s v="Golfe"/>
    <x v="0"/>
    <x v="0"/>
    <x v="0"/>
    <x v="0"/>
  </r>
  <r>
    <n v="28"/>
    <s v="GNALETASSI Kodjo"/>
    <n v="4"/>
    <x v="4"/>
    <m/>
    <x v="0"/>
    <s v="NA"/>
    <m/>
    <s v="Adamavo"/>
    <m/>
    <m/>
    <s v="CMS Adamavo"/>
    <s v="Golfe 6"/>
    <x v="0"/>
    <x v="0"/>
    <x v="12"/>
    <x v="5"/>
    <x v="15"/>
    <s v="oui"/>
    <s v="oui"/>
    <s v="non"/>
    <s v="oui"/>
    <m/>
    <s v="Oui"/>
    <s v="non"/>
    <s v="non"/>
    <s v="non"/>
    <s v="non"/>
    <s v="Forage"/>
    <s v="non"/>
    <s v="non"/>
    <x v="2"/>
    <x v="1"/>
    <x v="0"/>
    <d v="2024-10-01T00:00:00"/>
    <x v="1"/>
    <x v="1"/>
    <s v="Golfe"/>
    <x v="1"/>
    <x v="1"/>
    <x v="1"/>
    <x v="1"/>
  </r>
  <r>
    <n v="29"/>
    <s v="MAWUNYIGBON Junior"/>
    <n v="4"/>
    <x v="4"/>
    <m/>
    <x v="0"/>
    <s v="NA"/>
    <m/>
    <s v="Adakpamé"/>
    <s v="6.175878"/>
    <s v="1.315467"/>
    <s v="CMS Adakpamé"/>
    <s v="Golfe 1"/>
    <x v="0"/>
    <x v="0"/>
    <x v="7"/>
    <x v="4"/>
    <x v="14"/>
    <s v="oui"/>
    <s v="non"/>
    <s v="non"/>
    <s v="non"/>
    <m/>
    <s v="Oui"/>
    <s v="oui"/>
    <s v="non"/>
    <s v="non"/>
    <s v="non"/>
    <s v="Forage"/>
    <s v="non"/>
    <s v="oui"/>
    <x v="0"/>
    <x v="0"/>
    <x v="0"/>
    <d v="2024-10-02T00:00:00"/>
    <x v="0"/>
    <x v="0"/>
    <s v="Golfe"/>
    <x v="0"/>
    <x v="0"/>
    <x v="0"/>
    <x v="0"/>
  </r>
  <r>
    <n v="30"/>
    <s v="AGBO Hanou"/>
    <n v="23"/>
    <x v="0"/>
    <m/>
    <x v="1"/>
    <s v="Couturière"/>
    <m/>
    <s v="Adamavo"/>
    <m/>
    <m/>
    <s v="CMS Adakpamé"/>
    <s v="Golfe 6"/>
    <x v="0"/>
    <x v="0"/>
    <x v="12"/>
    <x v="5"/>
    <x v="14"/>
    <s v="oui"/>
    <s v="oui"/>
    <s v="non"/>
    <s v="oui"/>
    <m/>
    <s v="Oui"/>
    <s v="non"/>
    <s v="non"/>
    <s v="non"/>
    <s v="non"/>
    <s v="Forage"/>
    <s v="non"/>
    <s v="non"/>
    <x v="1"/>
    <x v="2"/>
    <x v="1"/>
    <d v="2024-10-03T00:00:00"/>
    <x v="0"/>
    <x v="0"/>
    <s v="Golfe"/>
    <x v="1"/>
    <x v="1"/>
    <x v="0"/>
    <x v="0"/>
  </r>
  <r>
    <n v="31"/>
    <s v="MAWUGNIGBON Godwin"/>
    <n v="2"/>
    <x v="2"/>
    <m/>
    <x v="0"/>
    <s v="NA"/>
    <m/>
    <s v="Adamavo"/>
    <m/>
    <m/>
    <s v="CMS Adakpamé"/>
    <s v="Golfe 6"/>
    <x v="0"/>
    <x v="0"/>
    <x v="7"/>
    <x v="4"/>
    <x v="14"/>
    <s v="oui"/>
    <s v="non"/>
    <s v="non"/>
    <s v="non"/>
    <m/>
    <s v="Oui"/>
    <s v="oui"/>
    <s v="non"/>
    <s v="non"/>
    <s v="non"/>
    <s v="Forage"/>
    <s v="non"/>
    <s v="oui"/>
    <x v="0"/>
    <x v="0"/>
    <x v="0"/>
    <d v="2024-10-02T00:00:00"/>
    <x v="0"/>
    <x v="0"/>
    <s v="Golfe"/>
    <x v="1"/>
    <x v="1"/>
    <x v="0"/>
    <x v="0"/>
  </r>
  <r>
    <n v="32"/>
    <s v="EKOE Dédé"/>
    <n v="17"/>
    <x v="0"/>
    <m/>
    <x v="1"/>
    <s v="Eleve"/>
    <m/>
    <s v="Adamavo"/>
    <m/>
    <m/>
    <s v="CMS Adakpamé"/>
    <s v="Golfe 6"/>
    <x v="0"/>
    <x v="0"/>
    <x v="13"/>
    <x v="4"/>
    <x v="14"/>
    <s v="oui"/>
    <s v="oui"/>
    <s v="oui"/>
    <s v="oui"/>
    <m/>
    <s v="Oui"/>
    <s v="non"/>
    <s v="non"/>
    <s v="non"/>
    <s v="non"/>
    <s v="Forage"/>
    <s v="non"/>
    <s v="oui"/>
    <x v="0"/>
    <x v="0"/>
    <x v="1"/>
    <d v="2024-10-03T00:00:00"/>
    <x v="0"/>
    <x v="0"/>
    <s v="Golfe"/>
    <x v="1"/>
    <x v="1"/>
    <x v="0"/>
    <x v="0"/>
  </r>
  <r>
    <n v="33"/>
    <s v="AKOLI Antoine"/>
    <n v="23"/>
    <x v="0"/>
    <m/>
    <x v="0"/>
    <s v="Revendeur"/>
    <m/>
    <s v="Katanga"/>
    <s v="6.149335"/>
    <s v="1.294929"/>
    <s v="CMS Adakpamé"/>
    <s v="Golfe 1"/>
    <x v="0"/>
    <x v="0"/>
    <x v="14"/>
    <x v="5"/>
    <x v="16"/>
    <s v="oui"/>
    <s v="oui"/>
    <s v="oui"/>
    <s v="oui"/>
    <m/>
    <s v="Oui"/>
    <s v="non"/>
    <s v="non"/>
    <s v="non"/>
    <s v="non"/>
    <s v="Forage"/>
    <s v="non"/>
    <s v="oui"/>
    <x v="0"/>
    <x v="0"/>
    <x v="1"/>
    <s v="NA"/>
    <x v="0"/>
    <x v="0"/>
    <s v="Golfe"/>
    <x v="0"/>
    <x v="0"/>
    <x v="0"/>
    <x v="0"/>
  </r>
  <r>
    <n v="34"/>
    <s v="BIYAO Yao"/>
    <n v="55"/>
    <x v="3"/>
    <m/>
    <x v="0"/>
    <s v="Coursier"/>
    <n v="93179120"/>
    <s v="Tokoin Trésor"/>
    <m/>
    <m/>
    <s v="CHU Campus"/>
    <s v="Golfe 4"/>
    <x v="0"/>
    <x v="0"/>
    <x v="14"/>
    <x v="5"/>
    <x v="17"/>
    <s v="oui"/>
    <s v="non"/>
    <s v="non"/>
    <s v="oui"/>
    <m/>
    <s v="Oui"/>
    <s v="non"/>
    <s v="non"/>
    <s v="non"/>
    <s v="non"/>
    <s v="Tde"/>
    <s v="non"/>
    <s v="oui"/>
    <x v="1"/>
    <x v="2"/>
    <x v="1"/>
    <d v="2024-10-05T00:00:00"/>
    <x v="1"/>
    <x v="1"/>
    <s v="Golfe"/>
    <x v="4"/>
    <x v="4"/>
    <x v="1"/>
    <x v="0"/>
  </r>
  <r>
    <n v="35"/>
    <s v="KOKOUDA Samuel"/>
    <n v="11"/>
    <x v="1"/>
    <m/>
    <x v="0"/>
    <s v="Eleve"/>
    <n v="90704984"/>
    <s v="colas"/>
    <m/>
    <m/>
    <s v="Hopital Bè Kpota"/>
    <s v="Golfe 1"/>
    <x v="0"/>
    <x v="0"/>
    <x v="15"/>
    <x v="5"/>
    <x v="18"/>
    <s v="oui"/>
    <s v="oui"/>
    <s v="non"/>
    <s v="non"/>
    <m/>
    <s v="Oui"/>
    <s v="non"/>
    <s v="non"/>
    <s v="non"/>
    <s v="non"/>
    <s v="Forage"/>
    <s v="non"/>
    <s v="oui"/>
    <x v="1"/>
    <x v="2"/>
    <x v="1"/>
    <d v="2024-10-04T00:00:00"/>
    <x v="0"/>
    <x v="1"/>
    <s v="Golfe"/>
    <x v="2"/>
    <x v="2"/>
    <x v="1"/>
    <x v="0"/>
  </r>
  <r>
    <n v="36"/>
    <s v="DAGLORIA LATIFA"/>
    <n v="9"/>
    <x v="1"/>
    <m/>
    <x v="1"/>
    <s v="Eleve"/>
    <n v="71987815"/>
    <s v="DJAMADJI"/>
    <m/>
    <m/>
    <s v="CHP ANEHO"/>
    <s v="LACS1"/>
    <x v="1"/>
    <x v="1"/>
    <x v="14"/>
    <x v="5"/>
    <x v="16"/>
    <s v="oui"/>
    <s v="oui"/>
    <s v="non"/>
    <s v="oui"/>
    <s v="non"/>
    <s v="Oui"/>
    <s v="non"/>
    <m/>
    <m/>
    <m/>
    <m/>
    <m/>
    <s v="oui"/>
    <x v="0"/>
    <x v="0"/>
    <x v="1"/>
    <d v="2024-10-07T00:00:00"/>
    <x v="0"/>
    <x v="0"/>
    <s v="Lacs"/>
    <x v="5"/>
    <x v="5"/>
    <x v="0"/>
    <x v="0"/>
  </r>
  <r>
    <n v="37"/>
    <s v="DAGLORIA  TADOU"/>
    <n v="6"/>
    <x v="1"/>
    <m/>
    <x v="0"/>
    <s v="Eleve"/>
    <n v="71987815"/>
    <s v="DJAMADJI"/>
    <m/>
    <m/>
    <s v="POLYCLINIQUE D'ANEHO"/>
    <s v="LACS1"/>
    <x v="1"/>
    <x v="1"/>
    <x v="13"/>
    <x v="4"/>
    <x v="9"/>
    <s v="oui"/>
    <s v="oui"/>
    <s v="non"/>
    <s v="non"/>
    <s v="FIEVRE "/>
    <s v="Oui"/>
    <s v="oui"/>
    <m/>
    <m/>
    <m/>
    <m/>
    <m/>
    <s v="non"/>
    <x v="2"/>
    <x v="1"/>
    <x v="2"/>
    <m/>
    <x v="0"/>
    <x v="1"/>
    <s v="Lacs"/>
    <x v="5"/>
    <x v="5"/>
    <x v="1"/>
    <x v="0"/>
  </r>
  <r>
    <n v="38"/>
    <s v="DAGLORIA SAODATOU"/>
    <n v="3"/>
    <x v="4"/>
    <m/>
    <x v="1"/>
    <s v="N/A"/>
    <n v="71987815"/>
    <s v="DJAMADJI"/>
    <m/>
    <m/>
    <s v="POLYCLINIQUE D'ANEHO"/>
    <s v="LACS1"/>
    <x v="1"/>
    <x v="1"/>
    <x v="15"/>
    <x v="5"/>
    <x v="15"/>
    <s v="oui"/>
    <s v="oui"/>
    <s v="non"/>
    <s v="oui"/>
    <s v="non"/>
    <s v="Oui"/>
    <s v="oui"/>
    <m/>
    <m/>
    <m/>
    <m/>
    <m/>
    <s v="non"/>
    <x v="2"/>
    <x v="1"/>
    <x v="2"/>
    <m/>
    <x v="0"/>
    <x v="1"/>
    <s v="Lacs"/>
    <x v="5"/>
    <x v="5"/>
    <x v="1"/>
    <x v="0"/>
  </r>
  <r>
    <n v="39"/>
    <s v="LAWSON DEDE"/>
    <n v="58"/>
    <x v="3"/>
    <m/>
    <x v="1"/>
    <s v="REVENDEUSE"/>
    <n v="97716719"/>
    <s v="DJAMADJI"/>
    <m/>
    <m/>
    <s v="POLYCLINIQUE D'ANEHO"/>
    <s v="LACS1"/>
    <x v="1"/>
    <x v="1"/>
    <x v="9"/>
    <x v="4"/>
    <x v="12"/>
    <s v="oui"/>
    <s v="non"/>
    <s v="non"/>
    <s v="non"/>
    <s v="non"/>
    <s v="Oui"/>
    <s v="oui"/>
    <m/>
    <m/>
    <m/>
    <m/>
    <m/>
    <s v="non"/>
    <x v="2"/>
    <x v="1"/>
    <x v="2"/>
    <m/>
    <x v="0"/>
    <x v="1"/>
    <s v="Lacs"/>
    <x v="5"/>
    <x v="5"/>
    <x v="1"/>
    <x v="1"/>
  </r>
  <r>
    <n v="40"/>
    <s v="GOKA FELIX"/>
    <n v="20"/>
    <x v="0"/>
    <m/>
    <x v="0"/>
    <s v="Eleve"/>
    <n v="71987815"/>
    <s v="DJAMADJI"/>
    <m/>
    <m/>
    <s v="CHP ANEHO"/>
    <s v="LACS1"/>
    <x v="1"/>
    <x v="1"/>
    <x v="14"/>
    <x v="5"/>
    <x v="16"/>
    <s v="oui"/>
    <s v="oui"/>
    <s v="non"/>
    <s v="oui"/>
    <s v="non"/>
    <s v="Oui"/>
    <s v="non"/>
    <m/>
    <m/>
    <m/>
    <m/>
    <m/>
    <s v="non"/>
    <x v="2"/>
    <x v="1"/>
    <x v="1"/>
    <d v="2024-10-07T00:00:00"/>
    <x v="0"/>
    <x v="1"/>
    <s v="Lacs"/>
    <x v="5"/>
    <x v="5"/>
    <x v="1"/>
    <x v="1"/>
  </r>
  <r>
    <n v="41"/>
    <s v="KOEGAN  ADAMA"/>
    <n v="79"/>
    <x v="5"/>
    <m/>
    <x v="0"/>
    <s v="RETRAITE"/>
    <s v="96107090/99921843"/>
    <s v="DJAMADJI"/>
    <m/>
    <m/>
    <s v="CHP ANEHO"/>
    <s v="LACS1"/>
    <x v="1"/>
    <x v="1"/>
    <x v="14"/>
    <x v="5"/>
    <x v="18"/>
    <s v="oui"/>
    <s v="oui"/>
    <s v="non"/>
    <s v="oui"/>
    <s v="non"/>
    <s v="Oui"/>
    <s v="non"/>
    <m/>
    <m/>
    <m/>
    <m/>
    <m/>
    <s v="oui"/>
    <x v="0"/>
    <x v="0"/>
    <x v="1"/>
    <d v="2024-10-07T00:00:00"/>
    <x v="0"/>
    <x v="0"/>
    <s v="Lacs"/>
    <x v="5"/>
    <x v="5"/>
    <x v="0"/>
    <x v="0"/>
  </r>
  <r>
    <n v="42"/>
    <s v="MISSEWU CLEMENT"/>
    <n v="18"/>
    <x v="0"/>
    <m/>
    <x v="0"/>
    <s v="Eleve"/>
    <n v="99338323"/>
    <s v="MEDEROS"/>
    <m/>
    <m/>
    <s v="USP AGOUEGAN"/>
    <s v="LACS2"/>
    <x v="1"/>
    <x v="1"/>
    <x v="16"/>
    <x v="5"/>
    <x v="17"/>
    <s v="oui"/>
    <s v="oui"/>
    <s v="oui"/>
    <s v="non"/>
    <s v="non"/>
    <s v="Oui"/>
    <m/>
    <m/>
    <m/>
    <m/>
    <m/>
    <m/>
    <s v="non"/>
    <x v="2"/>
    <x v="1"/>
    <x v="1"/>
    <d v="2024-10-06T00:00:00"/>
    <x v="0"/>
    <x v="1"/>
    <s v="Lacs"/>
    <x v="6"/>
    <x v="6"/>
    <x v="1"/>
    <x v="0"/>
  </r>
  <r>
    <n v="43"/>
    <s v="ADJOH MAMAN"/>
    <n v="50"/>
    <x v="3"/>
    <m/>
    <x v="1"/>
    <s v="REVENDEUSE"/>
    <n v="99338323"/>
    <s v="MEDEROS"/>
    <m/>
    <m/>
    <s v="USP AGOUEGAN"/>
    <s v="LACS2"/>
    <x v="1"/>
    <x v="1"/>
    <x v="16"/>
    <x v="5"/>
    <x v="17"/>
    <s v="oui"/>
    <s v="non"/>
    <s v="oui"/>
    <s v="non"/>
    <s v="non"/>
    <s v="Oui"/>
    <m/>
    <m/>
    <m/>
    <m/>
    <m/>
    <m/>
    <s v="oui"/>
    <x v="1"/>
    <x v="1"/>
    <x v="1"/>
    <d v="2024-10-06T00:00:00"/>
    <x v="0"/>
    <x v="1"/>
    <s v="Lacs"/>
    <x v="6"/>
    <x v="6"/>
    <x v="1"/>
    <x v="0"/>
  </r>
  <r>
    <n v="44"/>
    <s v="GAOUSSOU IDA"/>
    <n v="43"/>
    <x v="0"/>
    <m/>
    <x v="1"/>
    <s v="N/A"/>
    <n v="99338323"/>
    <s v="MEDEROS"/>
    <m/>
    <m/>
    <s v="USP AGOUEGAN"/>
    <s v="LACS2"/>
    <x v="1"/>
    <x v="1"/>
    <x v="16"/>
    <x v="5"/>
    <x v="17"/>
    <s v="oui"/>
    <s v="oui"/>
    <s v="non"/>
    <s v="non"/>
    <s v="FIEVRE "/>
    <s v="Oui"/>
    <m/>
    <m/>
    <m/>
    <m/>
    <m/>
    <m/>
    <s v="non"/>
    <x v="2"/>
    <x v="1"/>
    <x v="1"/>
    <d v="2024-10-06T00:00:00"/>
    <x v="0"/>
    <x v="1"/>
    <s v="Lacs"/>
    <x v="6"/>
    <x v="6"/>
    <x v="1"/>
    <x v="1"/>
  </r>
  <r>
    <n v="45"/>
    <s v="ADETONA ADEBIONA"/>
    <n v="49"/>
    <x v="3"/>
    <m/>
    <x v="1"/>
    <s v="REVENDEUSE"/>
    <n v="99338323"/>
    <s v="MEDEROS"/>
    <m/>
    <m/>
    <s v="USP AGOUEGAN"/>
    <s v="LACS2"/>
    <x v="1"/>
    <x v="1"/>
    <x v="16"/>
    <x v="5"/>
    <x v="17"/>
    <s v="oui"/>
    <s v="non"/>
    <s v="oui"/>
    <s v="non"/>
    <s v="ASTHENIE, FIEVRE "/>
    <s v="Oui"/>
    <m/>
    <m/>
    <m/>
    <m/>
    <m/>
    <m/>
    <s v="oui"/>
    <x v="1"/>
    <x v="1"/>
    <x v="1"/>
    <d v="2024-10-06T00:00:00"/>
    <x v="0"/>
    <x v="1"/>
    <s v="Lacs"/>
    <x v="6"/>
    <x v="6"/>
    <x v="1"/>
    <x v="0"/>
  </r>
  <r>
    <n v="46"/>
    <s v="KLIKO ZAKARI"/>
    <n v="14"/>
    <x v="1"/>
    <m/>
    <x v="0"/>
    <s v="Eleve"/>
    <n v="70698344"/>
    <s v="MEDEROS"/>
    <m/>
    <m/>
    <s v="USP AGOUEGAN"/>
    <s v="LACS2"/>
    <x v="1"/>
    <x v="1"/>
    <x v="16"/>
    <x v="5"/>
    <x v="17"/>
    <s v="oui"/>
    <s v="oui"/>
    <s v="non"/>
    <s v="non"/>
    <s v="FIEVRE"/>
    <s v="Oui"/>
    <m/>
    <m/>
    <m/>
    <m/>
    <m/>
    <m/>
    <s v="non"/>
    <x v="2"/>
    <x v="1"/>
    <x v="1"/>
    <d v="2024-10-06T00:00:00"/>
    <x v="0"/>
    <x v="1"/>
    <s v="Lacs"/>
    <x v="6"/>
    <x v="6"/>
    <x v="1"/>
    <x v="1"/>
  </r>
  <r>
    <n v="47"/>
    <s v="OBEY ADEKETOU"/>
    <n v="18"/>
    <x v="0"/>
    <m/>
    <x v="1"/>
    <s v="REVENDEUSE"/>
    <n v="99338323"/>
    <s v="MEDEROS"/>
    <m/>
    <m/>
    <s v="USP AGOUEGAN"/>
    <s v="LACS2"/>
    <x v="1"/>
    <x v="1"/>
    <x v="16"/>
    <x v="5"/>
    <x v="17"/>
    <s v="oui"/>
    <s v="oui"/>
    <s v="non"/>
    <s v="non"/>
    <s v="non"/>
    <s v="Oui"/>
    <m/>
    <m/>
    <m/>
    <m/>
    <m/>
    <m/>
    <s v="non"/>
    <x v="2"/>
    <x v="1"/>
    <x v="1"/>
    <d v="2024-10-06T00:00:00"/>
    <x v="0"/>
    <x v="1"/>
    <s v="Lacs"/>
    <x v="6"/>
    <x v="6"/>
    <x v="1"/>
    <x v="1"/>
  </r>
  <r>
    <n v="48"/>
    <s v="AGBESSI CHRISTINE "/>
    <n v="33"/>
    <x v="0"/>
    <m/>
    <x v="1"/>
    <s v="COUTURIERE"/>
    <n v="70104629"/>
    <s v="MEDEROS"/>
    <m/>
    <m/>
    <s v="USP AGOUEGAN"/>
    <s v="LACS2"/>
    <x v="1"/>
    <x v="1"/>
    <x v="16"/>
    <x v="5"/>
    <x v="17"/>
    <s v="oui"/>
    <s v="non"/>
    <s v="non"/>
    <s v="non"/>
    <s v="non"/>
    <s v="Oui"/>
    <m/>
    <m/>
    <m/>
    <m/>
    <m/>
    <m/>
    <s v="non"/>
    <x v="2"/>
    <x v="1"/>
    <x v="1"/>
    <d v="2024-10-06T00:00:00"/>
    <x v="0"/>
    <x v="1"/>
    <s v="Lacs"/>
    <x v="6"/>
    <x v="6"/>
    <x v="1"/>
    <x v="1"/>
  </r>
  <r>
    <n v="49"/>
    <s v="SADJISSOU CHERIFA"/>
    <n v="2"/>
    <x v="2"/>
    <m/>
    <x v="1"/>
    <s v="N/A"/>
    <n v="99338323"/>
    <s v="MEDEROS"/>
    <m/>
    <m/>
    <s v="USP AGOUEGAN"/>
    <s v="LACS2"/>
    <x v="1"/>
    <x v="1"/>
    <x v="17"/>
    <x v="5"/>
    <x v="19"/>
    <s v="oui"/>
    <s v="oui"/>
    <s v="non"/>
    <s v="non"/>
    <s v="non"/>
    <s v="Oui"/>
    <s v="non"/>
    <m/>
    <m/>
    <m/>
    <m/>
    <m/>
    <s v="non"/>
    <x v="2"/>
    <x v="1"/>
    <x v="1"/>
    <d v="2024-10-06T00:00:00"/>
    <x v="0"/>
    <x v="1"/>
    <s v="Lacs"/>
    <x v="6"/>
    <x v="6"/>
    <x v="1"/>
    <x v="1"/>
  </r>
  <r>
    <n v="50"/>
    <s v="AGBEGNIGAN  AFI"/>
    <n v="28"/>
    <x v="0"/>
    <m/>
    <x v="1"/>
    <s v="REVENDEUSE"/>
    <n v="97097040"/>
    <s v="DJEKVI"/>
    <m/>
    <m/>
    <s v="POLYCLINIQUE D'ANEHO"/>
    <s v="LACS1"/>
    <x v="1"/>
    <x v="1"/>
    <x v="18"/>
    <x v="5"/>
    <x v="20"/>
    <s v="oui"/>
    <s v="oui"/>
    <s v="non"/>
    <s v="non"/>
    <s v="non"/>
    <s v="Oui"/>
    <s v="non"/>
    <m/>
    <m/>
    <m/>
    <m/>
    <m/>
    <s v="oui"/>
    <x v="2"/>
    <x v="0"/>
    <x v="1"/>
    <m/>
    <x v="0"/>
    <x v="0"/>
    <s v="Lacs"/>
    <x v="5"/>
    <x v="7"/>
    <x v="0"/>
    <x v="0"/>
  </r>
  <r>
    <n v="51"/>
    <s v="TOBOSSOU  SAM"/>
    <n v="36"/>
    <x v="0"/>
    <m/>
    <x v="0"/>
    <s v="MACON"/>
    <n v="92459688"/>
    <s v="N'LESSI"/>
    <s v="6.227396584278712"/>
    <s v=" 1.5825646909844922"/>
    <s v="POLYCLINIQUE D'ANEHO"/>
    <s v="LACS1"/>
    <x v="1"/>
    <x v="1"/>
    <x v="18"/>
    <x v="5"/>
    <x v="20"/>
    <s v="oui"/>
    <s v="oui"/>
    <s v="non"/>
    <s v="non"/>
    <s v="non"/>
    <s v="Oui"/>
    <s v="non"/>
    <m/>
    <m/>
    <m/>
    <m/>
    <m/>
    <s v="oui"/>
    <x v="2"/>
    <x v="0"/>
    <x v="1"/>
    <m/>
    <x v="0"/>
    <x v="0"/>
    <s v="Lacs"/>
    <x v="5"/>
    <x v="5"/>
    <x v="0"/>
    <x v="0"/>
  </r>
  <r>
    <n v="52"/>
    <s v="LAKSSIBOU  MAKATA"/>
    <n v="22"/>
    <x v="0"/>
    <m/>
    <x v="1"/>
    <s v="MENAGERE"/>
    <n v="92217142"/>
    <s v="ZONGO"/>
    <m/>
    <m/>
    <s v="POLYCLINIQUE D'ANEHO"/>
    <s v="LACS1"/>
    <x v="1"/>
    <x v="1"/>
    <x v="19"/>
    <x v="5"/>
    <x v="21"/>
    <s v="oui"/>
    <s v="oui"/>
    <s v="oui"/>
    <s v="non"/>
    <s v="non"/>
    <s v="Oui"/>
    <s v="non"/>
    <m/>
    <m/>
    <m/>
    <m/>
    <m/>
    <s v="oui"/>
    <x v="2"/>
    <x v="2"/>
    <x v="2"/>
    <m/>
    <x v="0"/>
    <x v="1"/>
    <s v="Lacs"/>
    <x v="5"/>
    <x v="7"/>
    <x v="1"/>
    <x v="0"/>
  </r>
  <r>
    <n v="53"/>
    <s v="ADANHOUME  FLORENT"/>
    <n v="31"/>
    <x v="0"/>
    <m/>
    <x v="0"/>
    <s v="PECHEUR"/>
    <n v="99729539"/>
    <s v="Jericho"/>
    <s v="6.234928331889"/>
    <s v=" 1.615224647621934"/>
    <s v="POLYCLINIQUE D'ANEHO"/>
    <s v="LACS1"/>
    <x v="1"/>
    <x v="1"/>
    <x v="20"/>
    <x v="6"/>
    <x v="22"/>
    <s v="oui"/>
    <m/>
    <m/>
    <m/>
    <m/>
    <s v="Oui"/>
    <m/>
    <m/>
    <m/>
    <m/>
    <m/>
    <m/>
    <s v="oui"/>
    <x v="2"/>
    <x v="0"/>
    <x v="1"/>
    <m/>
    <x v="0"/>
    <x v="0"/>
    <s v="Lacs"/>
    <x v="5"/>
    <x v="7"/>
    <x v="0"/>
    <x v="0"/>
  </r>
  <r>
    <n v="54"/>
    <s v="ATTIKOU Adiatou"/>
    <n v="52"/>
    <x v="3"/>
    <m/>
    <x v="1"/>
    <s v="Revendeur"/>
    <s v="S/C 92119449"/>
    <s v="Tamani"/>
    <s v="6.185419"/>
    <s v="1.318492"/>
    <s v="NA"/>
    <s v="Golfe 6"/>
    <x v="0"/>
    <x v="0"/>
    <x v="20"/>
    <x v="6"/>
    <x v="23"/>
    <s v="oui"/>
    <s v="oui"/>
    <s v="non"/>
    <s v="non"/>
    <m/>
    <s v="non"/>
    <s v="non"/>
    <s v="non"/>
    <s v="non"/>
    <m/>
    <s v="Forage"/>
    <s v="non"/>
    <s v="non"/>
    <x v="2"/>
    <x v="1"/>
    <x v="0"/>
    <d v="2024-10-09T00:00:00"/>
    <x v="1"/>
    <x v="1"/>
    <s v="Golfe"/>
    <x v="1"/>
    <x v="0"/>
    <x v="1"/>
    <x v="1"/>
  </r>
  <r>
    <n v="55"/>
    <s v="ADJETE Anitè"/>
    <n v="43"/>
    <x v="0"/>
    <m/>
    <x v="0"/>
    <s v="pêcheur"/>
    <s v="S/C 90202013"/>
    <s v="Katanga"/>
    <s v="6.149335"/>
    <s v="1.294929"/>
    <s v="CMS Katanga"/>
    <s v="Golfe 1"/>
    <x v="0"/>
    <x v="0"/>
    <x v="21"/>
    <x v="6"/>
    <x v="23"/>
    <s v="oui"/>
    <s v="oui"/>
    <s v="oui"/>
    <s v="oui"/>
    <m/>
    <s v="Oui"/>
    <s v="non"/>
    <s v="Oui"/>
    <s v="non"/>
    <m/>
    <s v="Forage/Puits"/>
    <s v="non"/>
    <s v="oui"/>
    <x v="0"/>
    <x v="0"/>
    <x v="0"/>
    <d v="2024-10-12T00:00:00"/>
    <x v="1"/>
    <x v="0"/>
    <s v="Golfe"/>
    <x v="1"/>
    <x v="1"/>
    <x v="0"/>
    <x v="0"/>
  </r>
  <r>
    <n v="56"/>
    <s v="KOUDOTO  KOKOU LANDRY"/>
    <n v="15"/>
    <x v="0"/>
    <m/>
    <x v="0"/>
    <s v="PECHEUR"/>
    <n v="98666864"/>
    <s v="DJAMADJI"/>
    <s v="6.237265928242092"/>
    <s v=" 1.5713269352515131"/>
    <s v="POLYCLINIQUE D'ANEHO"/>
    <s v="LACS1"/>
    <x v="1"/>
    <x v="1"/>
    <x v="21"/>
    <x v="6"/>
    <x v="23"/>
    <s v="oui"/>
    <s v="oui"/>
    <s v="non"/>
    <s v="oui"/>
    <s v="non"/>
    <s v="Oui"/>
    <s v="non"/>
    <s v="non"/>
    <s v="non"/>
    <s v="non"/>
    <s v="Non"/>
    <s v="non"/>
    <s v="oui"/>
    <x v="2"/>
    <x v="0"/>
    <x v="1"/>
    <d v="2024-10-11T00:00:00"/>
    <x v="0"/>
    <x v="0"/>
    <s v="Lacs"/>
    <x v="5"/>
    <x v="5"/>
    <x v="0"/>
    <x v="0"/>
  </r>
  <r>
    <n v="57"/>
    <s v="NANIVI   NATUS"/>
    <n v="34"/>
    <x v="0"/>
    <m/>
    <x v="0"/>
    <s v="PECHEUR"/>
    <n v="99802229"/>
    <s v="TOGBECONDJI"/>
    <m/>
    <m/>
    <s v="POLYCLINIQUE D'ANEHO"/>
    <s v="LACS1"/>
    <x v="1"/>
    <x v="1"/>
    <x v="22"/>
    <x v="6"/>
    <x v="24"/>
    <s v="oui"/>
    <s v="oui"/>
    <s v="non"/>
    <s v="oui"/>
    <s v="non"/>
    <s v="Oui"/>
    <s v="non"/>
    <s v="non"/>
    <s v="non"/>
    <s v="non"/>
    <s v="Non"/>
    <s v="non"/>
    <s v="oui"/>
    <x v="2"/>
    <x v="0"/>
    <x v="1"/>
    <m/>
    <x v="0"/>
    <x v="0"/>
    <s v="Lacs"/>
    <x v="6"/>
    <x v="6"/>
    <x v="0"/>
    <x v="0"/>
  </r>
  <r>
    <n v="58"/>
    <s v="FOLLYGAH LAURENA"/>
    <n v="2"/>
    <x v="2"/>
    <m/>
    <x v="1"/>
    <s v="N/A"/>
    <n v="92287346"/>
    <s v="Assoucondji"/>
    <m/>
    <m/>
    <s v="AZIAGBACONDJI"/>
    <s v="LACS1"/>
    <x v="1"/>
    <x v="1"/>
    <x v="23"/>
    <x v="6"/>
    <x v="25"/>
    <s v="oui"/>
    <s v="oui"/>
    <s v="non"/>
    <s v="oui"/>
    <s v="non"/>
    <s v="non"/>
    <s v="non"/>
    <s v="non"/>
    <s v="non"/>
    <s v="non"/>
    <s v="Non"/>
    <s v="non"/>
    <s v="oui"/>
    <x v="2"/>
    <x v="2"/>
    <x v="2"/>
    <m/>
    <x v="0"/>
    <x v="1"/>
    <s v="Lacs"/>
    <x v="5"/>
    <x v="7"/>
    <x v="0"/>
    <x v="0"/>
  </r>
  <r>
    <n v="59"/>
    <s v="DOEVI SOULE"/>
    <n v="45"/>
    <x v="3"/>
    <m/>
    <x v="0"/>
    <s v="TAXI MOTO"/>
    <n v="99626591"/>
    <s v="AGBATALANZO"/>
    <m/>
    <m/>
    <s v="GBODJOME"/>
    <s v="LACS3"/>
    <x v="1"/>
    <x v="1"/>
    <x v="23"/>
    <x v="6"/>
    <x v="25"/>
    <s v="oui"/>
    <s v="oui"/>
    <s v="non"/>
    <s v="oui"/>
    <s v="non"/>
    <s v="Oui"/>
    <s v="non"/>
    <s v="Oui"/>
    <s v="Oui"/>
    <s v="Oui"/>
    <s v="OUI"/>
    <s v="non"/>
    <s v="oui"/>
    <x v="0"/>
    <x v="0"/>
    <x v="1"/>
    <m/>
    <x v="0"/>
    <x v="0"/>
    <s v="Lacs"/>
    <x v="3"/>
    <x v="3"/>
    <x v="0"/>
    <x v="0"/>
  </r>
  <r>
    <n v="60"/>
    <s v="ADJAYI  AKPENE"/>
    <n v="23"/>
    <x v="0"/>
    <m/>
    <x v="1"/>
    <s v="MENAGERE"/>
    <n v="99802229"/>
    <s v="TOGBECONDJI"/>
    <m/>
    <m/>
    <s v="POLYCLINIQUE D'ANEHO"/>
    <s v="LACS1"/>
    <x v="1"/>
    <x v="1"/>
    <x v="23"/>
    <x v="6"/>
    <x v="25"/>
    <s v="oui"/>
    <s v="oui"/>
    <s v="non"/>
    <s v="non"/>
    <s v="non"/>
    <s v="non"/>
    <s v="oui"/>
    <s v="non"/>
    <s v="non"/>
    <s v="non"/>
    <s v="Non"/>
    <s v="non"/>
    <s v="oui"/>
    <x v="0"/>
    <x v="0"/>
    <x v="1"/>
    <m/>
    <x v="0"/>
    <x v="0"/>
    <s v="Lacs"/>
    <x v="6"/>
    <x v="6"/>
    <x v="0"/>
    <x v="0"/>
  </r>
  <r>
    <n v="61"/>
    <s v="DJIWOMENEKO  TONYEVIADJI"/>
    <n v="35"/>
    <x v="0"/>
    <m/>
    <x v="0"/>
    <s v="PECHEUR"/>
    <n v="99802229"/>
    <s v="TOGBECONDJI"/>
    <m/>
    <m/>
    <s v="POLYCLINIQUE D'ANEHO"/>
    <s v="LACS1"/>
    <x v="1"/>
    <x v="1"/>
    <x v="23"/>
    <x v="6"/>
    <x v="25"/>
    <s v="oui"/>
    <s v="oui"/>
    <s v="non"/>
    <s v="non"/>
    <s v="non"/>
    <s v="non"/>
    <s v="oui"/>
    <s v="non"/>
    <s v="non"/>
    <s v="non"/>
    <s v="Non"/>
    <s v="non"/>
    <s v="non"/>
    <x v="2"/>
    <x v="0"/>
    <x v="1"/>
    <m/>
    <x v="0"/>
    <x v="0"/>
    <s v="Lacs"/>
    <x v="6"/>
    <x v="6"/>
    <x v="0"/>
    <x v="0"/>
  </r>
  <r>
    <n v="62"/>
    <s v="AYANOU  JUSTIN"/>
    <n v="0.58333333333333337"/>
    <x v="2"/>
    <s v="7 mois"/>
    <x v="0"/>
    <s v="N/A"/>
    <m/>
    <s v="Jericho"/>
    <s v="6.234928331889"/>
    <s v=" 1.615224647621934"/>
    <s v="POLYCLINIQUE D'ANEHO"/>
    <s v="LACS1"/>
    <x v="1"/>
    <x v="1"/>
    <x v="23"/>
    <x v="6"/>
    <x v="25"/>
    <s v="oui"/>
    <s v="oui"/>
    <s v="non"/>
    <s v="non"/>
    <s v="non"/>
    <s v="non"/>
    <s v="non"/>
    <s v="non"/>
    <s v="non"/>
    <s v="non"/>
    <s v="Non"/>
    <s v="non"/>
    <s v="oui"/>
    <x v="0"/>
    <x v="2"/>
    <x v="2"/>
    <s v="NA"/>
    <x v="0"/>
    <x v="1"/>
    <s v="Lacs"/>
    <x v="5"/>
    <x v="7"/>
    <x v="0"/>
    <x v="0"/>
  </r>
  <r>
    <n v="63"/>
    <s v="ADOURAMAN  ADJARA"/>
    <n v="48"/>
    <x v="3"/>
    <m/>
    <x v="1"/>
    <s v="MENAGERE"/>
    <m/>
    <s v="VOYAGEUSE"/>
    <m/>
    <m/>
    <s v="POLYCLINIQUE D'ANEHO"/>
    <s v="LACS2"/>
    <x v="1"/>
    <x v="1"/>
    <x v="23"/>
    <x v="6"/>
    <x v="25"/>
    <s v="oui"/>
    <s v="oui"/>
    <s v="non"/>
    <s v="oui"/>
    <s v="non"/>
    <s v="Oui"/>
    <s v="non"/>
    <s v="non"/>
    <s v="non"/>
    <s v="non"/>
    <s v="Non"/>
    <s v="non"/>
    <s v="oui"/>
    <x v="0"/>
    <x v="0"/>
    <x v="1"/>
    <m/>
    <x v="0"/>
    <x v="0"/>
    <s v="Lacs"/>
    <x v="6"/>
    <x v="6"/>
    <x v="0"/>
    <x v="0"/>
  </r>
  <r>
    <n v="64"/>
    <s v="PALALI Abalo"/>
    <n v="60"/>
    <x v="5"/>
    <s v="[15+]"/>
    <x v="0"/>
    <s v="Militaire retraité"/>
    <s v="79426397/99966833"/>
    <s v="Alinka"/>
    <s v="N 6°13'16.0''"/>
    <s v="E 1°12'46.5''"/>
    <s v="USP Nyivémégblé"/>
    <s v="Agoè-Nyivé 4"/>
    <x v="2"/>
    <x v="0"/>
    <x v="24"/>
    <x v="2"/>
    <x v="26"/>
    <s v="oui"/>
    <s v="non"/>
    <s v="oui"/>
    <s v="oui"/>
    <s v="Vertige, Asthénie"/>
    <s v="non"/>
    <s v="non"/>
    <s v="non"/>
    <s v="non"/>
    <s v="Forage"/>
    <s v="OUI"/>
    <s v="Oui"/>
    <s v="Négatif"/>
    <x v="1"/>
    <x v="1"/>
    <x v="0"/>
    <n v="45549"/>
    <x v="0"/>
    <x v="1"/>
    <s v="Agoè-Nyivé"/>
    <x v="7"/>
    <x v="8"/>
    <x v="1"/>
    <x v="0"/>
  </r>
  <r>
    <n v="65"/>
    <s v="BOUBAKAR Abdoulakim"/>
    <n v="16"/>
    <x v="0"/>
    <s v="[15+]"/>
    <x v="0"/>
    <s v="Elève"/>
    <n v="91360297"/>
    <s v="Agoè Kitidjan"/>
    <s v="N 6°13'16.0''"/>
    <s v="E 1°12'46.5''"/>
    <s v="CHU Campus Retrocédé au CMS Agoè-Nyivé"/>
    <s v="Agoè-Nyivé 1"/>
    <x v="2"/>
    <x v="0"/>
    <x v="14"/>
    <x v="5"/>
    <x v="17"/>
    <s v="oui"/>
    <s v="non"/>
    <s v="non"/>
    <s v="oui"/>
    <s v="Néant"/>
    <s v="non"/>
    <s v="non"/>
    <s v="non"/>
    <s v="non"/>
    <s v="Forage"/>
    <s v="OUI"/>
    <s v="Oui"/>
    <s v="Négatif"/>
    <x v="1"/>
    <x v="1"/>
    <x v="0"/>
    <n v="45572"/>
    <x v="0"/>
    <x v="1"/>
    <s v="Agoè-Nyivé"/>
    <x v="8"/>
    <x v="8"/>
    <x v="1"/>
    <x v="0"/>
  </r>
  <r>
    <n v="66"/>
    <s v="MOUKAILA Nadia"/>
    <n v="3"/>
    <x v="4"/>
    <s v="[1-4]"/>
    <x v="1"/>
    <s v="Enfant"/>
    <n v="97839857"/>
    <s v="Agoè Houmbi"/>
    <s v="N 6°13'16.0''"/>
    <s v="E 1°12'46.5''"/>
    <s v="CMS Agoè-Nyivé"/>
    <s v="Agoè-Nyivé 1"/>
    <x v="2"/>
    <x v="0"/>
    <x v="21"/>
    <x v="6"/>
    <x v="24"/>
    <s v="oui"/>
    <s v="oui"/>
    <s v="non"/>
    <s v="oui"/>
    <s v="nausées ; altération de la conscience"/>
    <s v="Oui"/>
    <s v="non"/>
    <s v="non"/>
    <s v="non"/>
    <s v="Tde/Forage"/>
    <s v="OUI"/>
    <s v="Oui"/>
    <s v="Positif"/>
    <x v="0"/>
    <x v="1"/>
    <x v="0"/>
    <n v="45582"/>
    <x v="0"/>
    <x v="0"/>
    <s v="Agoè-Nyivé"/>
    <x v="8"/>
    <x v="8"/>
    <x v="0"/>
    <x v="0"/>
  </r>
  <r>
    <n v="67"/>
    <s v="MOUSSA Arzouma"/>
    <n v="54"/>
    <x v="3"/>
    <s v="[15+]"/>
    <x v="0"/>
    <s v="Commerçant"/>
    <n v="92372152"/>
    <s v="Agoè Houmbi"/>
    <s v="N 6°13'16.0''"/>
    <s v="E 1°12'46.5''"/>
    <s v="CMS Agoè-Nyivé"/>
    <s v="Agoè-Nyivé 1"/>
    <x v="2"/>
    <x v="0"/>
    <x v="16"/>
    <x v="5"/>
    <x v="25"/>
    <s v="non"/>
    <s v="non"/>
    <s v="non"/>
    <s v="non"/>
    <s v="Néant"/>
    <s v="non"/>
    <s v="non"/>
    <s v="non"/>
    <s v="non"/>
    <s v="Tde/Forage"/>
    <s v="OUI"/>
    <s v="Oui"/>
    <s v="Négatif"/>
    <x v="1"/>
    <x v="1"/>
    <x v="0"/>
    <n v="45577"/>
    <x v="0"/>
    <x v="1"/>
    <s v="Agoè-Nyivé"/>
    <x v="8"/>
    <x v="8"/>
    <x v="1"/>
    <x v="0"/>
  </r>
  <r>
    <n v="68"/>
    <s v="AGBOKOU Kpessi"/>
    <n v="65"/>
    <x v="5"/>
    <s v="≥60"/>
    <x v="1"/>
    <s v="Revendeur"/>
    <n v="98673180"/>
    <s v="Attiégou"/>
    <s v="6.171169451806052"/>
    <s v="1.2885405838783568"/>
    <s v="CMS Bè Kpota"/>
    <s v="Golfe 1"/>
    <x v="0"/>
    <x v="0"/>
    <x v="25"/>
    <x v="6"/>
    <x v="27"/>
    <s v="oui"/>
    <s v="non"/>
    <s v="oui"/>
    <s v="non"/>
    <m/>
    <s v="non"/>
    <s v="non"/>
    <s v="non"/>
    <s v="Oui"/>
    <m/>
    <s v="Tde"/>
    <s v="non"/>
    <s v="oui"/>
    <x v="1"/>
    <x v="2"/>
    <x v="0"/>
    <n v="45579"/>
    <x v="0"/>
    <x v="1"/>
    <s v="Golfe"/>
    <x v="0"/>
    <x v="0"/>
    <x v="1"/>
    <x v="0"/>
  </r>
  <r>
    <n v="69"/>
    <s v="DEGBE Adjovi "/>
    <n v="29"/>
    <x v="0"/>
    <s v="[15-44["/>
    <x v="1"/>
    <s v="Couture"/>
    <n v="99368155"/>
    <s v="Adamavo"/>
    <s v="6.172559"/>
    <s v="1.309719"/>
    <s v="CMS Adamavo"/>
    <s v="Golfe 6"/>
    <x v="0"/>
    <x v="0"/>
    <x v="26"/>
    <x v="6"/>
    <x v="27"/>
    <s v="oui"/>
    <s v="oui"/>
    <s v="oui"/>
    <s v="non"/>
    <m/>
    <s v="ne sait pas"/>
    <s v="non"/>
    <s v="non"/>
    <s v="non"/>
    <m/>
    <s v="Puits"/>
    <s v="non"/>
    <s v="oui"/>
    <x v="0"/>
    <x v="2"/>
    <x v="0"/>
    <n v="45580"/>
    <x v="0"/>
    <x v="0"/>
    <s v="Golfe"/>
    <x v="1"/>
    <x v="0"/>
    <x v="0"/>
    <x v="0"/>
  </r>
  <r>
    <n v="70"/>
    <s v="GBADOE   KANGNI HUGUES"/>
    <n v="0.5"/>
    <x v="2"/>
    <n v="6"/>
    <x v="0"/>
    <s v="NA"/>
    <m/>
    <s v="AKLAKOU NOBLOKOME"/>
    <m/>
    <m/>
    <s v="AKLAKOU"/>
    <s v="LACS4"/>
    <x v="1"/>
    <x v="1"/>
    <x v="26"/>
    <x v="6"/>
    <x v="28"/>
    <s v="oui"/>
    <s v="oui"/>
    <s v="non"/>
    <s v="oui"/>
    <s v="non"/>
    <s v="Oui"/>
    <s v="non"/>
    <s v="non"/>
    <s v="non"/>
    <s v="non"/>
    <s v="Non"/>
    <s v="non"/>
    <s v="oui"/>
    <x v="1"/>
    <x v="2"/>
    <x v="2"/>
    <n v="45580"/>
    <x v="0"/>
    <x v="1"/>
    <s v="Lacs"/>
    <x v="9"/>
    <x v="9"/>
    <x v="1"/>
    <x v="0"/>
  </r>
  <r>
    <n v="71"/>
    <s v="MOUMOUNI  MYRIAM"/>
    <n v="14"/>
    <x v="1"/>
    <m/>
    <x v="1"/>
    <s v="Eleve"/>
    <n v="70606368"/>
    <s v="ZEBE"/>
    <m/>
    <m/>
    <s v="POLYCLINIQUE D'ANEHO"/>
    <s v="LACS1"/>
    <x v="1"/>
    <x v="1"/>
    <x v="25"/>
    <x v="6"/>
    <x v="28"/>
    <s v="oui"/>
    <s v="oui"/>
    <s v="non"/>
    <s v="oui"/>
    <s v="non"/>
    <s v="Oui"/>
    <s v="non"/>
    <s v="non"/>
    <s v="non"/>
    <s v="non"/>
    <s v="Non"/>
    <s v="non"/>
    <s v="oui"/>
    <x v="1"/>
    <x v="2"/>
    <x v="1"/>
    <n v="45580"/>
    <x v="0"/>
    <x v="1"/>
    <s v="Lacs"/>
    <x v="5"/>
    <x v="7"/>
    <x v="1"/>
    <x v="0"/>
  </r>
  <r>
    <n v="72"/>
    <s v="LOKO   ADELASSI"/>
    <n v="70"/>
    <x v="5"/>
    <m/>
    <x v="1"/>
    <s v="MENAGERE"/>
    <m/>
    <s v="SIVAME"/>
    <m/>
    <m/>
    <s v="SEKO"/>
    <s v="LACS2"/>
    <x v="1"/>
    <x v="1"/>
    <x v="26"/>
    <x v="6"/>
    <x v="28"/>
    <s v="oui"/>
    <s v="oui"/>
    <s v="non"/>
    <s v="oui"/>
    <s v="non"/>
    <s v="Oui"/>
    <s v="non"/>
    <s v="Oui"/>
    <s v="Oui"/>
    <s v="Oui"/>
    <s v="Non"/>
    <s v="non"/>
    <s v="oui"/>
    <x v="1"/>
    <x v="2"/>
    <x v="2"/>
    <n v="45580"/>
    <x v="0"/>
    <x v="1"/>
    <s v="Lacs"/>
    <x v="6"/>
    <x v="6"/>
    <x v="1"/>
    <x v="0"/>
  </r>
  <r>
    <n v="73"/>
    <s v="DEGBE  KOAMI"/>
    <n v="40"/>
    <x v="0"/>
    <m/>
    <x v="0"/>
    <s v="CULTIVATEUR"/>
    <n v="90230644"/>
    <s v="GANAVE"/>
    <m/>
    <m/>
    <s v="GANAVE"/>
    <s v="LACS4"/>
    <x v="1"/>
    <x v="1"/>
    <x v="27"/>
    <x v="7"/>
    <x v="29"/>
    <s v="oui"/>
    <s v="oui"/>
    <s v="non"/>
    <s v="oui"/>
    <s v="non"/>
    <s v="Oui"/>
    <s v="non"/>
    <s v="non"/>
    <s v="non"/>
    <s v="non"/>
    <s v="Non"/>
    <s v="non"/>
    <s v="oui"/>
    <x v="0"/>
    <x v="0"/>
    <x v="1"/>
    <n v="45584"/>
    <x v="0"/>
    <x v="0"/>
    <s v="Lacs"/>
    <x v="9"/>
    <x v="10"/>
    <x v="0"/>
    <x v="0"/>
  </r>
  <r>
    <n v="74"/>
    <s v="MONTCHON  YAO"/>
    <n v="56"/>
    <x v="3"/>
    <m/>
    <x v="0"/>
    <s v="Agent de sécurité"/>
    <n v="98935263"/>
    <s v="NOVOTON"/>
    <m/>
    <m/>
    <s v="KPEME"/>
    <s v="LACS3"/>
    <x v="1"/>
    <x v="1"/>
    <x v="28"/>
    <x v="7"/>
    <x v="30"/>
    <s v="oui"/>
    <s v="non"/>
    <s v="non"/>
    <s v="non"/>
    <s v="non"/>
    <s v="non"/>
    <s v="non"/>
    <s v="non"/>
    <s v="non"/>
    <s v="non"/>
    <s v="Non"/>
    <s v="non"/>
    <s v="oui"/>
    <x v="1"/>
    <x v="1"/>
    <x v="2"/>
    <m/>
    <x v="0"/>
    <x v="1"/>
    <s v="Lacs"/>
    <x v="3"/>
    <x v="3"/>
    <x v="1"/>
    <x v="0"/>
  </r>
  <r>
    <n v="75"/>
    <s v="LAWSON LATE"/>
    <n v="31"/>
    <x v="0"/>
    <m/>
    <x v="0"/>
    <s v="Maçon"/>
    <n v="96269007"/>
    <s v="ABALOCONDJI"/>
    <s v="6.263145"/>
    <s v=" 1.5923930"/>
    <s v="GLIDJI"/>
    <s v="LACS1"/>
    <x v="1"/>
    <x v="1"/>
    <x v="28"/>
    <x v="7"/>
    <x v="31"/>
    <s v="oui"/>
    <s v="oui"/>
    <s v="non"/>
    <s v="oui"/>
    <s v="non"/>
    <s v="Oui"/>
    <s v="non"/>
    <s v="non"/>
    <s v="non"/>
    <s v="non"/>
    <s v="Non"/>
    <s v="non"/>
    <s v="oui"/>
    <x v="0"/>
    <x v="1"/>
    <x v="1"/>
    <m/>
    <x v="0"/>
    <x v="0"/>
    <s v="Lacs"/>
    <x v="5"/>
    <x v="11"/>
    <x v="0"/>
    <x v="0"/>
  </r>
  <r>
    <n v="76"/>
    <s v="CODJA  AGNES"/>
    <n v="11"/>
    <x v="1"/>
    <m/>
    <x v="1"/>
    <s v="Eleve"/>
    <n v="96149021"/>
    <s v="NLESSI"/>
    <s v="6.227396584278712"/>
    <s v=" 1.5825646909844922"/>
    <s v="POLYCLINIQUE D'ANEHO"/>
    <s v="LACS1"/>
    <x v="1"/>
    <x v="1"/>
    <x v="28"/>
    <x v="7"/>
    <x v="31"/>
    <s v="oui"/>
    <s v="oui"/>
    <s v="non"/>
    <s v="oui"/>
    <s v="non"/>
    <s v="Oui"/>
    <s v="non"/>
    <s v="non"/>
    <s v="non"/>
    <s v="non"/>
    <s v="Non"/>
    <s v="non"/>
    <s v="oui"/>
    <x v="0"/>
    <x v="1"/>
    <x v="1"/>
    <m/>
    <x v="0"/>
    <x v="0"/>
    <s v="Lacs"/>
    <x v="5"/>
    <x v="5"/>
    <x v="0"/>
    <x v="0"/>
  </r>
  <r>
    <n v="77"/>
    <s v="GBESSOYI  EPHRAIM"/>
    <n v="25"/>
    <x v="0"/>
    <m/>
    <x v="0"/>
    <s v="MENUISIER ALU"/>
    <n v="91581976"/>
    <s v="FANTECOME"/>
    <m/>
    <m/>
    <s v="POLYCLINIQUE D'ANEHO"/>
    <s v="LACS1"/>
    <x v="1"/>
    <x v="1"/>
    <x v="29"/>
    <x v="8"/>
    <x v="32"/>
    <s v="oui"/>
    <s v="oui"/>
    <s v="non"/>
    <s v="oui"/>
    <s v="non"/>
    <s v="Oui"/>
    <s v="non"/>
    <s v="non"/>
    <s v="non"/>
    <s v="non"/>
    <s v="Non"/>
    <s v="non"/>
    <s v="oui"/>
    <x v="0"/>
    <x v="0"/>
    <x v="1"/>
    <n v="45590"/>
    <x v="0"/>
    <x v="0"/>
    <s v="Lacs"/>
    <x v="5"/>
    <x v="5"/>
    <x v="0"/>
    <x v="0"/>
  </r>
  <r>
    <n v="78"/>
    <s v="SOSSOU  YAOVI"/>
    <n v="32"/>
    <x v="0"/>
    <m/>
    <x v="0"/>
    <s v="DESSINATEUR BATIMENT"/>
    <n v="97146311"/>
    <s v="NLESSI"/>
    <s v="6.227396584278712"/>
    <s v=" 1.5825646909844922"/>
    <s v="POLYCLINIQUE D'ANEHO"/>
    <s v="LACS1"/>
    <x v="1"/>
    <x v="1"/>
    <x v="30"/>
    <x v="8"/>
    <x v="33"/>
    <s v="oui"/>
    <s v="oui"/>
    <s v="non"/>
    <s v="non"/>
    <s v="non"/>
    <s v="non"/>
    <s v="non"/>
    <s v="non"/>
    <s v="non"/>
    <s v="non"/>
    <s v="Non"/>
    <s v="non"/>
    <s v="oui"/>
    <x v="0"/>
    <x v="0"/>
    <x v="1"/>
    <n v="45590"/>
    <x v="0"/>
    <x v="0"/>
    <s v="Lacs"/>
    <x v="5"/>
    <x v="5"/>
    <x v="0"/>
    <x v="0"/>
  </r>
  <r>
    <n v="79"/>
    <s v="ADJALO  ANTOINNETTE"/>
    <n v="30"/>
    <x v="0"/>
    <m/>
    <x v="1"/>
    <s v="MENAGERE"/>
    <n v="92298224"/>
    <s v="HEMAZRO"/>
    <m/>
    <m/>
    <s v="GLIDJI"/>
    <s v="LACS1"/>
    <x v="1"/>
    <x v="1"/>
    <x v="31"/>
    <x v="8"/>
    <x v="33"/>
    <s v="oui"/>
    <s v="oui"/>
    <s v="non"/>
    <s v="non"/>
    <s v="non"/>
    <s v="non"/>
    <s v="non"/>
    <s v="non"/>
    <s v="non"/>
    <s v="non"/>
    <s v="Non"/>
    <s v="non"/>
    <s v="oui"/>
    <x v="1"/>
    <x v="2"/>
    <x v="2"/>
    <m/>
    <x v="0"/>
    <x v="1"/>
    <s v="Lacs"/>
    <x v="5"/>
    <x v="11"/>
    <x v="1"/>
    <x v="0"/>
  </r>
  <r>
    <n v="80"/>
    <s v="AMEKALO  ADJO"/>
    <n v="22"/>
    <x v="0"/>
    <m/>
    <x v="1"/>
    <s v="MENAGERE"/>
    <n v="70021875"/>
    <s v="GLIDJI"/>
    <s v="6.263145"/>
    <s v=" 1.5923930"/>
    <s v="GLIDJI"/>
    <s v="LACS1"/>
    <x v="1"/>
    <x v="1"/>
    <x v="29"/>
    <x v="8"/>
    <x v="32"/>
    <s v="oui"/>
    <s v="non"/>
    <s v="non"/>
    <s v="non"/>
    <s v="non"/>
    <s v="non"/>
    <s v="non"/>
    <s v="non"/>
    <s v="non"/>
    <s v="non"/>
    <s v="Non"/>
    <s v="non"/>
    <s v="oui"/>
    <x v="1"/>
    <x v="2"/>
    <x v="2"/>
    <m/>
    <x v="0"/>
    <x v="1"/>
    <s v="Lacs"/>
    <x v="5"/>
    <x v="11"/>
    <x v="1"/>
    <x v="0"/>
  </r>
  <r>
    <n v="81"/>
    <s v="ATOUTO  LOUIS"/>
    <n v="3"/>
    <x v="4"/>
    <m/>
    <x v="0"/>
    <s v="N/A"/>
    <n v="70021875"/>
    <s v="GLIDJI SOGBOME"/>
    <s v="6.263145"/>
    <s v=" 1.5923930"/>
    <s v="GLIDJI"/>
    <s v="LACS1"/>
    <x v="1"/>
    <x v="1"/>
    <x v="31"/>
    <x v="8"/>
    <x v="32"/>
    <s v="oui"/>
    <s v="oui"/>
    <s v="non"/>
    <s v="oui"/>
    <s v="non"/>
    <s v="non"/>
    <s v="non"/>
    <s v="non"/>
    <s v="non"/>
    <s v="non"/>
    <s v="Non"/>
    <s v="non"/>
    <s v="oui"/>
    <x v="1"/>
    <x v="2"/>
    <x v="2"/>
    <m/>
    <x v="0"/>
    <x v="1"/>
    <s v="Lacs"/>
    <x v="5"/>
    <x v="11"/>
    <x v="1"/>
    <x v="0"/>
  </r>
  <r>
    <n v="82"/>
    <s v="MENSAH-KOUTO  PETRICIA"/>
    <n v="42"/>
    <x v="0"/>
    <m/>
    <x v="1"/>
    <s v="MENAGERE"/>
    <n v="93600131"/>
    <s v="GLIDJI"/>
    <s v="6.263145"/>
    <s v=" 1.5923930"/>
    <s v="GLIDJI"/>
    <s v="LACS1"/>
    <x v="1"/>
    <x v="1"/>
    <x v="32"/>
    <x v="7"/>
    <x v="34"/>
    <s v="oui"/>
    <s v="non"/>
    <s v="non"/>
    <s v="non"/>
    <s v="non"/>
    <s v="non"/>
    <s v="non"/>
    <s v="non"/>
    <s v="non"/>
    <s v="non"/>
    <s v="Non"/>
    <s v="non"/>
    <s v="oui"/>
    <x v="1"/>
    <x v="2"/>
    <x v="2"/>
    <m/>
    <x v="0"/>
    <x v="1"/>
    <s v="Lacs"/>
    <x v="5"/>
    <x v="11"/>
    <x v="1"/>
    <x v="0"/>
  </r>
  <r>
    <n v="83"/>
    <s v="KOUDOTO  KOKOU "/>
    <n v="19"/>
    <x v="0"/>
    <m/>
    <x v="0"/>
    <s v="COIFFEUR"/>
    <n v="92138804"/>
    <s v="NLESSI"/>
    <s v="6.227396584278712"/>
    <s v=" 1.5825646909844922"/>
    <s v="POLYCLINIQUE D'ANEHO"/>
    <s v="LACS1"/>
    <x v="1"/>
    <x v="1"/>
    <x v="33"/>
    <x v="8"/>
    <x v="34"/>
    <s v="oui"/>
    <s v="non"/>
    <s v="non"/>
    <s v="non"/>
    <s v="non"/>
    <s v="non"/>
    <s v="non"/>
    <s v="non"/>
    <s v="non"/>
    <s v="non"/>
    <s v="Non"/>
    <s v="non"/>
    <s v="oui"/>
    <x v="1"/>
    <x v="2"/>
    <x v="2"/>
    <m/>
    <x v="0"/>
    <x v="1"/>
    <s v="Lacs"/>
    <x v="5"/>
    <x v="5"/>
    <x v="1"/>
    <x v="0"/>
  </r>
  <r>
    <n v="84"/>
    <s v="MENYE  AURELIE"/>
    <n v="10"/>
    <x v="1"/>
    <m/>
    <x v="1"/>
    <s v="Eleve"/>
    <n v="90092902"/>
    <s v="MESSAN CONDJI"/>
    <s v="6.238850737152376"/>
    <s v=" 1.621966273453064"/>
    <s v="POLYCLINIQUE D'ANEHO"/>
    <s v="LACS1"/>
    <x v="1"/>
    <x v="1"/>
    <x v="30"/>
    <x v="8"/>
    <x v="34"/>
    <s v="oui"/>
    <s v="non"/>
    <s v="non"/>
    <s v="non"/>
    <s v="non"/>
    <s v="non"/>
    <s v="non"/>
    <s v="non"/>
    <s v="non"/>
    <s v="non"/>
    <s v="Non"/>
    <s v="non"/>
    <s v="oui"/>
    <x v="1"/>
    <x v="2"/>
    <x v="2"/>
    <m/>
    <x v="0"/>
    <x v="1"/>
    <s v="Lacs"/>
    <x v="6"/>
    <x v="6"/>
    <x v="1"/>
    <x v="0"/>
  </r>
  <r>
    <n v="85"/>
    <s v="AMEGNONA PIERRE"/>
    <n v="32"/>
    <x v="0"/>
    <m/>
    <x v="0"/>
    <s v="MACON"/>
    <n v="98412647"/>
    <s v="DJAGBLE"/>
    <m/>
    <m/>
    <s v="ZIO"/>
    <s v="ZIO1"/>
    <x v="1"/>
    <x v="1"/>
    <x v="28"/>
    <x v="7"/>
    <x v="34"/>
    <s v="oui"/>
    <s v="non"/>
    <s v="non"/>
    <s v="non"/>
    <s v="non"/>
    <s v="non"/>
    <s v="non"/>
    <s v="non"/>
    <s v="non"/>
    <s v="non"/>
    <s v="Non"/>
    <s v="non"/>
    <s v="oui"/>
    <x v="1"/>
    <x v="2"/>
    <x v="2"/>
    <m/>
    <x v="0"/>
    <x v="1"/>
    <s v="Zio"/>
    <x v="10"/>
    <x v="12"/>
    <x v="1"/>
    <x v="0"/>
  </r>
  <r>
    <n v="86"/>
    <s v="LAWSON LATRE"/>
    <n v="29"/>
    <x v="0"/>
    <m/>
    <x v="1"/>
    <s v="REVENDEUSE"/>
    <n v="91515440"/>
    <s v="NLESSI"/>
    <s v="6.227396584278712"/>
    <s v=" 1.5825646909844922"/>
    <s v="POLYCLINIQUE D'ANEHO"/>
    <s v="LACS1"/>
    <x v="1"/>
    <x v="1"/>
    <x v="30"/>
    <x v="8"/>
    <x v="34"/>
    <s v="oui"/>
    <s v="non"/>
    <s v="non"/>
    <s v="non"/>
    <s v="non"/>
    <s v="non"/>
    <s v="non"/>
    <s v="non"/>
    <s v="non"/>
    <s v="non"/>
    <s v="Non"/>
    <s v="non"/>
    <s v="oui"/>
    <x v="1"/>
    <x v="2"/>
    <x v="2"/>
    <m/>
    <x v="0"/>
    <x v="1"/>
    <s v="Lacs"/>
    <x v="5"/>
    <x v="5"/>
    <x v="1"/>
    <x v="0"/>
  </r>
  <r>
    <n v="87"/>
    <s v="KATCHI  EUGENIE"/>
    <n v="25"/>
    <x v="0"/>
    <m/>
    <x v="1"/>
    <s v="MENAGERE"/>
    <n v="99671748"/>
    <s v="DJEKVI"/>
    <m/>
    <m/>
    <s v="POLYCLINIQUE D'ANEHO"/>
    <s v="LACS1"/>
    <x v="1"/>
    <x v="1"/>
    <x v="34"/>
    <x v="8"/>
    <x v="35"/>
    <s v="oui"/>
    <s v="oui"/>
    <s v="non"/>
    <s v="non"/>
    <s v="non"/>
    <s v="non"/>
    <s v="non"/>
    <s v="non"/>
    <s v="non"/>
    <s v="non"/>
    <s v="Non"/>
    <s v="non"/>
    <s v="oui"/>
    <x v="1"/>
    <x v="2"/>
    <x v="2"/>
    <m/>
    <x v="0"/>
    <x v="1"/>
    <s v="Lacs"/>
    <x v="5"/>
    <x v="5"/>
    <x v="1"/>
    <x v="0"/>
  </r>
  <r>
    <n v="88"/>
    <s v="EDORH  LOGOSSI"/>
    <n v="72"/>
    <x v="5"/>
    <m/>
    <x v="1"/>
    <s v="MENAGERE"/>
    <n v="93229839"/>
    <s v="VOUDOUGBE"/>
    <m/>
    <m/>
    <s v="AZIAGBACONDJI"/>
    <s v="LACS1"/>
    <x v="1"/>
    <x v="1"/>
    <x v="34"/>
    <x v="8"/>
    <x v="35"/>
    <s v="oui"/>
    <s v="oui"/>
    <s v="non"/>
    <s v="non"/>
    <s v="non"/>
    <s v="Oui"/>
    <s v="non"/>
    <s v="non"/>
    <s v="non"/>
    <s v="non"/>
    <s v="Non"/>
    <s v="non"/>
    <s v="oui"/>
    <x v="1"/>
    <x v="2"/>
    <x v="2"/>
    <m/>
    <x v="0"/>
    <x v="1"/>
    <s v="Lacs"/>
    <x v="5"/>
    <x v="7"/>
    <x v="1"/>
    <x v="0"/>
  </r>
  <r>
    <n v="89"/>
    <s v="ADANGLOE   KANGNI"/>
    <n v="40"/>
    <x v="0"/>
    <m/>
    <x v="0"/>
    <s v="PECHEUR"/>
    <n v="97917417"/>
    <s v="NLESSI"/>
    <s v="6.227396584278712"/>
    <s v=" 1.5825646909844922"/>
    <s v="POLYCLINIQUE D'ANEHO"/>
    <s v="LACS1"/>
    <x v="1"/>
    <x v="1"/>
    <x v="35"/>
    <x v="8"/>
    <x v="36"/>
    <s v="oui"/>
    <s v="non"/>
    <s v="non"/>
    <s v="non"/>
    <s v="non"/>
    <s v="non"/>
    <s v="non"/>
    <s v="non"/>
    <s v="non"/>
    <s v="non"/>
    <s v="Non"/>
    <s v="non"/>
    <s v="oui"/>
    <x v="1"/>
    <x v="1"/>
    <x v="2"/>
    <m/>
    <x v="0"/>
    <x v="1"/>
    <s v="Lacs"/>
    <x v="5"/>
    <x v="5"/>
    <x v="1"/>
    <x v="0"/>
  </r>
  <r>
    <n v="90"/>
    <s v="ASSIAMATE  SIVEDE"/>
    <n v="35"/>
    <x v="0"/>
    <m/>
    <x v="1"/>
    <s v="REVENDEUSE"/>
    <n v="99992262"/>
    <s v="GA CONDJI"/>
    <m/>
    <m/>
    <s v="POLYCLINIQUE D'ANEHO"/>
    <s v="LACS1"/>
    <x v="1"/>
    <x v="1"/>
    <x v="35"/>
    <x v="8"/>
    <x v="36"/>
    <s v="oui"/>
    <s v="oui"/>
    <s v="non"/>
    <s v="non"/>
    <s v="non"/>
    <s v="non"/>
    <s v="non"/>
    <s v="non"/>
    <s v="non"/>
    <s v="non"/>
    <s v="Non"/>
    <s v="non"/>
    <s v="oui"/>
    <x v="1"/>
    <x v="1"/>
    <x v="2"/>
    <m/>
    <x v="0"/>
    <x v="1"/>
    <s v="Lacs"/>
    <x v="6"/>
    <x v="6"/>
    <x v="1"/>
    <x v="0"/>
  </r>
  <r>
    <n v="91"/>
    <s v="ASSIBA Clémentine"/>
    <n v="48"/>
    <x v="3"/>
    <m/>
    <x v="1"/>
    <s v="Commercante"/>
    <s v="S/C 98124188"/>
    <s v="Grand Marché"/>
    <m/>
    <m/>
    <s v="CHU SO"/>
    <s v="Golfe 4"/>
    <x v="0"/>
    <x v="0"/>
    <x v="36"/>
    <x v="7"/>
    <x v="37"/>
    <s v="oui"/>
    <s v="oui"/>
    <s v="oui"/>
    <s v="non"/>
    <s v="non"/>
    <m/>
    <s v="ne sait pas"/>
    <s v="non"/>
    <s v="Oui"/>
    <s v="Oui"/>
    <s v="Eau en bouteille"/>
    <s v="NA"/>
    <s v="oui"/>
    <x v="1"/>
    <x v="0"/>
    <x v="1"/>
    <n v="45586"/>
    <x v="0"/>
    <x v="0"/>
    <s v="Golfe"/>
    <x v="4"/>
    <x v="4"/>
    <x v="0"/>
    <x v="0"/>
  </r>
  <r>
    <n v="92"/>
    <s v="KOMDOGO Omou"/>
    <n v="29"/>
    <x v="0"/>
    <m/>
    <x v="1"/>
    <s v="Commercante"/>
    <m/>
    <s v="Grand Marché"/>
    <m/>
    <m/>
    <s v="CHU SO"/>
    <s v="Golfe 4"/>
    <x v="0"/>
    <x v="0"/>
    <x v="32"/>
    <x v="7"/>
    <x v="37"/>
    <s v="oui"/>
    <s v="oui"/>
    <s v="oui"/>
    <s v="non"/>
    <s v="non"/>
    <m/>
    <s v="ne sait pas"/>
    <s v="non"/>
    <s v="Oui"/>
    <s v="Oui"/>
    <s v="Eau en bouteille"/>
    <s v="NA"/>
    <s v="oui"/>
    <x v="1"/>
    <x v="2"/>
    <x v="1"/>
    <n v="45590"/>
    <x v="0"/>
    <x v="1"/>
    <s v="Golfe"/>
    <x v="4"/>
    <x v="4"/>
    <x v="1"/>
    <x v="0"/>
  </r>
  <r>
    <n v="93"/>
    <s v="LEKE David"/>
    <n v="20"/>
    <x v="0"/>
    <m/>
    <x v="0"/>
    <s v="Docker à l'ancien port de pêche"/>
    <m/>
    <s v="Katanga"/>
    <s v="6.149335"/>
    <s v="1.294929"/>
    <s v="CMS Katanga"/>
    <s v="Golfe 1"/>
    <x v="0"/>
    <x v="0"/>
    <x v="29"/>
    <x v="8"/>
    <x v="33"/>
    <s v="oui"/>
    <s v="oui"/>
    <s v="oui"/>
    <s v="non"/>
    <s v="non"/>
    <m/>
    <s v="ne sait pas"/>
    <s v="non"/>
    <s v="Oui"/>
    <s v="non"/>
    <s v="Eau en sachet"/>
    <s v="non"/>
    <s v="oui"/>
    <x v="0"/>
    <x v="2"/>
    <x v="1"/>
    <n v="45590"/>
    <x v="0"/>
    <x v="0"/>
    <s v="Golfe"/>
    <x v="1"/>
    <x v="1"/>
    <x v="0"/>
    <x v="0"/>
  </r>
  <r>
    <n v="94"/>
    <s v="SEGBEDJI Boris"/>
    <n v="14"/>
    <x v="1"/>
    <m/>
    <x v="0"/>
    <s v="Eleve"/>
    <m/>
    <s v="Adamavo"/>
    <s v="6.172559"/>
    <s v="1.309719"/>
    <s v="CMS Adamavo"/>
    <s v="Golfe 6"/>
    <x v="0"/>
    <x v="0"/>
    <x v="34"/>
    <x v="8"/>
    <x v="35"/>
    <s v="oui"/>
    <s v="non"/>
    <s v="non"/>
    <s v="non"/>
    <s v="non"/>
    <m/>
    <s v="ne sait pas"/>
    <s v="non"/>
    <s v="non"/>
    <s v="non"/>
    <s v="Eau de robinet, Eau de puits"/>
    <s v="non"/>
    <s v="oui"/>
    <x v="1"/>
    <x v="1"/>
    <x v="2"/>
    <n v="45590"/>
    <x v="0"/>
    <x v="1"/>
    <s v="Golfe"/>
    <x v="1"/>
    <x v="0"/>
    <x v="1"/>
    <x v="0"/>
  </r>
  <r>
    <n v="95"/>
    <s v="WALLAS  MESSAN"/>
    <n v="57"/>
    <x v="3"/>
    <m/>
    <x v="0"/>
    <s v="RETRAITE"/>
    <n v="92511942"/>
    <s v="BADJI"/>
    <m/>
    <m/>
    <s v="POLYCLINIQUE D'ANEHO"/>
    <s v="LACS1"/>
    <x v="1"/>
    <x v="1"/>
    <x v="37"/>
    <x v="9"/>
    <x v="38"/>
    <s v="oui"/>
    <s v="oui"/>
    <s v="oui"/>
    <s v="oui"/>
    <s v="OUI"/>
    <s v="non"/>
    <s v="oui"/>
    <s v="Oui"/>
    <s v="non"/>
    <s v="non"/>
    <s v="Non"/>
    <s v="non"/>
    <s v="oui"/>
    <x v="1"/>
    <x v="0"/>
    <x v="1"/>
    <m/>
    <x v="0"/>
    <x v="0"/>
    <s v="Lacs"/>
    <x v="5"/>
    <x v="5"/>
    <x v="0"/>
    <x v="1"/>
  </r>
  <r>
    <n v="96"/>
    <s v="KOKOUVI  GREGOIRE"/>
    <n v="1"/>
    <x v="2"/>
    <m/>
    <x v="0"/>
    <s v="N/A"/>
    <m/>
    <s v="AKLAKOU "/>
    <m/>
    <m/>
    <s v="AKLAKOU"/>
    <s v="LACS4"/>
    <x v="1"/>
    <x v="1"/>
    <x v="37"/>
    <x v="9"/>
    <x v="38"/>
    <s v="oui"/>
    <s v="oui"/>
    <s v="oui"/>
    <s v="non"/>
    <s v="non"/>
    <s v="non"/>
    <s v="non"/>
    <s v="non"/>
    <s v="non"/>
    <s v="non"/>
    <s v="Non"/>
    <s v="non"/>
    <s v="oui"/>
    <x v="1"/>
    <x v="1"/>
    <x v="2"/>
    <m/>
    <x v="0"/>
    <x v="1"/>
    <s v="Lacs"/>
    <x v="9"/>
    <x v="9"/>
    <x v="1"/>
    <x v="0"/>
  </r>
  <r>
    <n v="97"/>
    <s v="KPONTON  FREEDOM"/>
    <n v="20"/>
    <x v="0"/>
    <m/>
    <x v="0"/>
    <s v="ETUDIANT"/>
    <n v="92253828"/>
    <s v="VODOUGBE"/>
    <m/>
    <m/>
    <s v="AZIAGBACONDJI"/>
    <s v="LACS1"/>
    <x v="1"/>
    <x v="1"/>
    <x v="37"/>
    <x v="9"/>
    <x v="38"/>
    <s v="oui"/>
    <s v="oui"/>
    <s v="non"/>
    <s v="non"/>
    <s v="non"/>
    <s v="non"/>
    <s v="non"/>
    <s v="non"/>
    <s v="non"/>
    <s v="non"/>
    <s v="Non"/>
    <s v="non"/>
    <s v="oui"/>
    <x v="1"/>
    <x v="1"/>
    <x v="2"/>
    <m/>
    <x v="0"/>
    <x v="1"/>
    <s v="Lacs"/>
    <x v="5"/>
    <x v="7"/>
    <x v="1"/>
    <x v="0"/>
  </r>
  <r>
    <n v="98"/>
    <s v="DAMAZOU DJIWONOU"/>
    <n v="42"/>
    <x v="0"/>
    <m/>
    <x v="0"/>
    <s v="CHARCUTIER"/>
    <n v="97117073"/>
    <s v="PRISONNIER"/>
    <m/>
    <m/>
    <s v="POLYCLINIQUE D'ANEHO"/>
    <s v="LACS1"/>
    <x v="1"/>
    <x v="1"/>
    <x v="38"/>
    <x v="9"/>
    <x v="39"/>
    <s v="oui"/>
    <s v="oui"/>
    <s v="oui"/>
    <s v="non"/>
    <s v="non"/>
    <s v="non"/>
    <s v="non"/>
    <s v="non"/>
    <s v="non"/>
    <s v="non"/>
    <s v="Non"/>
    <s v="non"/>
    <s v="oui"/>
    <x v="1"/>
    <x v="1"/>
    <x v="1"/>
    <m/>
    <x v="0"/>
    <x v="1"/>
    <s v="Lacs"/>
    <x v="5"/>
    <x v="5"/>
    <x v="1"/>
    <x v="0"/>
  </r>
  <r>
    <n v="99"/>
    <s v="TCHAGLI  ESSI"/>
    <n v="26"/>
    <x v="0"/>
    <m/>
    <x v="1"/>
    <s v="REVENDEUSE"/>
    <m/>
    <s v="GOUMOUKOPE"/>
    <m/>
    <m/>
    <s v="GOUMOUKOPE"/>
    <s v="LACS3"/>
    <x v="1"/>
    <x v="1"/>
    <x v="38"/>
    <x v="9"/>
    <x v="39"/>
    <s v="oui"/>
    <s v="oui"/>
    <s v="oui"/>
    <s v="non"/>
    <s v="non"/>
    <s v="non"/>
    <s v="non"/>
    <s v="non"/>
    <s v="non"/>
    <s v="Oui"/>
    <s v="Non"/>
    <s v="non"/>
    <s v="oui"/>
    <x v="1"/>
    <x v="1"/>
    <x v="1"/>
    <m/>
    <x v="0"/>
    <x v="1"/>
    <s v="Lacs"/>
    <x v="3"/>
    <x v="3"/>
    <x v="1"/>
    <x v="0"/>
  </r>
  <r>
    <n v="100"/>
    <s v="DOGBE DOSSEH "/>
    <n v="56"/>
    <x v="3"/>
    <m/>
    <x v="0"/>
    <s v="PECHEUR"/>
    <n v="71032104"/>
    <s v="HABITAT"/>
    <m/>
    <m/>
    <s v="AZIAGBACONDJI"/>
    <s v="LACS1"/>
    <x v="1"/>
    <x v="1"/>
    <x v="37"/>
    <x v="9"/>
    <x v="39"/>
    <s v="oui"/>
    <s v="oui"/>
    <s v="oui"/>
    <s v="oui"/>
    <s v="OUI"/>
    <s v="non"/>
    <s v="non"/>
    <s v="non"/>
    <s v="non"/>
    <s v="non"/>
    <s v="Non"/>
    <s v="non"/>
    <s v="oui"/>
    <x v="1"/>
    <x v="1"/>
    <x v="1"/>
    <m/>
    <x v="0"/>
    <x v="1"/>
    <s v="Lacs"/>
    <x v="5"/>
    <x v="7"/>
    <x v="1"/>
    <x v="1"/>
  </r>
  <r>
    <n v="101"/>
    <s v="DOTSE  PATRICIA"/>
    <n v="19"/>
    <x v="0"/>
    <m/>
    <x v="1"/>
    <s v="ELEVE"/>
    <s v="71836533/71870276"/>
    <s v="JERICHO"/>
    <s v="6.234928331889"/>
    <s v=" 1.615224647621934"/>
    <s v="POLYCLINIQUE D'ANEHO"/>
    <s v="LACS1"/>
    <x v="1"/>
    <x v="1"/>
    <x v="38"/>
    <x v="9"/>
    <x v="40"/>
    <s v="oui"/>
    <s v="oui"/>
    <s v="non"/>
    <s v="oui"/>
    <s v="OUI"/>
    <s v="non"/>
    <s v="non"/>
    <s v="non"/>
    <s v="non"/>
    <s v="non"/>
    <s v="Non"/>
    <s v="non"/>
    <s v="oui"/>
    <x v="1"/>
    <x v="1"/>
    <x v="1"/>
    <m/>
    <x v="0"/>
    <x v="1"/>
    <s v="Lacs"/>
    <x v="5"/>
    <x v="5"/>
    <x v="1"/>
    <x v="0"/>
  </r>
  <r>
    <n v="102"/>
    <s v="KOUKOUZOU KOMLAVI"/>
    <n v="48"/>
    <x v="3"/>
    <m/>
    <x v="0"/>
    <s v="SOUDEUR"/>
    <n v="70077522"/>
    <s v="DEGBENOU"/>
    <s v="6.231673273925775"/>
    <s v=" 1.583890712205296"/>
    <s v="POLYCLINIQUE D'ANEHO"/>
    <s v="LACS1"/>
    <x v="1"/>
    <x v="1"/>
    <x v="39"/>
    <x v="9"/>
    <x v="40"/>
    <s v="oui"/>
    <s v="oui"/>
    <s v="non"/>
    <s v="non"/>
    <s v="non"/>
    <s v="non"/>
    <s v="oui"/>
    <s v="Oui"/>
    <s v="Oui"/>
    <s v="Oui"/>
    <s v="Non"/>
    <s v="non"/>
    <s v="oui"/>
    <x v="1"/>
    <x v="1"/>
    <x v="1"/>
    <m/>
    <x v="0"/>
    <x v="1"/>
    <s v="Lacs"/>
    <x v="5"/>
    <x v="5"/>
    <x v="1"/>
    <x v="1"/>
  </r>
  <r>
    <n v="103"/>
    <s v="BOGUE  HOMEFA"/>
    <n v="39"/>
    <x v="0"/>
    <m/>
    <x v="1"/>
    <s v="REVENDEUSE"/>
    <n v="97949465"/>
    <s v="DAGUE"/>
    <s v="6.221673273925775"/>
    <s v=" 1.453890712205296"/>
    <s v="TOGOKOME"/>
    <s v="LACS3"/>
    <x v="1"/>
    <x v="1"/>
    <x v="39"/>
    <x v="9"/>
    <x v="40"/>
    <s v="oui"/>
    <s v="oui"/>
    <s v="non"/>
    <s v="non"/>
    <s v="non"/>
    <s v="non"/>
    <s v="oui"/>
    <s v="Oui"/>
    <s v="Oui"/>
    <s v="Oui"/>
    <s v="NON "/>
    <s v="non"/>
    <s v="oui"/>
    <x v="1"/>
    <x v="1"/>
    <x v="1"/>
    <m/>
    <x v="0"/>
    <x v="1"/>
    <s v="Lacs"/>
    <x v="3"/>
    <x v="3"/>
    <x v="1"/>
    <x v="1"/>
  </r>
  <r>
    <n v="104"/>
    <s v="MIHETO AKOUVI"/>
    <n v="45"/>
    <x v="3"/>
    <m/>
    <x v="1"/>
    <s v="Ménagère"/>
    <s v="S/C 98682965/91729761"/>
    <s v="Dogboyou"/>
    <s v="6.493375"/>
    <s v="1.711843"/>
    <s v="USP AGBETIKO"/>
    <s v="BAS-MONO2"/>
    <x v="3"/>
    <x v="1"/>
    <x v="31"/>
    <x v="8"/>
    <x v="34"/>
    <s v="oui"/>
    <s v="oui"/>
    <s v="oui"/>
    <s v="oui"/>
    <s v="OUI"/>
    <s v="Dyspnée"/>
    <s v="oui"/>
    <s v="Oui"/>
    <s v="non"/>
    <s v="non"/>
    <s v="TdE+Eau de fleuve"/>
    <s v="non"/>
    <s v="non"/>
    <x v="2"/>
    <x v="1"/>
    <x v="2"/>
    <n v="45590"/>
    <x v="1"/>
    <x v="1"/>
    <s v="Bas-Mono"/>
    <x v="11"/>
    <x v="13"/>
    <x v="1"/>
    <x v="1"/>
  </r>
  <r>
    <n v="105"/>
    <s v="TOSSOU SOKPOHOE"/>
    <n v="68"/>
    <x v="5"/>
    <m/>
    <x v="1"/>
    <s v="Ménagère"/>
    <s v="S/C 98682965/91729761"/>
    <s v="Dogboyou"/>
    <s v="6.493993"/>
    <s v="1.712167"/>
    <s v="USP AGBETIKO"/>
    <s v="BAS-MONO2"/>
    <x v="3"/>
    <x v="1"/>
    <x v="33"/>
    <x v="8"/>
    <x v="34"/>
    <s v="oui"/>
    <s v="oui"/>
    <s v="oui"/>
    <s v="non"/>
    <s v="non"/>
    <s v="non"/>
    <s v="oui"/>
    <s v="Oui"/>
    <s v="non"/>
    <s v="non"/>
    <s v="TdE+Eau de fleuve"/>
    <s v="non"/>
    <s v="oui"/>
    <x v="0"/>
    <x v="0"/>
    <x v="1"/>
    <n v="45594"/>
    <x v="0"/>
    <x v="0"/>
    <s v="Bas-Mono"/>
    <x v="11"/>
    <x v="13"/>
    <x v="0"/>
    <x v="0"/>
  </r>
  <r>
    <n v="106"/>
    <s v="KOUKOU KODJO GEOFFROI"/>
    <n v="54"/>
    <x v="3"/>
    <m/>
    <x v="0"/>
    <s v="Chauffeur"/>
    <m/>
    <s v="Atchanhoé"/>
    <s v="6.497394"/>
    <s v="1.711426"/>
    <s v="USP AGBETIKO"/>
    <s v="BAS-MONO2"/>
    <x v="3"/>
    <x v="1"/>
    <x v="34"/>
    <x v="8"/>
    <x v="36"/>
    <s v="oui"/>
    <s v="oui"/>
    <s v="oui"/>
    <s v="non"/>
    <s v="non"/>
    <s v="non"/>
    <s v="oui"/>
    <s v="Oui"/>
    <s v="non"/>
    <s v="non"/>
    <s v="TdE+Eau de fleuve"/>
    <s v="non"/>
    <s v="oui"/>
    <x v="0"/>
    <x v="1"/>
    <x v="1"/>
    <s v="EN COURS"/>
    <x v="0"/>
    <x v="0"/>
    <s v="Bas-Mono"/>
    <x v="11"/>
    <x v="13"/>
    <x v="0"/>
    <x v="0"/>
  </r>
  <r>
    <n v="107"/>
    <s v="DOVI KOUAMI"/>
    <n v="32"/>
    <x v="0"/>
    <m/>
    <x v="0"/>
    <s v="Maçon"/>
    <s v="S/C 98682965/91729761"/>
    <s v="Dogboyou"/>
    <s v="6.493892"/>
    <s v="1.712067"/>
    <s v="USP AGBETIKO"/>
    <s v="BAS-MONO2"/>
    <x v="3"/>
    <x v="1"/>
    <x v="35"/>
    <x v="8"/>
    <x v="36"/>
    <s v="oui"/>
    <s v="oui"/>
    <s v="oui"/>
    <s v="non"/>
    <s v="non"/>
    <s v="non"/>
    <s v="oui"/>
    <s v="Oui"/>
    <s v="non"/>
    <s v="non"/>
    <s v="TdE+Eau de fleuve"/>
    <s v="non"/>
    <s v="oui"/>
    <x v="1"/>
    <x v="2"/>
    <x v="1"/>
    <n v="45594"/>
    <x v="0"/>
    <x v="1"/>
    <s v="Bas-Mono"/>
    <x v="11"/>
    <x v="13"/>
    <x v="1"/>
    <x v="0"/>
  </r>
  <r>
    <n v="108"/>
    <s v="AGBA SOGBOSSI"/>
    <n v="80"/>
    <x v="5"/>
    <m/>
    <x v="1"/>
    <s v="Revendeuse"/>
    <m/>
    <s v="Atchanhoé"/>
    <s v="6.497394"/>
    <s v="1.711426"/>
    <s v="USP AGBETIKO"/>
    <s v="BAS-MONO2"/>
    <x v="3"/>
    <x v="1"/>
    <x v="36"/>
    <x v="7"/>
    <x v="36"/>
    <s v="oui"/>
    <s v="non"/>
    <s v="non"/>
    <s v="non"/>
    <s v="non"/>
    <s v="non"/>
    <s v="ne sait pas"/>
    <s v="Oui"/>
    <s v="Oui"/>
    <s v="non"/>
    <s v="TdE+Eau de fleuve"/>
    <s v="non"/>
    <s v="non"/>
    <x v="2"/>
    <x v="1"/>
    <x v="2"/>
    <n v="45587"/>
    <x v="1"/>
    <x v="1"/>
    <s v="Bas-Mono"/>
    <x v="11"/>
    <x v="13"/>
    <x v="1"/>
    <x v="1"/>
  </r>
  <r>
    <n v="109"/>
    <s v="KOUEGAN Adjo"/>
    <n v="60"/>
    <x v="5"/>
    <m/>
    <x v="1"/>
    <s v="Ménagère"/>
    <m/>
    <s v="Atchanhoé"/>
    <s v="6.497394"/>
    <s v="1.711426"/>
    <s v="USP AGBETIKO"/>
    <s v="BAS-MONO2"/>
    <x v="3"/>
    <x v="1"/>
    <x v="35"/>
    <x v="8"/>
    <x v="36"/>
    <s v="oui"/>
    <s v="non"/>
    <s v="non"/>
    <s v="non"/>
    <s v="non"/>
    <s v="non"/>
    <s v="oui"/>
    <s v="Oui"/>
    <s v="Oui"/>
    <s v="non"/>
    <s v="TdE+Eau de fleuve"/>
    <s v="non"/>
    <s v="oui"/>
    <x v="0"/>
    <x v="2"/>
    <x v="1"/>
    <n v="45594"/>
    <x v="0"/>
    <x v="0"/>
    <s v="Bas-Mono"/>
    <x v="11"/>
    <x v="13"/>
    <x v="0"/>
    <x v="0"/>
  </r>
  <r>
    <n v="110"/>
    <s v="HOUNDJAGBE Olivier"/>
    <n v="54"/>
    <x v="3"/>
    <m/>
    <x v="0"/>
    <s v="Cultivateur"/>
    <n v="92124770"/>
    <s v="Dogboyou"/>
    <s v="6.494650"/>
    <s v="1.711417"/>
    <s v="USP AGBETIKO"/>
    <s v="BAS-MONO2"/>
    <x v="3"/>
    <x v="1"/>
    <x v="40"/>
    <x v="9"/>
    <x v="41"/>
    <s v="oui"/>
    <s v="non"/>
    <s v="non"/>
    <s v="non"/>
    <s v="non"/>
    <s v="non"/>
    <s v="oui"/>
    <s v="Oui"/>
    <s v="Oui"/>
    <s v="non"/>
    <s v="TdE+Eau de fleuve"/>
    <s v="non"/>
    <s v="oui"/>
    <x v="1"/>
    <x v="3"/>
    <x v="1"/>
    <s v="EN COURS"/>
    <x v="0"/>
    <x v="1"/>
    <s v="Bas-Mono"/>
    <x v="11"/>
    <x v="13"/>
    <x v="1"/>
    <x v="0"/>
  </r>
  <r>
    <n v="111"/>
    <s v="SOSSA-AKPA Anassi"/>
    <n v="35"/>
    <x v="0"/>
    <m/>
    <x v="1"/>
    <s v="Cultivateur"/>
    <m/>
    <s v="Avégbo"/>
    <s v="6.540833"/>
    <s v="1.695555"/>
    <s v="USP AGOME GLOZOU"/>
    <s v="BAS-MONO1"/>
    <x v="3"/>
    <x v="1"/>
    <x v="30"/>
    <x v="8"/>
    <x v="42"/>
    <s v="oui"/>
    <s v="non"/>
    <s v="non"/>
    <s v="non"/>
    <s v="non"/>
    <s v="non"/>
    <s v="ne sait pas"/>
    <s v="non"/>
    <s v="non"/>
    <s v="non"/>
    <s v="TdE+Eau de fleuve"/>
    <s v="non"/>
    <s v="oui"/>
    <x v="1"/>
    <x v="3"/>
    <x v="1"/>
    <s v="EN COURS"/>
    <x v="0"/>
    <x v="1"/>
    <s v="Bas-Mono"/>
    <x v="11"/>
    <x v="14"/>
    <x v="1"/>
    <x v="0"/>
  </r>
  <r>
    <n v="112"/>
    <s v="BOSSOU AMEKPO"/>
    <n v="65"/>
    <x v="5"/>
    <m/>
    <x v="0"/>
    <s v="Cultivateur"/>
    <m/>
    <s v="Avégbo"/>
    <s v="6.539444"/>
    <s v="1.694722"/>
    <s v="USP AGOME GLOZOU"/>
    <s v="BAS-MONO1"/>
    <x v="3"/>
    <x v="1"/>
    <x v="40"/>
    <x v="9"/>
    <x v="42"/>
    <s v="oui"/>
    <s v="oui"/>
    <s v="non"/>
    <s v="non"/>
    <s v="non"/>
    <s v="non"/>
    <s v="ne sait pas"/>
    <s v="non"/>
    <s v="non"/>
    <s v="non"/>
    <s v="TdE+Eau de fleuve"/>
    <s v="non"/>
    <s v="oui"/>
    <x v="1"/>
    <x v="3"/>
    <x v="1"/>
    <s v="EN COURS"/>
    <x v="0"/>
    <x v="1"/>
    <s v="Bas-Mono"/>
    <x v="11"/>
    <x v="14"/>
    <x v="1"/>
    <x v="0"/>
  </r>
  <r>
    <n v="113"/>
    <s v="KODJOVI Yawavi"/>
    <n v="29"/>
    <x v="0"/>
    <m/>
    <x v="1"/>
    <s v="Cultivatrice"/>
    <m/>
    <s v="Dogboyou"/>
    <s v="6.494650"/>
    <s v="1.711417"/>
    <s v="USP AGBETIKO"/>
    <s v="BAS-MONO2"/>
    <x v="3"/>
    <x v="1"/>
    <x v="41"/>
    <x v="8"/>
    <x v="39"/>
    <s v="oui"/>
    <s v="non"/>
    <s v="non"/>
    <s v="non"/>
    <s v="non"/>
    <s v="non"/>
    <s v="oui"/>
    <s v="Oui"/>
    <s v="Oui"/>
    <s v="non"/>
    <s v="TdE+Eau de fleuve"/>
    <s v="non"/>
    <s v="En cours"/>
    <x v="2"/>
    <x v="1"/>
    <x v="1"/>
    <s v="EN COURS"/>
    <x v="0"/>
    <x v="1"/>
    <s v="Bas-Mono"/>
    <x v="11"/>
    <x v="13"/>
    <x v="1"/>
    <x v="0"/>
  </r>
  <r>
    <n v="114"/>
    <s v="AZIAWO Adjo Florence"/>
    <n v="22"/>
    <x v="0"/>
    <m/>
    <x v="1"/>
    <s v="Coiffeuse/ménagère"/>
    <n v="98465496"/>
    <s v="Dogboyou"/>
    <s v="6.494650"/>
    <s v="1.711417"/>
    <s v="USP AGBETIKO"/>
    <s v="BAS-MONO2"/>
    <x v="3"/>
    <x v="1"/>
    <x v="42"/>
    <x v="9"/>
    <x v="39"/>
    <s v="oui"/>
    <s v="non"/>
    <s v="non"/>
    <s v="non"/>
    <s v="non"/>
    <s v="non"/>
    <s v="oui"/>
    <s v="Oui"/>
    <s v="Oui"/>
    <s v="non"/>
    <s v="TdE+Eau de fleuve"/>
    <s v="non"/>
    <s v="En cours"/>
    <x v="2"/>
    <x v="1"/>
    <x v="1"/>
    <s v="EN COURS"/>
    <x v="0"/>
    <x v="1"/>
    <s v="Bas-Mono"/>
    <x v="11"/>
    <x v="13"/>
    <x v="1"/>
    <x v="0"/>
  </r>
  <r>
    <n v="115"/>
    <s v="SOULEYMANE Fridos"/>
    <n v="24"/>
    <x v="0"/>
    <m/>
    <x v="1"/>
    <s v="Couture"/>
    <n v="90706190"/>
    <s v="Anfamé"/>
    <s v="6.164475693128914"/>
    <s v="1.2756098362654944"/>
    <s v="CMS Bè Kpota"/>
    <s v="Golfe 1"/>
    <x v="0"/>
    <x v="0"/>
    <x v="34"/>
    <x v="8"/>
    <x v="43"/>
    <s v="oui"/>
    <s v="oui"/>
    <s v="oui"/>
    <s v="non"/>
    <s v="non"/>
    <m/>
    <s v="non"/>
    <s v="non"/>
    <s v="non"/>
    <s v="non"/>
    <s v="Eau en sachet"/>
    <s v="NA"/>
    <s v="oui"/>
    <x v="1"/>
    <x v="3"/>
    <x v="1"/>
    <s v="NA"/>
    <x v="0"/>
    <x v="1"/>
    <s v="Golfe"/>
    <x v="0"/>
    <x v="0"/>
    <x v="1"/>
    <x v="0"/>
  </r>
  <r>
    <n v="116"/>
    <s v="LATE Afi"/>
    <n v="50"/>
    <x v="3"/>
    <m/>
    <x v="1"/>
    <s v="Revendeur"/>
    <m/>
    <s v="Djifa-Kpota"/>
    <s v="1.269512"/>
    <s v="6.169113"/>
    <s v="CMS Adakpamé"/>
    <s v="Golfe 1"/>
    <x v="0"/>
    <x v="0"/>
    <x v="41"/>
    <x v="8"/>
    <x v="43"/>
    <s v="oui"/>
    <s v="oui"/>
    <s v="non"/>
    <s v="oui"/>
    <s v="OUI"/>
    <m/>
    <s v="ne sait pas"/>
    <s v="non"/>
    <s v="non"/>
    <s v="Oui"/>
    <s v="Tde"/>
    <s v="non"/>
    <s v="oui"/>
    <x v="0"/>
    <x v="3"/>
    <x v="1"/>
    <s v="NA"/>
    <x v="0"/>
    <x v="0"/>
    <s v="Golfe"/>
    <x v="0"/>
    <x v="0"/>
    <x v="0"/>
    <x v="1"/>
  </r>
  <r>
    <n v="117"/>
    <s v="SANI Mohamed"/>
    <n v="27"/>
    <x v="0"/>
    <m/>
    <x v="0"/>
    <s v="Revendeur"/>
    <m/>
    <s v="Adakpamé"/>
    <s v="6.175878"/>
    <s v="1.315467"/>
    <s v="CMS Adakpamé"/>
    <s v="Golfe 1"/>
    <x v="0"/>
    <x v="0"/>
    <x v="43"/>
    <x v="9"/>
    <x v="43"/>
    <s v="oui"/>
    <s v="oui"/>
    <s v="oui"/>
    <s v="oui"/>
    <s v="non"/>
    <m/>
    <s v="ne sait pas"/>
    <s v="non"/>
    <s v="non"/>
    <s v="non"/>
    <s v="Eau en sachet"/>
    <s v="NA"/>
    <s v="oui"/>
    <x v="1"/>
    <x v="3"/>
    <x v="1"/>
    <s v="NA"/>
    <x v="0"/>
    <x v="1"/>
    <s v="Golfe"/>
    <x v="0"/>
    <x v="0"/>
    <x v="1"/>
    <x v="1"/>
  </r>
  <r>
    <n v="118"/>
    <s v="FIKLOU Tchotcho"/>
    <n v="48"/>
    <x v="3"/>
    <m/>
    <x v="1"/>
    <s v="Revendeur"/>
    <m/>
    <s v="Adakpamé"/>
    <s v="6.175878"/>
    <s v="1.315467"/>
    <s v="CMS Adakpamé"/>
    <s v="Golfe 1"/>
    <x v="0"/>
    <x v="0"/>
    <x v="43"/>
    <x v="9"/>
    <x v="41"/>
    <s v="oui"/>
    <s v="oui"/>
    <s v="oui"/>
    <s v="oui"/>
    <s v="non"/>
    <m/>
    <s v="ne sait pas"/>
    <s v="non"/>
    <s v="non"/>
    <s v="non"/>
    <s v="Eau en sachet"/>
    <s v="NA"/>
    <s v="oui"/>
    <x v="1"/>
    <x v="3"/>
    <x v="1"/>
    <s v="NA"/>
    <x v="0"/>
    <x v="1"/>
    <s v="Golfe"/>
    <x v="0"/>
    <x v="0"/>
    <x v="1"/>
    <x v="1"/>
  </r>
  <r>
    <n v="119"/>
    <s v="AMETOWOU Koffa"/>
    <n v="32"/>
    <x v="0"/>
    <m/>
    <x v="0"/>
    <s v="pêcheur"/>
    <m/>
    <s v="Gbétsogbé"/>
    <s v="6.15306806591882"/>
    <s v="1.3054846135860712"/>
    <s v="CMS Gbétsogbé"/>
    <s v="Golfe 6"/>
    <x v="0"/>
    <x v="0"/>
    <x v="40"/>
    <x v="9"/>
    <x v="42"/>
    <s v="oui"/>
    <s v="oui"/>
    <s v="oui"/>
    <s v="non"/>
    <s v="non"/>
    <m/>
    <s v="non"/>
    <s v="non"/>
    <s v="non"/>
    <s v="non"/>
    <s v="Eau en sachet"/>
    <s v="NA"/>
    <s v="oui"/>
    <x v="1"/>
    <x v="3"/>
    <x v="2"/>
    <n v="45595"/>
    <x v="0"/>
    <x v="1"/>
    <s v="Golfe"/>
    <x v="1"/>
    <x v="1"/>
    <x v="1"/>
    <x v="1"/>
  </r>
  <r>
    <n v="120"/>
    <s v="SILIVI AKOUVI"/>
    <n v="24"/>
    <x v="0"/>
    <m/>
    <x v="1"/>
    <s v="Boulangère"/>
    <m/>
    <s v="Adamavo"/>
    <s v="6.172559"/>
    <s v="1.309719"/>
    <s v="CMS Adamavo"/>
    <s v="Golfe 6"/>
    <x v="0"/>
    <x v="0"/>
    <x v="39"/>
    <x v="9"/>
    <x v="40"/>
    <s v="oui"/>
    <s v="non"/>
    <s v="non"/>
    <s v="non"/>
    <s v="non"/>
    <m/>
    <s v="non"/>
    <s v="non"/>
    <s v="non"/>
    <s v="non"/>
    <s v="Eau de puits"/>
    <s v="non"/>
    <s v="oui"/>
    <x v="1"/>
    <x v="3"/>
    <x v="2"/>
    <n v="45598"/>
    <x v="0"/>
    <x v="1"/>
    <s v="Golfe"/>
    <x v="1"/>
    <x v="0"/>
    <x v="1"/>
    <x v="1"/>
  </r>
  <r>
    <n v="121"/>
    <s v="AKOWONOU Rodrigue"/>
    <n v="4"/>
    <x v="4"/>
    <m/>
    <x v="0"/>
    <s v="NA (Enfant)"/>
    <m/>
    <s v="Adamavo"/>
    <s v="6.172559"/>
    <s v="1.309719"/>
    <s v="CMS Adamavo"/>
    <s v="Golfe 6"/>
    <x v="0"/>
    <x v="0"/>
    <x v="38"/>
    <x v="9"/>
    <x v="40"/>
    <s v="oui"/>
    <s v="oui"/>
    <s v="oui"/>
    <s v="non"/>
    <s v="non"/>
    <m/>
    <s v="non"/>
    <s v="non"/>
    <s v="non"/>
    <s v="non"/>
    <s v="Eau de rivière"/>
    <s v="non"/>
    <s v="oui"/>
    <x v="1"/>
    <x v="3"/>
    <x v="2"/>
    <n v="45598"/>
    <x v="0"/>
    <x v="1"/>
    <s v="Golfe"/>
    <x v="1"/>
    <x v="0"/>
    <x v="1"/>
    <x v="1"/>
  </r>
  <r>
    <n v="122"/>
    <s v="TEUGBEDOR Akossiwa"/>
    <n v="34"/>
    <x v="0"/>
    <m/>
    <x v="1"/>
    <s v="Tresse"/>
    <m/>
    <s v="Baguida"/>
    <s v="6.175872350090687"/>
    <s v=" 1.3273229467306735"/>
    <s v="CMS Baguida"/>
    <s v="Golfe 6"/>
    <x v="0"/>
    <x v="0"/>
    <x v="43"/>
    <x v="9"/>
    <x v="40"/>
    <s v="oui"/>
    <s v="oui"/>
    <s v="oui"/>
    <s v="non"/>
    <s v="non"/>
    <m/>
    <s v="ne sait pas"/>
    <s v="non"/>
    <s v="non"/>
    <s v="non"/>
    <s v="Eau en sachet"/>
    <s v="NA"/>
    <s v="oui"/>
    <x v="0"/>
    <x v="3"/>
    <x v="1"/>
    <s v="NA"/>
    <x v="0"/>
    <x v="0"/>
    <s v="Golfe"/>
    <x v="1"/>
    <x v="1"/>
    <x v="0"/>
    <x v="1"/>
  </r>
  <r>
    <n v="123"/>
    <s v="WALLAS   MAWUGNO"/>
    <n v="12"/>
    <x v="1"/>
    <m/>
    <x v="0"/>
    <s v="SANS PROFESSION"/>
    <n v="92511942"/>
    <s v="BADJI"/>
    <m/>
    <m/>
    <s v="POLYCLINIQUE D'ANEHO"/>
    <s v="LACS1"/>
    <x v="1"/>
    <x v="1"/>
    <x v="43"/>
    <x v="9"/>
    <x v="41"/>
    <s v="oui"/>
    <s v="oui"/>
    <s v="oui"/>
    <s v="oui"/>
    <m/>
    <m/>
    <s v="non"/>
    <s v="non"/>
    <s v="non"/>
    <s v="non"/>
    <s v="Non"/>
    <s v="non"/>
    <s v="non"/>
    <x v="2"/>
    <x v="1"/>
    <x v="2"/>
    <n v="45594"/>
    <x v="1"/>
    <x v="1"/>
    <s v="Lacs"/>
    <x v="5"/>
    <x v="5"/>
    <x v="1"/>
    <x v="1"/>
  </r>
  <r>
    <n v="124"/>
    <s v="HOUNKPATI Dosseh"/>
    <n v="65"/>
    <x v="5"/>
    <m/>
    <x v="0"/>
    <s v="Cultivateur"/>
    <m/>
    <s v="Dogboyou"/>
    <s v="6.4941669"/>
    <s v="1.7122219"/>
    <s v="USP AGBETIKO"/>
    <s v="BAS-MONO2"/>
    <x v="3"/>
    <x v="1"/>
    <x v="38"/>
    <x v="9"/>
    <x v="40"/>
    <s v="oui"/>
    <s v="non"/>
    <s v="non"/>
    <s v="non"/>
    <s v="non"/>
    <s v="non"/>
    <s v="oui"/>
    <s v="Oui"/>
    <s v="Oui"/>
    <s v="non"/>
    <s v="TdE+Eau de fleuve"/>
    <s v="non"/>
    <s v="oui"/>
    <x v="1"/>
    <x v="3"/>
    <x v="1"/>
    <s v="EN COURS"/>
    <x v="0"/>
    <x v="1"/>
    <s v="Bas-Mono"/>
    <x v="11"/>
    <x v="13"/>
    <x v="1"/>
    <x v="1"/>
  </r>
  <r>
    <n v="125"/>
    <s v="AROUNA Adamou"/>
    <n v="21"/>
    <x v="0"/>
    <m/>
    <x v="0"/>
    <s v="Revendeur/se"/>
    <s v="S/C 90760298"/>
    <s v="Agoè Kitidjan"/>
    <s v="6.220533322103096"/>
    <s v=" 1.214042912968583"/>
    <s v="CMS Agoè-Nyivé"/>
    <s v="Agoè-Nyivé 1"/>
    <x v="2"/>
    <x v="0"/>
    <x v="41"/>
    <x v="8"/>
    <x v="42"/>
    <s v="non"/>
    <s v="non"/>
    <s v="oui"/>
    <s v="non"/>
    <m/>
    <s v="ATCD de diarrhée rouge"/>
    <s v="non"/>
    <s v="non"/>
    <s v="non"/>
    <s v="non"/>
    <s v="Tde/Forage"/>
    <s v="Oui"/>
    <s v="oui"/>
    <x v="1"/>
    <x v="3"/>
    <x v="0"/>
    <n v="45596"/>
    <x v="0"/>
    <x v="1"/>
    <s v="Agoè-Nyivé"/>
    <x v="8"/>
    <x v="8"/>
    <x v="1"/>
    <x v="1"/>
  </r>
  <r>
    <n v="126"/>
    <s v="ANIMAKA Kokou Samuel"/>
    <n v="3"/>
    <x v="4"/>
    <m/>
    <x v="0"/>
    <s v="Enfant (moins de 4ans)"/>
    <n v="91198401"/>
    <s v="Légbassito/Amedenta"/>
    <s v="6.27315038934121"/>
    <s v=" 1.1488334834691227"/>
    <s v="CMS Légbassito"/>
    <s v="Agoè-Nyivé 2"/>
    <x v="2"/>
    <x v="0"/>
    <x v="33"/>
    <x v="8"/>
    <x v="38"/>
    <s v="oui"/>
    <s v="oui"/>
    <s v="oui"/>
    <s v="non"/>
    <m/>
    <m/>
    <s v="non"/>
    <s v="non"/>
    <s v="non"/>
    <s v="non"/>
    <s v="Forage"/>
    <s v="Oui"/>
    <s v="non"/>
    <x v="3"/>
    <x v="3"/>
    <x v="0"/>
    <n v="45597"/>
    <x v="0"/>
    <x v="1"/>
    <s v="Agoè-Nyivé"/>
    <x v="12"/>
    <x v="15"/>
    <x v="1"/>
    <x v="1"/>
  </r>
  <r>
    <n v="127"/>
    <s v="AMOUZOUGAN CHIMENE"/>
    <n v="24"/>
    <x v="0"/>
    <m/>
    <x v="1"/>
    <s v="REVENDEUSE"/>
    <n v="96656051"/>
    <s v="JERICHO"/>
    <s v="6.234928331889"/>
    <s v=" 1.615224647621934"/>
    <s v="POLYCLINIQUE D'ANEHO"/>
    <s v="LACS1"/>
    <x v="1"/>
    <x v="1"/>
    <x v="44"/>
    <x v="10"/>
    <x v="44"/>
    <s v="oui"/>
    <s v="oui"/>
    <s v="oui"/>
    <s v="non"/>
    <s v="non"/>
    <s v="non"/>
    <s v="non"/>
    <s v="non"/>
    <s v="non"/>
    <s v="non"/>
    <s v="Non"/>
    <s v="non"/>
    <s v="oui"/>
    <x v="0"/>
    <x v="1"/>
    <x v="1"/>
    <n v="45602"/>
    <x v="0"/>
    <x v="0"/>
    <s v="Lacs"/>
    <x v="5"/>
    <x v="5"/>
    <x v="0"/>
    <x v="0"/>
  </r>
  <r>
    <n v="128"/>
    <s v="KPOTENOU  BRIGITTE"/>
    <n v="18"/>
    <x v="0"/>
    <m/>
    <x v="1"/>
    <s v="ELEVE"/>
    <n v="96197029"/>
    <s v="AVEME"/>
    <s v="6.227396584278712"/>
    <s v=" 1.5825646909844922"/>
    <s v="AZIAGBACONDJI"/>
    <s v="LACS1"/>
    <x v="1"/>
    <x v="1"/>
    <x v="44"/>
    <x v="10"/>
    <x v="44"/>
    <s v="oui"/>
    <s v="oui"/>
    <s v="oui"/>
    <s v="oui"/>
    <s v="OUI"/>
    <s v="non"/>
    <s v="non"/>
    <s v="non"/>
    <s v="non"/>
    <s v="non"/>
    <s v="Non"/>
    <s v="non"/>
    <s v="oui"/>
    <x v="0"/>
    <x v="1"/>
    <x v="1"/>
    <n v="45602"/>
    <x v="0"/>
    <x v="0"/>
    <s v="Lacs"/>
    <x v="5"/>
    <x v="5"/>
    <x v="0"/>
    <x v="0"/>
  </r>
  <r>
    <n v="129"/>
    <s v="KOUMONDJI  JEANNE"/>
    <n v="20"/>
    <x v="0"/>
    <m/>
    <x v="1"/>
    <s v="COIFFEUSE"/>
    <n v="96739230"/>
    <s v="ADJEGAN"/>
    <s v="6.266859652616071"/>
    <s v=" 1.60073062276193"/>
    <s v="GLIDJI"/>
    <s v="LACS1"/>
    <x v="1"/>
    <x v="1"/>
    <x v="45"/>
    <x v="9"/>
    <x v="44"/>
    <s v="oui"/>
    <s v="oui"/>
    <s v="oui"/>
    <s v="non"/>
    <s v="OUI"/>
    <s v="Oui"/>
    <s v="non"/>
    <s v="non"/>
    <s v="non"/>
    <s v="non"/>
    <s v="Non"/>
    <s v="non"/>
    <s v="oui"/>
    <x v="1"/>
    <x v="1"/>
    <x v="1"/>
    <n v="45603"/>
    <x v="0"/>
    <x v="1"/>
    <s v="Lacs"/>
    <x v="5"/>
    <x v="11"/>
    <x v="1"/>
    <x v="0"/>
  </r>
  <r>
    <n v="130"/>
    <s v="TOULASSI  KODJO"/>
    <n v="21"/>
    <x v="0"/>
    <m/>
    <x v="0"/>
    <s v="REVENDEUR"/>
    <n v="96068627"/>
    <s v="JERICHO"/>
    <s v="6.234928331889"/>
    <s v=" 1.615224647621934"/>
    <s v="POLYCLINIQUE D'ANEHO"/>
    <s v="LACS1"/>
    <x v="1"/>
    <x v="1"/>
    <x v="45"/>
    <x v="9"/>
    <x v="44"/>
    <s v="oui"/>
    <s v="oui"/>
    <s v="oui"/>
    <s v="oui"/>
    <s v="OUI"/>
    <s v="non"/>
    <s v="non"/>
    <s v="non"/>
    <s v="non"/>
    <s v="non"/>
    <s v="Non"/>
    <s v="non"/>
    <s v="oui"/>
    <x v="0"/>
    <x v="1"/>
    <x v="1"/>
    <n v="45603"/>
    <x v="0"/>
    <x v="0"/>
    <s v="Lacs"/>
    <x v="5"/>
    <x v="5"/>
    <x v="0"/>
    <x v="0"/>
  </r>
  <r>
    <n v="131"/>
    <s v="FIATEPE RODRIGUE"/>
    <n v="6"/>
    <x v="1"/>
    <m/>
    <x v="0"/>
    <s v="ECOLIER"/>
    <n v="99796064"/>
    <s v="AZIAGBACONDJI"/>
    <s v="6.280782053118657"/>
    <s v=" 1.762305618314484"/>
    <s v="AZIAGBACONDJI"/>
    <s v="LACS1"/>
    <x v="1"/>
    <x v="1"/>
    <x v="45"/>
    <x v="9"/>
    <x v="44"/>
    <s v="oui"/>
    <s v="oui"/>
    <s v="non"/>
    <s v="non"/>
    <s v="non"/>
    <s v="non"/>
    <s v="non"/>
    <s v="non"/>
    <s v="non"/>
    <s v="non"/>
    <s v="Non"/>
    <s v="non"/>
    <s v="oui"/>
    <x v="1"/>
    <x v="3"/>
    <x v="2"/>
    <n v="45603"/>
    <x v="0"/>
    <x v="1"/>
    <s v="Lacs"/>
    <x v="5"/>
    <x v="7"/>
    <x v="1"/>
    <x v="0"/>
  </r>
  <r>
    <n v="132"/>
    <s v="AMOUZOU   LATA CLAUDE"/>
    <n v="20"/>
    <x v="0"/>
    <m/>
    <x v="0"/>
    <s v="APPRENTI ELECTRICIEN"/>
    <n v="99517496"/>
    <s v="ZALIVE"/>
    <s v="6.234928331889"/>
    <s v=" 1.615224647621934"/>
    <s v="ZALIVE"/>
    <s v="LACS1"/>
    <x v="1"/>
    <x v="1"/>
    <x v="39"/>
    <x v="9"/>
    <x v="45"/>
    <s v="oui"/>
    <s v="oui"/>
    <s v="non"/>
    <s v="oui"/>
    <s v="OUI"/>
    <s v="non"/>
    <s v="non"/>
    <s v="non"/>
    <s v="non"/>
    <s v="non"/>
    <s v="Non"/>
    <s v="non"/>
    <s v="oui"/>
    <x v="0"/>
    <x v="3"/>
    <x v="1"/>
    <n v="45603"/>
    <x v="0"/>
    <x v="0"/>
    <s v="Lacs"/>
    <x v="5"/>
    <x v="5"/>
    <x v="0"/>
    <x v="0"/>
  </r>
  <r>
    <n v="133"/>
    <s v="GNAVO  HERVE"/>
    <n v="19"/>
    <x v="0"/>
    <m/>
    <x v="0"/>
    <s v="MENUISIER ALU"/>
    <n v="98148309"/>
    <s v="AVEME"/>
    <s v="6.227396584278712"/>
    <s v=" 1.5825646909844922"/>
    <s v="AZIAGBACONDJI"/>
    <s v="LACS1"/>
    <x v="1"/>
    <x v="1"/>
    <x v="46"/>
    <x v="10"/>
    <x v="45"/>
    <s v="oui"/>
    <s v="oui"/>
    <s v="non"/>
    <s v="non"/>
    <s v="non"/>
    <s v="non"/>
    <s v="non"/>
    <s v="non"/>
    <s v="non"/>
    <s v="non"/>
    <s v="Non"/>
    <s v="non"/>
    <s v="oui"/>
    <x v="0"/>
    <x v="3"/>
    <x v="1"/>
    <n v="45603"/>
    <x v="0"/>
    <x v="0"/>
    <s v="Lacs"/>
    <x v="5"/>
    <x v="5"/>
    <x v="0"/>
    <x v="0"/>
  </r>
  <r>
    <n v="134"/>
    <s v="ALOMASSOU   ATSOU"/>
    <n v="45"/>
    <x v="3"/>
    <m/>
    <x v="0"/>
    <s v="N/A"/>
    <m/>
    <s v="AVEME"/>
    <s v="6.227396584278712"/>
    <s v=" 1.5825646909844922"/>
    <s v="AZIAGBACONDJI"/>
    <s v="LACS1"/>
    <x v="1"/>
    <x v="1"/>
    <x v="46"/>
    <x v="10"/>
    <x v="45"/>
    <s v="oui"/>
    <s v="oui"/>
    <s v="non"/>
    <s v="non"/>
    <s v="non"/>
    <s v="non"/>
    <s v="non"/>
    <s v="non"/>
    <s v="non"/>
    <s v="non"/>
    <s v="Non"/>
    <s v="non"/>
    <s v="oui"/>
    <x v="1"/>
    <x v="3"/>
    <x v="1"/>
    <n v="45603"/>
    <x v="0"/>
    <x v="1"/>
    <s v="Lacs"/>
    <x v="5"/>
    <x v="5"/>
    <x v="1"/>
    <x v="0"/>
  </r>
  <r>
    <n v="135"/>
    <s v="AKOME  KOKOE"/>
    <n v="27"/>
    <x v="0"/>
    <m/>
    <x v="1"/>
    <s v="N/A"/>
    <n v="91773032"/>
    <s v="AVEME"/>
    <s v="6.227396584278712"/>
    <s v=" 1.5825646909844922"/>
    <s v="AZIAGBACONDJI"/>
    <s v="LACS1"/>
    <x v="1"/>
    <x v="1"/>
    <x v="46"/>
    <x v="10"/>
    <x v="45"/>
    <s v="oui"/>
    <s v="oui"/>
    <s v="non"/>
    <s v="non"/>
    <s v="non"/>
    <s v="non"/>
    <s v="non"/>
    <s v="non"/>
    <s v="non"/>
    <s v="non"/>
    <s v="Non"/>
    <s v="non"/>
    <s v="oui"/>
    <x v="0"/>
    <x v="3"/>
    <x v="1"/>
    <n v="45603"/>
    <x v="0"/>
    <x v="0"/>
    <s v="Lacs"/>
    <x v="5"/>
    <x v="5"/>
    <x v="0"/>
    <x v="0"/>
  </r>
  <r>
    <n v="136"/>
    <s v="ABOUYO  KOSSI"/>
    <n v="27"/>
    <x v="0"/>
    <m/>
    <x v="0"/>
    <s v="N/A"/>
    <n v="91773032"/>
    <s v="AVEME"/>
    <s v="6.227396584278712"/>
    <s v=" 1.5825646909844922"/>
    <s v="AZIAGBACONDJI"/>
    <s v="LACS1"/>
    <x v="1"/>
    <x v="1"/>
    <x v="46"/>
    <x v="10"/>
    <x v="45"/>
    <s v="oui"/>
    <s v="oui"/>
    <s v="non"/>
    <s v="non"/>
    <s v="non"/>
    <s v="non"/>
    <s v="non"/>
    <s v="non"/>
    <s v="non"/>
    <s v="non"/>
    <s v="Non"/>
    <s v="non"/>
    <s v="oui"/>
    <x v="1"/>
    <x v="3"/>
    <x v="1"/>
    <n v="45603"/>
    <x v="0"/>
    <x v="1"/>
    <s v="Lacs"/>
    <x v="5"/>
    <x v="5"/>
    <x v="1"/>
    <x v="0"/>
  </r>
  <r>
    <n v="137"/>
    <s v="AGUESSI YAO GREGOIRE"/>
    <n v="48"/>
    <x v="3"/>
    <m/>
    <x v="0"/>
    <s v="MECANICIEN AUTO"/>
    <n v="90858693"/>
    <s v="KOLIAFO"/>
    <s v="6.3322757043351965"/>
    <s v=" 1.6080765433497823"/>
    <s v="ANFOIN"/>
    <s v="LACS4"/>
    <x v="1"/>
    <x v="1"/>
    <x v="45"/>
    <x v="9"/>
    <x v="44"/>
    <s v="oui"/>
    <s v="oui"/>
    <s v="non"/>
    <s v="non"/>
    <s v="non"/>
    <s v="non"/>
    <s v="non"/>
    <s v="non"/>
    <s v="non"/>
    <s v="non"/>
    <s v="Non"/>
    <s v="non"/>
    <s v="oui"/>
    <x v="0"/>
    <x v="3"/>
    <x v="1"/>
    <m/>
    <x v="0"/>
    <x v="0"/>
    <s v="Lacs"/>
    <x v="9"/>
    <x v="16"/>
    <x v="0"/>
    <x v="0"/>
  </r>
  <r>
    <n v="138"/>
    <s v="HOUNSIME  ALPHONSE  "/>
    <n v="80"/>
    <x v="5"/>
    <m/>
    <x v="0"/>
    <s v="MENUISIER "/>
    <n v="91750075"/>
    <s v="BADOUGBE"/>
    <s v="6.24021500926842"/>
    <s v=" 1.5168108854708426"/>
    <s v="POLYCLINIQUE D'ANEHO"/>
    <s v="LACS1"/>
    <x v="1"/>
    <x v="1"/>
    <x v="47"/>
    <x v="10"/>
    <x v="46"/>
    <s v="oui"/>
    <s v="oui"/>
    <s v="non"/>
    <s v="non"/>
    <s v="non"/>
    <s v="non"/>
    <s v="non"/>
    <s v="non"/>
    <s v="non"/>
    <s v="non"/>
    <s v="Non"/>
    <s v="non"/>
    <s v="oui"/>
    <x v="1"/>
    <x v="2"/>
    <x v="1"/>
    <n v="45603"/>
    <x v="0"/>
    <x v="1"/>
    <s v="Vo"/>
    <x v="13"/>
    <x v="17"/>
    <x v="1"/>
    <x v="0"/>
  </r>
  <r>
    <n v="139"/>
    <s v="HOUEDAKOR  TETE"/>
    <n v="47"/>
    <x v="3"/>
    <m/>
    <x v="0"/>
    <s v="REVENDEUR"/>
    <m/>
    <s v="MESSAN CONDJI"/>
    <s v="6.238850737152376"/>
    <s v=" 1.621966273453064"/>
    <s v="POLYCLINIQUE D'ANEHO"/>
    <s v="LACS1"/>
    <x v="1"/>
    <x v="1"/>
    <x v="44"/>
    <x v="10"/>
    <x v="46"/>
    <s v="oui"/>
    <s v="oui"/>
    <s v="oui"/>
    <s v="non"/>
    <s v="non"/>
    <s v="non"/>
    <s v="non"/>
    <s v="non"/>
    <s v="non"/>
    <s v="non"/>
    <s v="Non"/>
    <s v="non"/>
    <s v="oui"/>
    <x v="0"/>
    <x v="0"/>
    <x v="1"/>
    <n v="45604"/>
    <x v="0"/>
    <x v="0"/>
    <s v="Lacs"/>
    <x v="6"/>
    <x v="6"/>
    <x v="0"/>
    <x v="0"/>
  </r>
  <r>
    <n v="140"/>
    <s v="DJRAMEDO  BLAISE"/>
    <n v="42"/>
    <x v="0"/>
    <m/>
    <x v="0"/>
    <s v="N/A"/>
    <m/>
    <s v="DEGBENOU"/>
    <s v="6.231673273925775"/>
    <s v=" 1.583890712205296"/>
    <s v="POLYCLINIQUE D'ANEHO"/>
    <s v="LACS1"/>
    <x v="1"/>
    <x v="1"/>
    <x v="44"/>
    <x v="10"/>
    <x v="46"/>
    <s v="oui"/>
    <s v="oui"/>
    <s v="oui"/>
    <s v="oui"/>
    <s v="non"/>
    <s v="non"/>
    <s v="non"/>
    <s v="non"/>
    <s v="non"/>
    <s v="non"/>
    <s v="Non"/>
    <s v="non"/>
    <s v="oui"/>
    <x v="0"/>
    <x v="0"/>
    <x v="1"/>
    <m/>
    <x v="0"/>
    <x v="0"/>
    <s v="Lacs"/>
    <x v="5"/>
    <x v="5"/>
    <x v="0"/>
    <x v="0"/>
  </r>
  <r>
    <n v="141"/>
    <s v="AMAH TCHOUTCHOUI  AFANGNILOU"/>
    <n v="75"/>
    <x v="5"/>
    <m/>
    <x v="1"/>
    <s v="MENAGERE"/>
    <m/>
    <s v="MELLY DJIGBE"/>
    <s v="6.3355526469012675"/>
    <s v=" 1.6439292283123141"/>
    <s v="MELLY DJIGBE"/>
    <s v="LACS4"/>
    <x v="1"/>
    <x v="1"/>
    <x v="47"/>
    <x v="10"/>
    <x v="47"/>
    <s v="oui"/>
    <s v="oui"/>
    <s v="oui"/>
    <s v="oui"/>
    <s v="non"/>
    <s v="non"/>
    <s v="non"/>
    <s v="non"/>
    <s v="non"/>
    <s v="non"/>
    <s v="Non"/>
    <s v="non"/>
    <s v="oui"/>
    <x v="1"/>
    <x v="3"/>
    <x v="2"/>
    <n v="45603"/>
    <x v="0"/>
    <x v="0"/>
    <s v="Lacs"/>
    <x v="9"/>
    <x v="9"/>
    <x v="0"/>
    <x v="0"/>
  </r>
  <r>
    <n v="142"/>
    <s v="DAGBAN ELYSE"/>
    <n v="28"/>
    <x v="0"/>
    <m/>
    <x v="1"/>
    <s v="REVENDEUSE"/>
    <m/>
    <s v="AVEME"/>
    <s v="6.227396584278712"/>
    <s v=" 1.5825646909844922"/>
    <s v="AZIAGBACONDJI"/>
    <s v="LACS1"/>
    <x v="1"/>
    <x v="1"/>
    <x v="47"/>
    <x v="10"/>
    <x v="47"/>
    <s v="oui"/>
    <s v="oui"/>
    <s v="oui"/>
    <s v="oui"/>
    <s v="OUI"/>
    <s v="non"/>
    <s v="oui"/>
    <s v="non"/>
    <s v="non"/>
    <s v="non"/>
    <s v="Non"/>
    <s v="non"/>
    <s v="oui"/>
    <x v="0"/>
    <x v="3"/>
    <x v="1"/>
    <m/>
    <x v="0"/>
    <x v="0"/>
    <s v="Lacs"/>
    <x v="5"/>
    <x v="5"/>
    <x v="0"/>
    <x v="0"/>
  </r>
  <r>
    <n v="143"/>
    <s v="ADJOKPA CARINA"/>
    <n v="4"/>
    <x v="4"/>
    <m/>
    <x v="1"/>
    <s v="ECOLIERE"/>
    <m/>
    <s v="AVEME"/>
    <s v="6.227396584278712"/>
    <s v=" 1.5825646909844922"/>
    <s v="AZIAGBACONDJI"/>
    <s v="LACS1"/>
    <x v="1"/>
    <x v="1"/>
    <x v="48"/>
    <x v="10"/>
    <x v="47"/>
    <s v="oui"/>
    <s v="oui"/>
    <s v="oui"/>
    <s v="oui"/>
    <s v="non"/>
    <s v="non"/>
    <s v="oui"/>
    <s v="non"/>
    <s v="non"/>
    <s v="non"/>
    <s v="Non"/>
    <s v="non"/>
    <s v="oui"/>
    <x v="0"/>
    <x v="3"/>
    <x v="1"/>
    <n v="45604"/>
    <x v="0"/>
    <x v="0"/>
    <s v="Lacs"/>
    <x v="5"/>
    <x v="5"/>
    <x v="0"/>
    <x v="0"/>
  </r>
  <r>
    <n v="144"/>
    <s v="AGOSSOU AKOUETE"/>
    <n v="8"/>
    <x v="1"/>
    <m/>
    <x v="0"/>
    <s v="ELEVE"/>
    <n v="90911069"/>
    <s v="AVEME"/>
    <s v="6.227396584278712"/>
    <s v=" 1.5825646909844922"/>
    <s v="AZIAGBACONDJI"/>
    <s v="LACS1"/>
    <x v="1"/>
    <x v="1"/>
    <x v="48"/>
    <x v="10"/>
    <x v="47"/>
    <s v="oui"/>
    <s v="oui"/>
    <s v="oui"/>
    <s v="oui"/>
    <s v="OUI"/>
    <s v="non"/>
    <s v="oui"/>
    <s v="non"/>
    <s v="non"/>
    <s v="non"/>
    <s v="Non"/>
    <s v="non"/>
    <s v="oui"/>
    <x v="0"/>
    <x v="3"/>
    <x v="1"/>
    <n v="45606"/>
    <x v="0"/>
    <x v="0"/>
    <s v="Lacs"/>
    <x v="5"/>
    <x v="5"/>
    <x v="0"/>
    <x v="0"/>
  </r>
  <r>
    <n v="145"/>
    <s v="AGOSSOU AYAO"/>
    <n v="12"/>
    <x v="1"/>
    <m/>
    <x v="0"/>
    <s v="ELEVE"/>
    <m/>
    <s v="AVEME"/>
    <s v="6.227396584278712"/>
    <s v=" 1.5825646909844922"/>
    <s v="AZIAGBACONDJI"/>
    <s v="LACS1"/>
    <x v="1"/>
    <x v="1"/>
    <x v="48"/>
    <x v="10"/>
    <x v="47"/>
    <s v="oui"/>
    <s v="oui"/>
    <s v="oui"/>
    <s v="oui"/>
    <s v="non"/>
    <s v="non"/>
    <s v="oui"/>
    <s v="non"/>
    <s v="non"/>
    <s v="non"/>
    <s v="Non"/>
    <s v="non"/>
    <s v="oui"/>
    <x v="0"/>
    <x v="3"/>
    <x v="1"/>
    <n v="45606"/>
    <x v="0"/>
    <x v="0"/>
    <s v="Lacs"/>
    <x v="5"/>
    <x v="5"/>
    <x v="0"/>
    <x v="0"/>
  </r>
  <r>
    <n v="146"/>
    <s v="MOBAKA OUSMANE"/>
    <n v="18"/>
    <x v="0"/>
    <m/>
    <x v="0"/>
    <s v="N/A"/>
    <m/>
    <s v="AKLAKOU"/>
    <s v="6.342400142208208"/>
    <s v=" 1.7100843467076863"/>
    <s v="AKLAKOU"/>
    <s v="LACS4"/>
    <x v="1"/>
    <x v="1"/>
    <x v="44"/>
    <x v="10"/>
    <x v="47"/>
    <s v="oui"/>
    <s v="oui"/>
    <s v="oui"/>
    <s v="oui"/>
    <s v="non"/>
    <s v="non"/>
    <s v="non"/>
    <s v="non"/>
    <s v="non"/>
    <s v="non"/>
    <s v="Non"/>
    <s v="non"/>
    <s v="oui"/>
    <x v="1"/>
    <x v="3"/>
    <x v="2"/>
    <n v="45603"/>
    <x v="0"/>
    <x v="1"/>
    <s v="Lacs"/>
    <x v="9"/>
    <x v="9"/>
    <x v="1"/>
    <x v="0"/>
  </r>
  <r>
    <n v="147"/>
    <s v="TEKO PAUL"/>
    <n v="27"/>
    <x v="0"/>
    <m/>
    <x v="0"/>
    <s v="CHAUFFEUR"/>
    <m/>
    <s v="KPEME"/>
    <s v="6.2158120134552854"/>
    <s v=" 1.510433835226274"/>
    <s v="KPEME"/>
    <s v="LACS3"/>
    <x v="1"/>
    <x v="1"/>
    <x v="37"/>
    <x v="9"/>
    <x v="47"/>
    <s v="oui"/>
    <s v="oui"/>
    <s v="oui"/>
    <s v="oui"/>
    <s v="non"/>
    <s v="non"/>
    <s v="non"/>
    <s v="non"/>
    <s v="non"/>
    <s v="non"/>
    <s v="Non"/>
    <s v="non"/>
    <s v="oui"/>
    <x v="1"/>
    <x v="3"/>
    <x v="2"/>
    <n v="45602"/>
    <x v="0"/>
    <x v="1"/>
    <s v="Lacs"/>
    <x v="3"/>
    <x v="3"/>
    <x v="1"/>
    <x v="0"/>
  </r>
  <r>
    <n v="148"/>
    <s v="ASSAGBA DOVE"/>
    <n v="19"/>
    <x v="0"/>
    <m/>
    <x v="0"/>
    <s v="APPRENTI HERBORISTE"/>
    <m/>
    <s v="ANFOIN"/>
    <s v="6.3322757043351965"/>
    <s v=" 1.6080765433497823"/>
    <s v="ANFOIN"/>
    <s v="LACS4"/>
    <x v="1"/>
    <x v="1"/>
    <x v="47"/>
    <x v="10"/>
    <x v="47"/>
    <s v="oui"/>
    <s v="oui"/>
    <s v="oui"/>
    <s v="oui"/>
    <s v="non"/>
    <s v="non"/>
    <s v="non"/>
    <s v="non"/>
    <s v="non"/>
    <s v="non"/>
    <s v="Non"/>
    <s v="non"/>
    <s v="oui"/>
    <x v="1"/>
    <x v="3"/>
    <x v="2"/>
    <n v="45603"/>
    <x v="0"/>
    <x v="1"/>
    <s v="Lacs"/>
    <x v="9"/>
    <x v="16"/>
    <x v="1"/>
    <x v="0"/>
  </r>
  <r>
    <n v="149"/>
    <s v="VODOU  ESSI  IRENE"/>
    <n v="23"/>
    <x v="0"/>
    <m/>
    <x v="1"/>
    <s v="MASSEUSE"/>
    <m/>
    <s v="SANVEE CONDJI"/>
    <s v="6.238011398698564"/>
    <s v=" 1.6224774904513273"/>
    <s v="POLYCLINIQUE D'ANEHO"/>
    <s v="LACS1"/>
    <x v="1"/>
    <x v="1"/>
    <x v="49"/>
    <x v="10"/>
    <x v="48"/>
    <s v="oui"/>
    <s v="oui"/>
    <s v="non"/>
    <s v="non"/>
    <s v="non"/>
    <s v="CEPHALEES, COURBATURES, FRISSONS"/>
    <s v="non"/>
    <s v="non"/>
    <s v="non"/>
    <s v="non"/>
    <s v="Non"/>
    <s v="non"/>
    <s v="oui"/>
    <x v="1"/>
    <x v="3"/>
    <x v="1"/>
    <m/>
    <x v="0"/>
    <x v="1"/>
    <s v="Lacs"/>
    <x v="6"/>
    <x v="6"/>
    <x v="1"/>
    <x v="1"/>
  </r>
  <r>
    <n v="150"/>
    <s v="AGOSSOU  KOSSI"/>
    <n v="37"/>
    <x v="0"/>
    <m/>
    <x v="0"/>
    <s v="Cultivateur"/>
    <n v="96818252"/>
    <s v="AVEME"/>
    <s v="6.227396584278712"/>
    <s v=" 1.5825646909844922"/>
    <s v="AZIAGBACONDJI"/>
    <s v="LACS1"/>
    <x v="1"/>
    <x v="1"/>
    <x v="49"/>
    <x v="10"/>
    <x v="48"/>
    <s v="oui"/>
    <s v="oui"/>
    <s v="non"/>
    <s v="non"/>
    <s v="non"/>
    <s v="non"/>
    <s v="non"/>
    <s v="non"/>
    <s v="non"/>
    <s v="non"/>
    <s v="Non"/>
    <s v="non"/>
    <s v="oui"/>
    <x v="1"/>
    <x v="3"/>
    <x v="1"/>
    <m/>
    <x v="0"/>
    <x v="1"/>
    <s v="Lacs"/>
    <x v="5"/>
    <x v="5"/>
    <x v="1"/>
    <x v="1"/>
  </r>
  <r>
    <n v="151"/>
    <s v="AGOSSOU AKOETE"/>
    <n v="8"/>
    <x v="1"/>
    <m/>
    <x v="0"/>
    <s v="ECOLIER"/>
    <n v="96818252"/>
    <s v="AVEME"/>
    <s v="6.227396584278712"/>
    <s v=" 1.5825646909844922"/>
    <s v="AZIAGBACONDJI"/>
    <s v="LACS1"/>
    <x v="1"/>
    <x v="1"/>
    <x v="50"/>
    <x v="10"/>
    <x v="49"/>
    <s v="oui"/>
    <s v="oui"/>
    <s v="non"/>
    <s v="oui"/>
    <s v="non"/>
    <s v="non"/>
    <s v="non"/>
    <s v="non"/>
    <s v="non"/>
    <s v="non"/>
    <s v="Non"/>
    <s v="non"/>
    <s v="oui"/>
    <x v="1"/>
    <x v="3"/>
    <x v="1"/>
    <n v="45606"/>
    <x v="0"/>
    <x v="1"/>
    <s v="Lacs"/>
    <x v="5"/>
    <x v="5"/>
    <x v="1"/>
    <x v="1"/>
  </r>
  <r>
    <n v="152"/>
    <s v="GBATOHOUN  DAKOUALO"/>
    <n v="65"/>
    <x v="5"/>
    <m/>
    <x v="1"/>
    <s v="MENAGERE"/>
    <n v="99088334"/>
    <s v="AVEME"/>
    <s v="6.227396584278712"/>
    <s v=" 1.5825646909844922"/>
    <s v="AZIAGBACONDJI"/>
    <s v="LACS1"/>
    <x v="1"/>
    <x v="1"/>
    <x v="50"/>
    <x v="10"/>
    <x v="49"/>
    <s v="oui"/>
    <s v="oui"/>
    <s v="non"/>
    <s v="non"/>
    <s v="non"/>
    <s v="non"/>
    <s v="non"/>
    <s v="non"/>
    <s v="non"/>
    <s v="non"/>
    <s v="Non"/>
    <s v="non"/>
    <s v="oui"/>
    <x v="1"/>
    <x v="3"/>
    <x v="1"/>
    <n v="45606"/>
    <x v="0"/>
    <x v="1"/>
    <s v="Lacs"/>
    <x v="5"/>
    <x v="5"/>
    <x v="1"/>
    <x v="1"/>
  </r>
  <r>
    <n v="153"/>
    <s v="SIPOKPE KOFFI NICOLAS"/>
    <n v="36"/>
    <x v="0"/>
    <m/>
    <x v="0"/>
    <s v="ENSEIGNANT"/>
    <n v="98601400"/>
    <s v="ANFOIN"/>
    <s v="6.3322757043351965"/>
    <s v=" 1.6080765433497823"/>
    <s v="ANFOIN"/>
    <s v="LACS4"/>
    <x v="1"/>
    <x v="1"/>
    <x v="49"/>
    <x v="10"/>
    <x v="49"/>
    <s v="oui"/>
    <s v="oui"/>
    <s v="non"/>
    <s v="non"/>
    <s v="OUI"/>
    <s v="non"/>
    <s v="non"/>
    <s v="non"/>
    <s v="non"/>
    <s v="non"/>
    <s v="Non"/>
    <s v="non"/>
    <s v="oui"/>
    <x v="1"/>
    <x v="3"/>
    <x v="1"/>
    <m/>
    <x v="0"/>
    <x v="1"/>
    <s v="Lacs"/>
    <x v="9"/>
    <x v="16"/>
    <x v="1"/>
    <x v="0"/>
  </r>
  <r>
    <n v="154"/>
    <s v="AMETO JOH"/>
    <n v="50"/>
    <x v="3"/>
    <m/>
    <x v="0"/>
    <s v="PECHEUR"/>
    <n v="98674691"/>
    <s v="TOGBECONDJI"/>
    <s v="6.280782053118657"/>
    <s v=" 1.762305618314484"/>
    <s v="AZIAGBACONDJI"/>
    <s v="LACS1"/>
    <x v="1"/>
    <x v="1"/>
    <x v="50"/>
    <x v="10"/>
    <x v="49"/>
    <s v="oui"/>
    <s v="oui"/>
    <s v="non"/>
    <s v="non"/>
    <s v="OUI"/>
    <s v="non"/>
    <s v="non"/>
    <s v="non"/>
    <s v="non"/>
    <s v="non"/>
    <s v="Non"/>
    <s v="non"/>
    <s v="oui"/>
    <x v="0"/>
    <x v="3"/>
    <x v="1"/>
    <m/>
    <x v="0"/>
    <x v="0"/>
    <s v="Lacs"/>
    <x v="5"/>
    <x v="7"/>
    <x v="0"/>
    <x v="1"/>
  </r>
  <r>
    <n v="155"/>
    <s v="HONVOU   JANVIER"/>
    <n v="39"/>
    <x v="0"/>
    <m/>
    <x v="0"/>
    <s v="PECHEUR"/>
    <m/>
    <s v="TOGBECONDJI"/>
    <s v="6.280782053118657"/>
    <s v=" 1.762305618314484"/>
    <s v="AZIAGBACONDJI"/>
    <s v="LACS1"/>
    <x v="1"/>
    <x v="1"/>
    <x v="50"/>
    <x v="10"/>
    <x v="49"/>
    <s v="oui"/>
    <s v="oui"/>
    <s v="non"/>
    <s v="oui"/>
    <s v="OUI"/>
    <s v="non"/>
    <s v="non"/>
    <s v="non"/>
    <s v="non"/>
    <s v="non"/>
    <s v="Non"/>
    <s v="non"/>
    <s v="oui"/>
    <x v="0"/>
    <x v="3"/>
    <x v="1"/>
    <m/>
    <x v="0"/>
    <x v="0"/>
    <s v="Lacs"/>
    <x v="5"/>
    <x v="7"/>
    <x v="0"/>
    <x v="1"/>
  </r>
  <r>
    <n v="156"/>
    <s v="TOULASSI Kowouvi"/>
    <n v="72"/>
    <x v="5"/>
    <m/>
    <x v="0"/>
    <s v="Couture"/>
    <m/>
    <s v="Adamavo"/>
    <s v="6.175878"/>
    <s v="1.315467"/>
    <s v="CMS Adakpamé"/>
    <s v="Golfe 6"/>
    <x v="0"/>
    <x v="0"/>
    <x v="7"/>
    <x v="4"/>
    <x v="14"/>
    <s v="oui"/>
    <s v="oui"/>
    <s v="oui"/>
    <s v="oui"/>
    <s v="OUI"/>
    <m/>
    <s v="non"/>
    <s v="non"/>
    <s v="non"/>
    <s v="non"/>
    <s v="Puits"/>
    <s v="non"/>
    <s v="oui"/>
    <x v="1"/>
    <x v="2"/>
    <x v="1"/>
    <n v="45567"/>
    <x v="0"/>
    <x v="1"/>
    <s v="Golfe"/>
    <x v="1"/>
    <x v="0"/>
    <x v="1"/>
    <x v="0"/>
  </r>
  <r>
    <n v="157"/>
    <s v="KOUTOHOU Bénédicte"/>
    <n v="35"/>
    <x v="0"/>
    <m/>
    <x v="1"/>
    <s v="Revendeur"/>
    <m/>
    <s v="Baguida"/>
    <s v="6.175872350090687"/>
    <s v=" 1.3273229467306735"/>
    <s v="CMS Baguida"/>
    <s v="Golfe 6"/>
    <x v="0"/>
    <x v="0"/>
    <x v="45"/>
    <x v="9"/>
    <x v="50"/>
    <s v="oui"/>
    <s v="oui"/>
    <s v="non"/>
    <s v="non"/>
    <s v="non"/>
    <m/>
    <s v="ne sait pas"/>
    <s v="non"/>
    <s v="non"/>
    <s v="non"/>
    <s v="Eau en sachet"/>
    <s v="NA"/>
    <s v="oui"/>
    <x v="1"/>
    <x v="2"/>
    <x v="2"/>
    <n v="45599"/>
    <x v="0"/>
    <x v="1"/>
    <s v="Golfe"/>
    <x v="1"/>
    <x v="1"/>
    <x v="1"/>
    <x v="0"/>
  </r>
  <r>
    <n v="158"/>
    <s v="ATSOU Ablavi"/>
    <n v="5"/>
    <x v="1"/>
    <m/>
    <x v="1"/>
    <s v="Enfant"/>
    <n v="71130254"/>
    <s v="Aloenou"/>
    <s v="6.5227778"/>
    <s v="1.546666"/>
    <s v="USP Agomé glozou"/>
    <s v="BAS-MONO2"/>
    <x v="3"/>
    <x v="1"/>
    <x v="45"/>
    <x v="9"/>
    <x v="44"/>
    <s v="oui"/>
    <s v="non"/>
    <s v="non"/>
    <s v="non"/>
    <s v="non"/>
    <s v="non"/>
    <s v="oui"/>
    <s v="Oui"/>
    <s v="Oui"/>
    <s v="non"/>
    <s v="Eau de puits"/>
    <s v="non"/>
    <s v="oui"/>
    <x v="1"/>
    <x v="3"/>
    <x v="1"/>
    <n v="45601"/>
    <x v="0"/>
    <x v="1"/>
    <s v="Bas-Mono"/>
    <x v="14"/>
    <x v="18"/>
    <x v="1"/>
    <x v="1"/>
  </r>
  <r>
    <n v="159"/>
    <s v="AKABE Yaovi"/>
    <n v="35"/>
    <x v="0"/>
    <m/>
    <x v="0"/>
    <s v="Cultivateur"/>
    <m/>
    <s v="Batonou, quatier Adjigo"/>
    <s v="6.4423469782211"/>
    <s v=" 1.7525687628133895"/>
    <s v="USP Batonou"/>
    <s v="BAS-MONO2"/>
    <x v="3"/>
    <x v="1"/>
    <x v="50"/>
    <x v="10"/>
    <x v="49"/>
    <s v="oui"/>
    <s v="oui"/>
    <s v="non"/>
    <s v="non"/>
    <s v="non"/>
    <s v="non"/>
    <s v="ne sait pas"/>
    <s v="non"/>
    <s v="non"/>
    <s v="non"/>
    <s v="Eau de puits"/>
    <s v="non"/>
    <s v="oui"/>
    <x v="0"/>
    <x v="3"/>
    <x v="1"/>
    <m/>
    <x v="0"/>
    <x v="0"/>
    <s v="Bas-Mono"/>
    <x v="11"/>
    <x v="14"/>
    <x v="0"/>
    <x v="0"/>
  </r>
  <r>
    <n v="160"/>
    <s v="SCHIKPE Edoh"/>
    <n v="20"/>
    <x v="0"/>
    <m/>
    <x v="0"/>
    <s v="Maçon"/>
    <n v="91512092"/>
    <s v="Sanguéra Vogomé"/>
    <s v="6.221111"/>
    <s v=" 1.212917"/>
    <s v="CMS Sanguéra"/>
    <s v="Agoè-Nyivé 5"/>
    <x v="2"/>
    <x v="0"/>
    <x v="36"/>
    <x v="7"/>
    <x v="30"/>
    <s v="oui"/>
    <s v="non"/>
    <s v="oui"/>
    <s v="oui"/>
    <s v="non"/>
    <s v="Coma, Détresse respiratoire, altération de la conscience"/>
    <s v="Ne sais pas"/>
    <s v="non"/>
    <s v="non"/>
    <s v="non"/>
    <s v="Forage"/>
    <s v="Oui"/>
    <s v="non"/>
    <x v="2"/>
    <x v="1"/>
    <x v="1"/>
    <n v="45585"/>
    <x v="1"/>
    <x v="1"/>
    <s v="Agoè-Nyivé"/>
    <x v="15"/>
    <x v="8"/>
    <x v="1"/>
    <x v="0"/>
  </r>
  <r>
    <n v="161"/>
    <s v="AMEGNAGLO Yawa"/>
    <n v="45"/>
    <x v="3"/>
    <m/>
    <x v="1"/>
    <s v="Revendeuse"/>
    <n v="93341294"/>
    <s v="Agbalepedo"/>
    <s v="6.207092"/>
    <s v=" 1.196261"/>
    <s v="CMS Cacavéli"/>
    <s v="Agoè-Nyivé 1"/>
    <x v="2"/>
    <x v="0"/>
    <x v="38"/>
    <x v="9"/>
    <x v="45"/>
    <s v="oui"/>
    <s v="oui"/>
    <s v="oui"/>
    <s v="oui"/>
    <s v="non"/>
    <s v="AEG sur fond d'Immunodépression"/>
    <s v="non"/>
    <s v="non"/>
    <s v="non"/>
    <s v="non"/>
    <s v="Tde/Forage"/>
    <s v="Oui"/>
    <s v="oui"/>
    <x v="1"/>
    <x v="2"/>
    <x v="2"/>
    <n v="45601"/>
    <x v="0"/>
    <x v="1"/>
    <s v="Agoè-Nyivé"/>
    <x v="8"/>
    <x v="8"/>
    <x v="1"/>
    <x v="0"/>
  </r>
  <r>
    <n v="162"/>
    <s v="SEIDOU Issifou"/>
    <n v="2"/>
    <x v="2"/>
    <m/>
    <x v="0"/>
    <s v="Enfant"/>
    <s v="90444904 SEIDOU Sidik"/>
    <s v="Agoè Zongo"/>
    <s v="6.250142"/>
    <s v=" 1.203927"/>
    <s v="CMS Agoè-Nyivé"/>
    <s v="Agoè-Nyivé 1"/>
    <x v="2"/>
    <x v="0"/>
    <x v="46"/>
    <x v="10"/>
    <x v="46"/>
    <s v="oui"/>
    <s v="oui"/>
    <s v="oui"/>
    <s v="oui"/>
    <s v="OUI"/>
    <s v="Altération de l'Etat général"/>
    <s v="non"/>
    <s v="non"/>
    <s v="non"/>
    <s v="non"/>
    <s v="Tde"/>
    <s v="Oui"/>
    <s v="oui"/>
    <x v="0"/>
    <x v="0"/>
    <x v="1"/>
    <n v="45606"/>
    <x v="0"/>
    <x v="0"/>
    <s v="Agoè-Nyivé"/>
    <x v="8"/>
    <x v="8"/>
    <x v="0"/>
    <x v="0"/>
  </r>
  <r>
    <n v="163"/>
    <s v="SEIDOU Djibril"/>
    <n v="15"/>
    <x v="0"/>
    <m/>
    <x v="0"/>
    <s v="Revendeur"/>
    <s v="90444904 SEIDOU Sidik"/>
    <s v="Agoè Zongo"/>
    <s v="6.250142"/>
    <s v=" 1.203927"/>
    <s v="CMS Agoè-Nyivé"/>
    <s v="Agoè-Nyivé 4"/>
    <x v="2"/>
    <x v="0"/>
    <x v="46"/>
    <x v="10"/>
    <x v="46"/>
    <s v="oui"/>
    <s v="oui"/>
    <s v="oui"/>
    <s v="oui"/>
    <s v="OUI"/>
    <s v="Altération de l'Etat général"/>
    <s v="non"/>
    <s v="non"/>
    <s v="non"/>
    <s v="non"/>
    <s v="Tde"/>
    <s v="Oui"/>
    <s v="oui"/>
    <x v="0"/>
    <x v="0"/>
    <x v="1"/>
    <n v="45606"/>
    <x v="0"/>
    <x v="0"/>
    <s v="Agoè-Nyivé"/>
    <x v="7"/>
    <x v="8"/>
    <x v="0"/>
    <x v="0"/>
  </r>
  <r>
    <n v="164"/>
    <s v="ADEWI Péniel"/>
    <n v="20"/>
    <x v="0"/>
    <m/>
    <x v="1"/>
    <s v="Etudiante"/>
    <s v="90062663 ADEWI Jonas"/>
    <s v="Zossimé"/>
    <s v="6.221111"/>
    <s v=" 1.212917"/>
    <s v="CMS Agoè-Nyivé"/>
    <s v="Agoè-Nyivé 4"/>
    <x v="2"/>
    <x v="0"/>
    <x v="46"/>
    <x v="10"/>
    <x v="46"/>
    <s v="oui"/>
    <s v="non"/>
    <s v="oui"/>
    <s v="non"/>
    <s v="non"/>
    <s v="crampes des membres"/>
    <s v="non"/>
    <s v="non"/>
    <s v="non"/>
    <s v="non"/>
    <s v="Tde"/>
    <s v="Oui"/>
    <s v="oui"/>
    <x v="1"/>
    <x v="2"/>
    <x v="1"/>
    <n v="45603"/>
    <x v="0"/>
    <x v="1"/>
    <s v="Agoè-Nyivé"/>
    <x v="7"/>
    <x v="8"/>
    <x v="1"/>
    <x v="0"/>
  </r>
  <r>
    <n v="165"/>
    <s v="BATCHASSI Tchondo Maurice"/>
    <n v="49"/>
    <x v="3"/>
    <m/>
    <x v="0"/>
    <s v="Agent de sécurité"/>
    <n v="71034373"/>
    <s v="Akoin"/>
    <s v="6.276389"/>
    <s v=" 1.205999"/>
    <s v="CMS Togblékopé"/>
    <s v="Agoè-Nyivé 4"/>
    <x v="2"/>
    <x v="0"/>
    <x v="46"/>
    <x v="10"/>
    <x v="48"/>
    <s v="oui"/>
    <s v="oui"/>
    <s v="non"/>
    <s v="oui"/>
    <s v="OUI"/>
    <s v="crampes des membres"/>
    <s v="Ne sais pas"/>
    <s v="non"/>
    <s v="non"/>
    <s v="non"/>
    <s v="Forage"/>
    <s v="Oui"/>
    <s v="oui"/>
    <x v="0"/>
    <x v="3"/>
    <x v="1"/>
    <m/>
    <x v="0"/>
    <x v="0"/>
    <s v="Agoè-Nyivé"/>
    <x v="7"/>
    <x v="19"/>
    <x v="0"/>
    <x v="0"/>
  </r>
  <r>
    <n v="166"/>
    <s v="BABOZA  RITA"/>
    <n v="20"/>
    <x v="0"/>
    <m/>
    <x v="1"/>
    <s v="PECHEUSE"/>
    <n v="96822776"/>
    <s v="TOGBECONDJI"/>
    <s v="6.280782053118657"/>
    <s v=" 1.762305618314484"/>
    <s v="AZIAGBACONDJI"/>
    <s v="LACS1"/>
    <x v="1"/>
    <x v="1"/>
    <x v="50"/>
    <x v="10"/>
    <x v="49"/>
    <s v="oui"/>
    <s v="oui"/>
    <s v="non"/>
    <s v="oui"/>
    <s v="OUI"/>
    <s v="non"/>
    <s v="non"/>
    <s v="non"/>
    <s v="non"/>
    <s v="non"/>
    <s v="Non"/>
    <s v="non"/>
    <s v="oui"/>
    <x v="0"/>
    <x v="3"/>
    <x v="1"/>
    <d v="2024-11-11T00:00:00"/>
    <x v="0"/>
    <x v="0"/>
    <s v="Lacs"/>
    <x v="5"/>
    <x v="5"/>
    <x v="0"/>
    <x v="0"/>
  </r>
  <r>
    <n v="167"/>
    <s v="AGOMADA DJOULI"/>
    <n v="40"/>
    <x v="0"/>
    <m/>
    <x v="1"/>
    <s v="COUTURIERE"/>
    <n v="96332698"/>
    <s v="AVEME"/>
    <s v="6.227396584278712"/>
    <s v=" 1.5825646909844922"/>
    <s v="AZIAGBACONDJI"/>
    <s v="LACS1"/>
    <x v="1"/>
    <x v="1"/>
    <x v="50"/>
    <x v="10"/>
    <x v="49"/>
    <s v="oui"/>
    <s v="oui"/>
    <s v="non"/>
    <s v="oui"/>
    <s v="OUI"/>
    <s v="non"/>
    <s v="non"/>
    <s v="non"/>
    <s v="non"/>
    <s v="non"/>
    <s v="Non"/>
    <s v="non"/>
    <s v="oui"/>
    <x v="0"/>
    <x v="3"/>
    <x v="1"/>
    <d v="2024-11-11T00:00:00"/>
    <x v="0"/>
    <x v="0"/>
    <s v="Lacs"/>
    <x v="5"/>
    <x v="5"/>
    <x v="0"/>
    <x v="1"/>
  </r>
  <r>
    <n v="168"/>
    <s v="JOHSON  JANVIER"/>
    <n v="13"/>
    <x v="1"/>
    <m/>
    <x v="0"/>
    <s v="ELEVE"/>
    <m/>
    <s v="AVEME"/>
    <s v="6.227396584278712"/>
    <s v=" 1.5825646909844922"/>
    <s v="AZIAGBACONDJI"/>
    <s v="LACS1"/>
    <x v="1"/>
    <x v="1"/>
    <x v="51"/>
    <x v="10"/>
    <x v="51"/>
    <s v="oui"/>
    <s v="oui"/>
    <s v="non"/>
    <s v="oui"/>
    <s v="OUI"/>
    <s v="non"/>
    <s v="non"/>
    <s v="non"/>
    <s v="non"/>
    <s v="non"/>
    <s v="Non"/>
    <s v="non"/>
    <s v="oui"/>
    <x v="0"/>
    <x v="3"/>
    <x v="1"/>
    <m/>
    <x v="0"/>
    <x v="0"/>
    <s v="Lacs"/>
    <x v="5"/>
    <x v="5"/>
    <x v="0"/>
    <x v="1"/>
  </r>
  <r>
    <n v="169"/>
    <s v="ELAVAGNON  AHOEFA"/>
    <n v="11"/>
    <x v="1"/>
    <m/>
    <x v="1"/>
    <s v="ELEVE"/>
    <m/>
    <s v="AVEME"/>
    <s v="6.227396584278712"/>
    <s v=" 1.5825646909844922"/>
    <s v="AZIAGBACONDJI"/>
    <s v="LACS1"/>
    <x v="1"/>
    <x v="1"/>
    <x v="50"/>
    <x v="10"/>
    <x v="51"/>
    <s v="oui"/>
    <s v="oui"/>
    <s v="non"/>
    <s v="non"/>
    <s v="non"/>
    <s v="non"/>
    <s v="non"/>
    <s v="non"/>
    <s v="non"/>
    <s v="non"/>
    <s v="Non"/>
    <s v="non"/>
    <s v="oui"/>
    <x v="1"/>
    <x v="3"/>
    <x v="1"/>
    <m/>
    <x v="0"/>
    <x v="1"/>
    <s v="Lacs"/>
    <x v="5"/>
    <x v="5"/>
    <x v="1"/>
    <x v="1"/>
  </r>
  <r>
    <n v="170"/>
    <s v="AMOUZOU GABRIEL"/>
    <n v="19"/>
    <x v="0"/>
    <m/>
    <x v="0"/>
    <s v="PECHEUR"/>
    <m/>
    <s v="TOGBECONDJI"/>
    <s v="6.280782053118657"/>
    <s v=" 1.762305618314484"/>
    <s v="AZIAGBACONDJI"/>
    <s v="LACS1"/>
    <x v="1"/>
    <x v="1"/>
    <x v="50"/>
    <x v="10"/>
    <x v="52"/>
    <s v="oui"/>
    <s v="oui"/>
    <s v="non"/>
    <s v="oui"/>
    <s v="OUI"/>
    <s v="non"/>
    <s v="non"/>
    <s v="non"/>
    <s v="non"/>
    <s v="non"/>
    <s v="Non"/>
    <s v="non"/>
    <s v="oui"/>
    <x v="0"/>
    <x v="3"/>
    <x v="1"/>
    <m/>
    <x v="0"/>
    <x v="0"/>
    <s v="Lacs"/>
    <x v="5"/>
    <x v="5"/>
    <x v="0"/>
    <x v="1"/>
  </r>
  <r>
    <n v="171"/>
    <s v="KOUTOWOU  SEVE"/>
    <n v="35"/>
    <x v="0"/>
    <m/>
    <x v="1"/>
    <s v="REVENDEUSE"/>
    <m/>
    <s v="GAMEKOPE"/>
    <s v="6.3322757043351965"/>
    <s v=" 1.6080765433497823"/>
    <s v="ANFOIN"/>
    <s v="LACS4"/>
    <x v="1"/>
    <x v="1"/>
    <x v="52"/>
    <x v="11"/>
    <x v="53"/>
    <s v="oui"/>
    <s v="oui"/>
    <s v="non"/>
    <s v="non"/>
    <s v="non"/>
    <s v="non"/>
    <s v="non"/>
    <s v="non"/>
    <s v="non"/>
    <s v="non"/>
    <s v="Non"/>
    <s v="non"/>
    <s v="oui"/>
    <x v="1"/>
    <x v="3"/>
    <x v="2"/>
    <m/>
    <x v="0"/>
    <x v="1"/>
    <s v="Lacs"/>
    <x v="9"/>
    <x v="16"/>
    <x v="1"/>
    <x v="0"/>
  </r>
  <r>
    <n v="172"/>
    <s v="ASSAGBA KEVIN"/>
    <n v="33"/>
    <x v="0"/>
    <m/>
    <x v="0"/>
    <s v="COIFFEUR"/>
    <m/>
    <s v="ASSOAGBAKOPE"/>
    <s v="6.3322757043351965"/>
    <s v=" 1.6080765433497823"/>
    <s v="ANFOIN"/>
    <s v="LACS4"/>
    <x v="1"/>
    <x v="1"/>
    <x v="53"/>
    <x v="11"/>
    <x v="53"/>
    <s v="oui"/>
    <s v="non"/>
    <s v="non"/>
    <s v="non"/>
    <s v="non"/>
    <s v="non"/>
    <s v="non"/>
    <s v="non"/>
    <s v="non"/>
    <s v="non"/>
    <s v="Non"/>
    <s v="non"/>
    <s v="oui"/>
    <x v="1"/>
    <x v="3"/>
    <x v="2"/>
    <m/>
    <x v="0"/>
    <x v="1"/>
    <s v="Lacs"/>
    <x v="9"/>
    <x v="16"/>
    <x v="1"/>
    <x v="1"/>
  </r>
  <r>
    <n v="173"/>
    <s v="SENA  KOKOE"/>
    <n v="10"/>
    <x v="1"/>
    <m/>
    <x v="1"/>
    <s v="ECOLIERE"/>
    <m/>
    <s v="GBADJI"/>
    <s v="6.3322757043351965"/>
    <s v=" 1.6080765433497823"/>
    <s v="MELLY DJIGBE"/>
    <s v="LACS4"/>
    <x v="1"/>
    <x v="1"/>
    <x v="54"/>
    <x v="11"/>
    <x v="53"/>
    <s v="oui"/>
    <s v="non"/>
    <s v="non"/>
    <s v="non"/>
    <s v="non"/>
    <s v="non"/>
    <s v="non"/>
    <s v="non"/>
    <s v="non"/>
    <s v="non"/>
    <s v="Non"/>
    <s v="non"/>
    <s v="oui"/>
    <x v="1"/>
    <x v="3"/>
    <x v="2"/>
    <m/>
    <x v="0"/>
    <x v="1"/>
    <s v="Lacs"/>
    <x v="9"/>
    <x v="16"/>
    <x v="1"/>
    <x v="1"/>
  </r>
  <r>
    <n v="174"/>
    <s v="ATTIOGBE  DENISE"/>
    <n v="26"/>
    <x v="0"/>
    <m/>
    <x v="1"/>
    <s v="MENAGERE"/>
    <m/>
    <s v="HETCHIAVI KPOTA"/>
    <s v="6.342400142208208"/>
    <s v=" 1.7100843467076863"/>
    <s v="AKLAKOU"/>
    <s v="LACS2"/>
    <x v="1"/>
    <x v="1"/>
    <x v="54"/>
    <x v="11"/>
    <x v="53"/>
    <s v="oui"/>
    <s v="non"/>
    <s v="non"/>
    <s v="non"/>
    <s v="non"/>
    <s v="non"/>
    <s v="non"/>
    <s v="non"/>
    <s v="non"/>
    <s v="non"/>
    <s v="Non"/>
    <s v="non"/>
    <s v="oui"/>
    <x v="1"/>
    <x v="3"/>
    <x v="2"/>
    <m/>
    <x v="0"/>
    <x v="1"/>
    <s v="Lacs"/>
    <x v="6"/>
    <x v="9"/>
    <x v="1"/>
    <x v="1"/>
  </r>
  <r>
    <n v="175"/>
    <s v="TCHAKLIZO  APEDO "/>
    <n v="64"/>
    <x v="5"/>
    <m/>
    <x v="0"/>
    <s v="OUVRIER"/>
    <m/>
    <s v="TOGBECONDJI"/>
    <s v="6.280782053118657"/>
    <s v=" 1.762305618314484"/>
    <s v="AZIAGBACONDJI"/>
    <s v="LACS1"/>
    <x v="1"/>
    <x v="1"/>
    <x v="55"/>
    <x v="11"/>
    <x v="54"/>
    <s v="oui"/>
    <s v="non"/>
    <s v="non"/>
    <s v="non"/>
    <s v="non"/>
    <s v="non"/>
    <s v="non"/>
    <s v="non"/>
    <s v="non"/>
    <s v="non"/>
    <s v="Non"/>
    <s v="non"/>
    <s v="oui"/>
    <x v="0"/>
    <x v="3"/>
    <x v="2"/>
    <m/>
    <x v="1"/>
    <x v="0"/>
    <s v="Lacs"/>
    <x v="5"/>
    <x v="5"/>
    <x v="0"/>
    <x v="1"/>
  </r>
  <r>
    <n v="176"/>
    <s v="AGBEDJINOU  ANOUMOU"/>
    <n v="45"/>
    <x v="3"/>
    <m/>
    <x v="0"/>
    <s v="Cultivateur"/>
    <m/>
    <s v="AGBEDJINOUCONDJI"/>
    <s v="6.3322757043351965"/>
    <s v=" 1.6080765433497823"/>
    <s v="HANGOUME"/>
    <s v="LACS4"/>
    <x v="1"/>
    <x v="1"/>
    <x v="53"/>
    <x v="11"/>
    <x v="54"/>
    <s v="oui"/>
    <s v="oui"/>
    <s v="non"/>
    <s v="non"/>
    <s v="non"/>
    <s v="non"/>
    <s v="non"/>
    <s v="non"/>
    <s v="non"/>
    <s v="non"/>
    <s v="Non"/>
    <s v="non"/>
    <s v="oui"/>
    <x v="1"/>
    <x v="3"/>
    <x v="2"/>
    <m/>
    <x v="0"/>
    <x v="1"/>
    <s v="Lacs"/>
    <x v="9"/>
    <x v="16"/>
    <x v="1"/>
    <x v="1"/>
  </r>
  <r>
    <n v="177"/>
    <s v="AWI FLORENCE"/>
    <n v="34"/>
    <x v="0"/>
    <m/>
    <x v="1"/>
    <s v="MENAGERE"/>
    <m/>
    <s v="KPEME"/>
    <s v="6.2158120134552854"/>
    <s v=" 1.510433835226274"/>
    <s v="KPEME"/>
    <s v="LACS3"/>
    <x v="1"/>
    <x v="1"/>
    <x v="55"/>
    <x v="11"/>
    <x v="54"/>
    <s v="oui"/>
    <s v="non"/>
    <s v="non"/>
    <s v="non"/>
    <s v="non"/>
    <s v="non"/>
    <s v="non"/>
    <s v="non"/>
    <s v="non"/>
    <s v="non"/>
    <s v="Non"/>
    <s v="non"/>
    <s v="oui"/>
    <x v="1"/>
    <x v="3"/>
    <x v="2"/>
    <m/>
    <x v="0"/>
    <x v="1"/>
    <s v="Lacs"/>
    <x v="3"/>
    <x v="3"/>
    <x v="1"/>
    <x v="0"/>
  </r>
  <r>
    <n v="178"/>
    <s v="MESSAN KOKOU"/>
    <n v="64"/>
    <x v="5"/>
    <m/>
    <x v="0"/>
    <s v="RETRAITE"/>
    <m/>
    <s v="DAGUE "/>
    <s v="6.221673273925775"/>
    <s v=" 1.453890712205296"/>
    <s v="TOGOKOME"/>
    <s v="LACS3"/>
    <x v="1"/>
    <x v="1"/>
    <x v="56"/>
    <x v="11"/>
    <x v="55"/>
    <s v="oui"/>
    <s v="oui"/>
    <s v="non"/>
    <s v="non"/>
    <s v="non"/>
    <s v="non"/>
    <s v="non"/>
    <s v="non"/>
    <s v="non"/>
    <s v="non"/>
    <s v="Non"/>
    <s v="non"/>
    <s v="oui"/>
    <x v="1"/>
    <x v="3"/>
    <x v="2"/>
    <m/>
    <x v="0"/>
    <x v="1"/>
    <s v="Lacs"/>
    <x v="3"/>
    <x v="3"/>
    <x v="1"/>
    <x v="0"/>
  </r>
  <r>
    <n v="179"/>
    <s v="DOSSE  FOLLY"/>
    <n v="19"/>
    <x v="0"/>
    <m/>
    <x v="0"/>
    <s v="APPRENTI MACON"/>
    <m/>
    <s v="GOUMOUKOPE"/>
    <s v="6.211673273925775"/>
    <s v=" 1.453890712205296"/>
    <s v="GOUMOUKOPE"/>
    <s v="LACS3"/>
    <x v="1"/>
    <x v="1"/>
    <x v="57"/>
    <x v="11"/>
    <x v="55"/>
    <s v="oui"/>
    <s v="oui"/>
    <s v="non"/>
    <s v="NION"/>
    <s v="NION"/>
    <s v="NION"/>
    <s v="NION"/>
    <s v="NION"/>
    <s v="NION"/>
    <s v="NION"/>
    <s v="NION"/>
    <s v="NION"/>
    <s v="oui"/>
    <x v="0"/>
    <x v="3"/>
    <x v="1"/>
    <m/>
    <x v="0"/>
    <x v="0"/>
    <s v="Lacs"/>
    <x v="3"/>
    <x v="3"/>
    <x v="0"/>
    <x v="0"/>
  </r>
  <r>
    <n v="180"/>
    <s v="AYITE KOSSI"/>
    <n v="37"/>
    <x v="0"/>
    <m/>
    <x v="0"/>
    <s v="REVENDEUR"/>
    <m/>
    <s v="AGOTIDEKA"/>
    <s v="6.221673273925775"/>
    <s v=" 1.453890712205296"/>
    <s v="KPEME"/>
    <s v="LACS3"/>
    <x v="1"/>
    <x v="1"/>
    <x v="55"/>
    <x v="11"/>
    <x v="55"/>
    <s v="oui"/>
    <s v="oui"/>
    <s v="non"/>
    <s v="non"/>
    <s v="non"/>
    <s v="non"/>
    <s v="non"/>
    <s v="non"/>
    <s v="non"/>
    <s v="non"/>
    <s v="Non"/>
    <s v="non"/>
    <s v="oui"/>
    <x v="1"/>
    <x v="3"/>
    <x v="1"/>
    <m/>
    <x v="0"/>
    <x v="1"/>
    <s v="Lacs"/>
    <x v="3"/>
    <x v="3"/>
    <x v="1"/>
    <x v="0"/>
  </r>
  <r>
    <n v="181"/>
    <s v="BOUBA Abdoul Gafar"/>
    <n v="2"/>
    <x v="2"/>
    <m/>
    <x v="0"/>
    <s v="Enfant"/>
    <n v="71437744"/>
    <s v="Haoussa Zongo"/>
    <s v="6.250142"/>
    <s v=" 1.203927"/>
    <s v="CMS Agoè-Nyivé"/>
    <s v="Agoè-Nyivé 4"/>
    <x v="2"/>
    <x v="0"/>
    <x v="50"/>
    <x v="10"/>
    <x v="49"/>
    <s v="oui"/>
    <s v="oui"/>
    <s v="oui"/>
    <s v="oui"/>
    <s v="non"/>
    <m/>
    <s v="Ne sais pas"/>
    <s v="non"/>
    <s v="non"/>
    <s v="non"/>
    <s v="Tde"/>
    <s v="Oui"/>
    <s v="oui"/>
    <x v="0"/>
    <x v="0"/>
    <x v="1"/>
    <s v="En Hospitalisation"/>
    <x v="0"/>
    <x v="0"/>
    <s v="Agoè-Nyivé"/>
    <x v="7"/>
    <x v="19"/>
    <x v="0"/>
    <x v="0"/>
  </r>
  <r>
    <n v="182"/>
    <s v="HABIBOU FADIL Souweba"/>
    <n v="21"/>
    <x v="0"/>
    <m/>
    <x v="1"/>
    <s v="Couturière"/>
    <n v="71437744"/>
    <s v="Haoussa Zongo"/>
    <s v="6.250142"/>
    <s v=" 1.203927"/>
    <s v="CMS Agoè-Nyivé"/>
    <s v="Agoè-Nyivé 4"/>
    <x v="2"/>
    <x v="0"/>
    <x v="50"/>
    <x v="10"/>
    <x v="49"/>
    <s v="oui"/>
    <s v="oui"/>
    <s v="oui"/>
    <s v="oui"/>
    <s v="non"/>
    <s v="Paludisme associé"/>
    <s v="Ne sais pas"/>
    <s v="non"/>
    <s v="non"/>
    <s v="non"/>
    <s v="Tde"/>
    <s v="Oui"/>
    <s v="oui"/>
    <x v="0"/>
    <x v="0"/>
    <x v="1"/>
    <s v="En Hospitalisation"/>
    <x v="0"/>
    <x v="0"/>
    <s v="Agoè-Nyivé"/>
    <x v="7"/>
    <x v="19"/>
    <x v="0"/>
    <x v="0"/>
  </r>
  <r>
    <n v="183"/>
    <s v="SOWOU Yaovi"/>
    <n v="34"/>
    <x v="0"/>
    <m/>
    <x v="0"/>
    <s v="Couture"/>
    <m/>
    <s v="Nukafu"/>
    <s v="6.173142"/>
    <s v=" 1.2423927"/>
    <s v="CMS Nukafu"/>
    <s v="Golfe 2"/>
    <x v="0"/>
    <x v="0"/>
    <x v="50"/>
    <x v="10"/>
    <x v="56"/>
    <s v="oui"/>
    <s v="oui"/>
    <s v="oui"/>
    <s v="oui"/>
    <s v="OUI"/>
    <m/>
    <s v="ne sait pas"/>
    <s v="Oui"/>
    <s v="Oui"/>
    <s v="non"/>
    <s v="Forage"/>
    <s v="non"/>
    <s v="oui"/>
    <x v="1"/>
    <x v="2"/>
    <x v="1"/>
    <s v="NA"/>
    <x v="0"/>
    <x v="1"/>
    <s v="Golfe"/>
    <x v="2"/>
    <x v="2"/>
    <x v="1"/>
    <x v="0"/>
  </r>
  <r>
    <n v="184"/>
    <s v="APOBI Judith"/>
    <n v="29"/>
    <x v="0"/>
    <m/>
    <x v="1"/>
    <s v="Coiffure"/>
    <m/>
    <s v="Nukafu"/>
    <s v="6.173143"/>
    <s v=" 1.2423928"/>
    <s v="CMS Nukafu"/>
    <s v="Golfe 2"/>
    <x v="0"/>
    <x v="0"/>
    <x v="51"/>
    <x v="10"/>
    <x v="56"/>
    <s v="oui"/>
    <s v="non"/>
    <s v="oui"/>
    <s v="non"/>
    <s v="non"/>
    <m/>
    <s v="oui"/>
    <s v="non"/>
    <s v="non"/>
    <s v="non"/>
    <s v="Forage"/>
    <s v="non"/>
    <s v="oui"/>
    <x v="0"/>
    <x v="0"/>
    <x v="1"/>
    <s v="NA"/>
    <x v="0"/>
    <x v="0"/>
    <s v="Golfe"/>
    <x v="2"/>
    <x v="2"/>
    <x v="0"/>
    <x v="0"/>
  </r>
  <r>
    <n v="185"/>
    <s v="TETE  YAO RICHARD"/>
    <n v="21"/>
    <x v="0"/>
    <m/>
    <x v="0"/>
    <s v="ELECTRO TECHNICIEN"/>
    <m/>
    <s v="AGOME SEVA2"/>
    <s v="6.263144"/>
    <s v=" 1.5923929"/>
    <s v="GLIDJI"/>
    <s v="LACS1"/>
    <x v="1"/>
    <x v="1"/>
    <x v="58"/>
    <x v="11"/>
    <x v="57"/>
    <s v="oui"/>
    <s v="non"/>
    <s v="non"/>
    <s v="non"/>
    <s v="non"/>
    <s v="non"/>
    <s v="non"/>
    <s v="non"/>
    <s v="non"/>
    <s v="non"/>
    <s v="Non"/>
    <s v="non"/>
    <s v="oui"/>
    <x v="1"/>
    <x v="3"/>
    <x v="2"/>
    <m/>
    <x v="0"/>
    <x v="1"/>
    <s v="Lacs"/>
    <x v="5"/>
    <x v="11"/>
    <x v="1"/>
    <x v="0"/>
  </r>
  <r>
    <n v="186"/>
    <s v="MONTANT  CHARLES"/>
    <n v="63"/>
    <x v="5"/>
    <m/>
    <x v="0"/>
    <s v="CHAUFFEUR"/>
    <m/>
    <s v="GLIDJI"/>
    <s v="6.263145"/>
    <s v=" 1.5923930"/>
    <s v="GLIDJI"/>
    <s v="LACS1"/>
    <x v="1"/>
    <x v="1"/>
    <x v="58"/>
    <x v="11"/>
    <x v="57"/>
    <s v="oui"/>
    <s v="oui"/>
    <s v="non"/>
    <s v="non"/>
    <s v="non"/>
    <s v="non"/>
    <s v="non"/>
    <s v="non"/>
    <s v="non"/>
    <s v="non"/>
    <s v="Non"/>
    <s v="non"/>
    <s v="oui"/>
    <x v="1"/>
    <x v="3"/>
    <x v="1"/>
    <m/>
    <x v="0"/>
    <x v="1"/>
    <s v="Lacs"/>
    <x v="5"/>
    <x v="11"/>
    <x v="1"/>
    <x v="0"/>
  </r>
  <r>
    <n v="187"/>
    <s v="NDIKUMANA Agnès"/>
    <n v="49"/>
    <x v="3"/>
    <m/>
    <x v="1"/>
    <s v="Humanitaire"/>
    <n v="96860064"/>
    <s v="Baguida"/>
    <s v="6.1703146"/>
    <s v=" 1.3223931"/>
    <s v="Clinique de l'Atlantique"/>
    <s v="Golfe 6"/>
    <x v="0"/>
    <x v="0"/>
    <x v="54"/>
    <x v="11"/>
    <x v="53"/>
    <s v="oui"/>
    <s v="oui"/>
    <s v="oui"/>
    <s v="non"/>
    <s v="non"/>
    <m/>
    <s v="non"/>
    <s v="non"/>
    <s v="Oui"/>
    <s v="Oui"/>
    <s v="Eau en bouteille"/>
    <s v="NA"/>
    <s v="oui"/>
    <x v="1"/>
    <x v="2"/>
    <x v="1"/>
    <d v="2024-11-14T00:00:00"/>
    <x v="0"/>
    <x v="1"/>
    <s v="Golfe"/>
    <x v="1"/>
    <x v="1"/>
    <x v="1"/>
    <x v="0"/>
  </r>
  <r>
    <n v="188"/>
    <s v="KPETIGO Eméfa"/>
    <n v="36"/>
    <x v="0"/>
    <m/>
    <x v="1"/>
    <s v="Coiffure"/>
    <n v="90295234"/>
    <s v="doulassamé"/>
    <s v="6.132506911709533"/>
    <s v="1.2215169989318988"/>
    <s v="CMS Doumasséssé"/>
    <s v="Golfe 3"/>
    <x v="0"/>
    <x v="0"/>
    <x v="57"/>
    <x v="11"/>
    <x v="57"/>
    <s v="oui"/>
    <s v="non"/>
    <s v="non"/>
    <s v="non"/>
    <s v="non"/>
    <m/>
    <s v="non"/>
    <s v="non"/>
    <s v="non"/>
    <s v="non"/>
    <s v="Eau en sachet"/>
    <s v="NA"/>
    <s v="oui"/>
    <x v="1"/>
    <x v="3"/>
    <x v="2"/>
    <d v="2024-11-17T00:00:00"/>
    <x v="0"/>
    <x v="1"/>
    <s v="Golfe"/>
    <x v="4"/>
    <x v="4"/>
    <x v="1"/>
    <x v="0"/>
  </r>
  <r>
    <n v="189"/>
    <s v="GBETOUNOU  OSEBIO"/>
    <n v="12"/>
    <x v="1"/>
    <m/>
    <x v="0"/>
    <s v="ELEVE"/>
    <m/>
    <s v="DEGBENOU"/>
    <s v="6.231673273925775"/>
    <s v=" 1.583890712205296"/>
    <s v="POLYCLINIQUE D'ANEHO"/>
    <s v="LACS1"/>
    <x v="1"/>
    <x v="1"/>
    <x v="59"/>
    <x v="12"/>
    <x v="58"/>
    <s v="oui"/>
    <s v="oui"/>
    <s v="non"/>
    <s v="non"/>
    <s v="non"/>
    <s v="non"/>
    <s v="non"/>
    <s v="non"/>
    <s v="non"/>
    <s v="non"/>
    <s v="Non"/>
    <s v="non"/>
    <s v="oui"/>
    <x v="1"/>
    <x v="3"/>
    <x v="1"/>
    <d v="2024-11-19T00:00:00"/>
    <x v="0"/>
    <x v="1"/>
    <s v="Lacs"/>
    <x v="5"/>
    <x v="5"/>
    <x v="1"/>
    <x v="0"/>
  </r>
  <r>
    <n v="190"/>
    <s v="ASSIAKOLEY-MESSAN  TETEGAN"/>
    <n v="71"/>
    <x v="5"/>
    <m/>
    <x v="0"/>
    <s v="RETRAITE"/>
    <m/>
    <s v="AGRODRAFO"/>
    <s v="6.211673273925775"/>
    <s v=" 1.453890712205296"/>
    <s v="AGRODRAFO"/>
    <s v="LACS3"/>
    <x v="1"/>
    <x v="1"/>
    <x v="60"/>
    <x v="12"/>
    <x v="59"/>
    <s v="oui"/>
    <s v="oui"/>
    <s v="non"/>
    <s v="non"/>
    <s v="non"/>
    <s v="non"/>
    <s v="non"/>
    <s v="non"/>
    <s v="non"/>
    <s v="non"/>
    <s v="Non"/>
    <s v="non"/>
    <s v="oui"/>
    <x v="1"/>
    <x v="3"/>
    <x v="1"/>
    <d v="2024-11-20T00:00:00"/>
    <x v="0"/>
    <x v="1"/>
    <s v="Lacs"/>
    <x v="3"/>
    <x v="3"/>
    <x v="1"/>
    <x v="0"/>
  </r>
  <r>
    <n v="191"/>
    <s v="AGBENOU  KODJO "/>
    <n v="75"/>
    <x v="5"/>
    <m/>
    <x v="0"/>
    <s v="RETRAITE"/>
    <m/>
    <s v="GLIDJI"/>
    <s v="6.263145"/>
    <s v=" 1.5923930"/>
    <s v="GLIDJI"/>
    <s v="LACS1"/>
    <x v="1"/>
    <x v="1"/>
    <x v="61"/>
    <x v="12"/>
    <x v="60"/>
    <s v="oui"/>
    <s v="oui"/>
    <s v="non"/>
    <s v="non"/>
    <s v="non"/>
    <s v="non"/>
    <s v="non"/>
    <s v="non"/>
    <s v="non"/>
    <s v="non"/>
    <s v="Non"/>
    <s v="non"/>
    <s v="oui"/>
    <x v="1"/>
    <x v="2"/>
    <x v="2"/>
    <d v="2024-11-21T00:00:00"/>
    <x v="0"/>
    <x v="1"/>
    <s v="Lacs"/>
    <x v="5"/>
    <x v="11"/>
    <x v="1"/>
    <x v="0"/>
  </r>
  <r>
    <n v="192"/>
    <s v="FOLLY  AYELE"/>
    <n v="20"/>
    <x v="0"/>
    <m/>
    <x v="0"/>
    <s v="JOURNALISTE"/>
    <m/>
    <s v="SIVAME"/>
    <m/>
    <m/>
    <s v="SEKO"/>
    <s v="LACS2"/>
    <x v="1"/>
    <x v="1"/>
    <x v="60"/>
    <x v="12"/>
    <x v="60"/>
    <s v="oui"/>
    <s v="oui"/>
    <s v="non"/>
    <s v="non"/>
    <s v="non"/>
    <s v="non"/>
    <s v="non"/>
    <s v="non"/>
    <s v="non"/>
    <s v="non"/>
    <s v="Non"/>
    <s v="non"/>
    <s v="oui"/>
    <x v="1"/>
    <x v="2"/>
    <x v="2"/>
    <d v="2024-11-21T00:00:00"/>
    <x v="0"/>
    <x v="1"/>
    <s v="Lacs"/>
    <x v="6"/>
    <x v="6"/>
    <x v="1"/>
    <x v="0"/>
  </r>
  <r>
    <n v="193"/>
    <s v="AGOSSOU DOSSEH"/>
    <n v="35"/>
    <x v="0"/>
    <m/>
    <x v="0"/>
    <s v="Cultivateur"/>
    <m/>
    <s v="ZOWLA"/>
    <s v="6.231673273925775"/>
    <s v=" 1.583890712205296"/>
    <s v="ZOWLA"/>
    <s v="LACS1"/>
    <x v="1"/>
    <x v="1"/>
    <x v="61"/>
    <x v="12"/>
    <x v="61"/>
    <s v="oui"/>
    <s v="oui"/>
    <s v="non"/>
    <s v="non"/>
    <s v="non"/>
    <s v="non"/>
    <s v="non"/>
    <s v="non"/>
    <s v="non"/>
    <s v="non"/>
    <s v="Non"/>
    <s v="non"/>
    <s v="oui"/>
    <x v="1"/>
    <x v="2"/>
    <x v="2"/>
    <d v="2024-11-23T00:00:00"/>
    <x v="0"/>
    <x v="1"/>
    <s v="Lacs"/>
    <x v="5"/>
    <x v="11"/>
    <x v="1"/>
    <x v="0"/>
  </r>
  <r>
    <n v="194"/>
    <s v="TEY  YAO"/>
    <n v="8"/>
    <x v="1"/>
    <m/>
    <x v="0"/>
    <s v="ELEVE"/>
    <m/>
    <s v="GOUMOUKOPE"/>
    <m/>
    <m/>
    <s v="GOUMOUKOPE"/>
    <s v="LACS3"/>
    <x v="1"/>
    <x v="1"/>
    <x v="62"/>
    <x v="13"/>
    <x v="62"/>
    <s v="oui"/>
    <s v="oui"/>
    <s v="non"/>
    <s v="non"/>
    <s v="non"/>
    <s v="non"/>
    <s v="non"/>
    <s v="non"/>
    <s v="non"/>
    <s v="non"/>
    <s v="Non"/>
    <s v="non"/>
    <s v="oui"/>
    <x v="0"/>
    <x v="0"/>
    <x v="1"/>
    <m/>
    <x v="0"/>
    <x v="0"/>
    <s v="Lacs"/>
    <x v="3"/>
    <x v="3"/>
    <x v="0"/>
    <x v="0"/>
  </r>
  <r>
    <n v="195"/>
    <s v="TCHAGLI  FLORENTINE"/>
    <n v="70"/>
    <x v="5"/>
    <m/>
    <x v="1"/>
    <s v="MENAGERE"/>
    <m/>
    <s v="GOUMOUKOPE"/>
    <m/>
    <m/>
    <s v="GOUMOUKOPE"/>
    <s v="LACS3"/>
    <x v="1"/>
    <x v="1"/>
    <x v="62"/>
    <x v="13"/>
    <x v="62"/>
    <s v="oui"/>
    <s v="oui"/>
    <s v="non"/>
    <s v="non"/>
    <s v="non"/>
    <s v="non"/>
    <s v="non"/>
    <s v="non"/>
    <s v="non"/>
    <s v="non"/>
    <s v="Non"/>
    <s v="non"/>
    <s v="oui"/>
    <x v="0"/>
    <x v="0"/>
    <x v="1"/>
    <m/>
    <x v="0"/>
    <x v="0"/>
    <s v="Lacs"/>
    <x v="3"/>
    <x v="3"/>
    <x v="0"/>
    <x v="0"/>
  </r>
  <r>
    <n v="196"/>
    <s v="AGOUKPE  MAWULOLO  KODJOVI"/>
    <n v="8"/>
    <x v="1"/>
    <m/>
    <x v="0"/>
    <s v="ELEVE"/>
    <m/>
    <s v="GOUMOUKOPE"/>
    <m/>
    <m/>
    <s v="GOUMOUKOPE"/>
    <s v="LACS3"/>
    <x v="1"/>
    <x v="1"/>
    <x v="63"/>
    <x v="13"/>
    <x v="63"/>
    <s v="oui"/>
    <s v="non"/>
    <s v="non"/>
    <s v="non"/>
    <s v="non"/>
    <s v="non"/>
    <s v="non"/>
    <s v="non"/>
    <s v="non"/>
    <s v="non"/>
    <s v="Non"/>
    <s v="non"/>
    <s v="oui"/>
    <x v="1"/>
    <x v="0"/>
    <x v="1"/>
    <m/>
    <x v="0"/>
    <x v="0"/>
    <s v="Lacs"/>
    <x v="3"/>
    <x v="3"/>
    <x v="0"/>
    <x v="1"/>
  </r>
  <r>
    <n v="197"/>
    <s v="DEGNON  AFIWA"/>
    <n v="80"/>
    <x v="5"/>
    <m/>
    <x v="1"/>
    <s v="MENAGERE"/>
    <m/>
    <s v="GOUMOUKOPE"/>
    <m/>
    <m/>
    <s v="GOUMOUKOPE"/>
    <s v="LACS3"/>
    <x v="1"/>
    <x v="1"/>
    <x v="64"/>
    <x v="12"/>
    <x v="63"/>
    <s v="oui"/>
    <s v="non"/>
    <s v="non"/>
    <s v="non"/>
    <s v="non"/>
    <s v="non"/>
    <s v="non"/>
    <s v="non"/>
    <s v="non"/>
    <s v="non"/>
    <s v="Non"/>
    <s v="non"/>
    <s v="oui"/>
    <x v="1"/>
    <x v="0"/>
    <x v="2"/>
    <m/>
    <x v="0"/>
    <x v="0"/>
    <s v="Lacs"/>
    <x v="3"/>
    <x v="3"/>
    <x v="0"/>
    <x v="1"/>
  </r>
  <r>
    <n v="198"/>
    <s v="TOGBEDJI  MAWUENA"/>
    <n v="1"/>
    <x v="2"/>
    <s v="21 MOIS"/>
    <x v="0"/>
    <m/>
    <m/>
    <s v="ADOUKOWOE"/>
    <s v="6.3322757043351965"/>
    <s v=" 1.6080765433497823"/>
    <s v="ANFOIN"/>
    <s v="LACS4"/>
    <x v="1"/>
    <x v="1"/>
    <x v="62"/>
    <x v="13"/>
    <x v="63"/>
    <s v="oui"/>
    <s v="non"/>
    <s v="non"/>
    <s v="non"/>
    <s v="non"/>
    <s v="non"/>
    <s v="non"/>
    <s v="non"/>
    <s v="non"/>
    <s v="non"/>
    <s v="Non"/>
    <s v="non"/>
    <s v="oui"/>
    <x v="1"/>
    <x v="0"/>
    <x v="1"/>
    <m/>
    <x v="0"/>
    <x v="0"/>
    <s v="Lacs"/>
    <x v="9"/>
    <x v="16"/>
    <x v="0"/>
    <x v="0"/>
  </r>
  <r>
    <n v="199"/>
    <s v="KAIZA  CATHERINE"/>
    <n v="35"/>
    <x v="0"/>
    <m/>
    <x v="1"/>
    <s v="REVENDEUSE"/>
    <m/>
    <s v="MESSAN CONDJI"/>
    <m/>
    <m/>
    <s v="POLYCLINIQUE D'ANEHO"/>
    <s v="LACS1"/>
    <x v="1"/>
    <x v="1"/>
    <x v="63"/>
    <x v="13"/>
    <x v="63"/>
    <s v="oui"/>
    <s v="non"/>
    <s v="non"/>
    <s v="non"/>
    <s v="non"/>
    <s v="non"/>
    <s v="non"/>
    <s v="non"/>
    <s v="non"/>
    <s v="non"/>
    <s v="Non"/>
    <s v="non"/>
    <s v="oui"/>
    <x v="1"/>
    <x v="2"/>
    <x v="2"/>
    <m/>
    <x v="0"/>
    <x v="1"/>
    <s v="Lacs"/>
    <x v="5"/>
    <x v="5"/>
    <x v="1"/>
    <x v="0"/>
  </r>
  <r>
    <n v="200"/>
    <s v="DOGBEVIA  AFI"/>
    <n v="15"/>
    <x v="0"/>
    <m/>
    <x v="1"/>
    <s v="ELEVE"/>
    <m/>
    <s v="AVEME"/>
    <s v="6.227396584278712"/>
    <s v=" 1.5825646909844922"/>
    <s v="AZIAGBACONDJI"/>
    <s v="LACS1"/>
    <x v="1"/>
    <x v="1"/>
    <x v="65"/>
    <x v="13"/>
    <x v="64"/>
    <s v="oui"/>
    <s v="oui"/>
    <s v="oui"/>
    <s v="non"/>
    <s v="non"/>
    <s v="non"/>
    <s v="non"/>
    <s v="non"/>
    <s v="non"/>
    <s v="non"/>
    <s v="Non"/>
    <s v="non"/>
    <s v="oui"/>
    <x v="1"/>
    <x v="0"/>
    <x v="1"/>
    <m/>
    <x v="0"/>
    <x v="0"/>
    <s v="Lacs"/>
    <x v="5"/>
    <x v="5"/>
    <x v="0"/>
    <x v="0"/>
  </r>
  <r>
    <n v="201"/>
    <s v="DAGBA  ADJO"/>
    <n v="39"/>
    <x v="0"/>
    <m/>
    <x v="1"/>
    <s v="MENAGERE"/>
    <m/>
    <s v="ASSOUCONDJI"/>
    <s v="6.280782053118657"/>
    <s v=" 1.762305618314484"/>
    <s v="AZIAGBACONDJI"/>
    <s v="LACS1"/>
    <x v="1"/>
    <x v="1"/>
    <x v="65"/>
    <x v="13"/>
    <x v="64"/>
    <s v="oui"/>
    <s v="oui"/>
    <s v="non"/>
    <s v="non"/>
    <s v="non"/>
    <s v="non"/>
    <s v="non"/>
    <s v="non"/>
    <s v="non"/>
    <s v="non"/>
    <s v="Non"/>
    <s v="non"/>
    <s v="oui"/>
    <x v="1"/>
    <x v="3"/>
    <x v="1"/>
    <m/>
    <x v="0"/>
    <x v="1"/>
    <s v="Lacs"/>
    <x v="5"/>
    <x v="5"/>
    <x v="1"/>
    <x v="0"/>
  </r>
  <r>
    <n v="202"/>
    <s v="TOSSOU DATE"/>
    <n v="80"/>
    <x v="5"/>
    <m/>
    <x v="0"/>
    <s v="RETRAITE"/>
    <m/>
    <s v="GOUMOUKOPE"/>
    <m/>
    <m/>
    <s v="GOUMOUKOPE"/>
    <s v="LACS3"/>
    <x v="1"/>
    <x v="1"/>
    <x v="65"/>
    <x v="13"/>
    <x v="65"/>
    <s v="oui"/>
    <s v="oui"/>
    <s v="non"/>
    <s v="non"/>
    <s v="non"/>
    <s v="non"/>
    <s v="non"/>
    <s v="non"/>
    <s v="non"/>
    <s v="non"/>
    <s v="Non"/>
    <s v="non"/>
    <s v="oui"/>
    <x v="1"/>
    <x v="3"/>
    <x v="2"/>
    <m/>
    <x v="0"/>
    <x v="1"/>
    <s v="Lacs"/>
    <x v="3"/>
    <x v="3"/>
    <x v="1"/>
    <x v="1"/>
  </r>
  <r>
    <n v="203"/>
    <s v="DOUMEGNON  ATSOU"/>
    <n v="48"/>
    <x v="3"/>
    <m/>
    <x v="0"/>
    <s v="DECLARANT EN DOUANE"/>
    <m/>
    <s v="GOUMOUKOPE"/>
    <m/>
    <m/>
    <s v="GOUMOUKOPE"/>
    <s v="LACS3"/>
    <x v="1"/>
    <x v="1"/>
    <x v="65"/>
    <x v="13"/>
    <x v="65"/>
    <s v="oui"/>
    <s v="oui"/>
    <s v="non"/>
    <s v="oui"/>
    <s v="non"/>
    <s v="non"/>
    <s v="non"/>
    <s v="non"/>
    <s v="non"/>
    <s v="non"/>
    <s v="Non"/>
    <s v="non"/>
    <s v="oui"/>
    <x v="1"/>
    <x v="3"/>
    <x v="2"/>
    <d v="2024-11-30T00:00:00"/>
    <x v="0"/>
    <x v="1"/>
    <s v="Lacs"/>
    <x v="3"/>
    <x v="3"/>
    <x v="1"/>
    <x v="1"/>
  </r>
  <r>
    <n v="204"/>
    <s v="KLIKO  ASSION"/>
    <n v="2"/>
    <x v="2"/>
    <m/>
    <x v="0"/>
    <m/>
    <m/>
    <s v="LOGOPE"/>
    <s v="6.3322757043351965"/>
    <s v=" 1.6080765433497823"/>
    <s v="ANFOIN"/>
    <s v="LACS4"/>
    <x v="1"/>
    <x v="1"/>
    <x v="65"/>
    <x v="13"/>
    <x v="65"/>
    <s v="oui"/>
    <s v="oui"/>
    <s v="non"/>
    <s v="non"/>
    <s v="non"/>
    <s v="non"/>
    <s v="non"/>
    <s v="non"/>
    <s v="non"/>
    <s v="non"/>
    <s v="Non"/>
    <s v="non"/>
    <s v="oui"/>
    <x v="1"/>
    <x v="3"/>
    <x v="1"/>
    <m/>
    <x v="0"/>
    <x v="1"/>
    <s v="Lacs"/>
    <x v="9"/>
    <x v="16"/>
    <x v="1"/>
    <x v="1"/>
  </r>
  <r>
    <n v="205"/>
    <s v="AGBA  ABLOSSI"/>
    <n v="82"/>
    <x v="5"/>
    <m/>
    <x v="1"/>
    <s v="MENAGERE"/>
    <m/>
    <s v="GOUMOUKOPE"/>
    <m/>
    <m/>
    <s v="GOUMOUKOPE"/>
    <s v="LACS3"/>
    <x v="1"/>
    <x v="1"/>
    <x v="65"/>
    <x v="13"/>
    <x v="65"/>
    <s v="oui"/>
    <s v="non"/>
    <s v="non"/>
    <s v="non"/>
    <s v="non"/>
    <s v="non"/>
    <s v="non"/>
    <s v="non"/>
    <s v="non"/>
    <s v="non"/>
    <s v="Non"/>
    <s v="non"/>
    <s v="oui"/>
    <x v="1"/>
    <x v="3"/>
    <x v="2"/>
    <m/>
    <x v="1"/>
    <x v="1"/>
    <s v="Lacs"/>
    <x v="3"/>
    <x v="3"/>
    <x v="1"/>
    <x v="1"/>
  </r>
  <r>
    <n v="206"/>
    <s v="EHLI Komi"/>
    <n v="37"/>
    <x v="0"/>
    <m/>
    <x v="0"/>
    <s v="Menuisier Alu"/>
    <n v="93319168"/>
    <s v="Adakpamé"/>
    <s v="6.171169451806052"/>
    <s v="1.2885405838783568"/>
    <s v="CMS Adakpamé"/>
    <s v="Golfe 1"/>
    <x v="0"/>
    <x v="0"/>
    <x v="66"/>
    <x v="12"/>
    <x v="60"/>
    <s v="oui"/>
    <s v="non"/>
    <s v="non"/>
    <s v="oui"/>
    <s v="OUI"/>
    <m/>
    <s v="non"/>
    <s v="non"/>
    <s v="non"/>
    <s v="non"/>
    <s v="Forage"/>
    <s v="non"/>
    <s v="oui"/>
    <x v="1"/>
    <x v="3"/>
    <x v="1"/>
    <d v="2024-11-18T00:00:00"/>
    <x v="0"/>
    <x v="1"/>
    <s v="Golfe"/>
    <x v="0"/>
    <x v="0"/>
    <x v="1"/>
    <x v="0"/>
  </r>
  <r>
    <n v="207"/>
    <s v="BALO Aliou"/>
    <n v="12"/>
    <x v="1"/>
    <m/>
    <x v="0"/>
    <s v="Eleve"/>
    <n v="92168442"/>
    <s v="Ségbé"/>
    <s v="6.177545627668431"/>
    <s v=" 1.1523380381040775"/>
    <s v="Infirmerie CETEF"/>
    <s v="Golfe 7"/>
    <x v="0"/>
    <x v="0"/>
    <x v="62"/>
    <x v="13"/>
    <x v="62"/>
    <s v="oui"/>
    <s v="oui"/>
    <s v="oui"/>
    <s v="oui"/>
    <s v="non"/>
    <m/>
    <s v="ne sait pas"/>
    <s v="non"/>
    <s v="non"/>
    <s v="non"/>
    <s v="Forage"/>
    <s v="non"/>
    <s v="oui"/>
    <x v="1"/>
    <x v="3"/>
    <x v="2"/>
    <d v="2024-11-27T00:00:00"/>
    <x v="0"/>
    <x v="1"/>
    <s v="Golfe"/>
    <x v="16"/>
    <x v="20"/>
    <x v="1"/>
    <x v="0"/>
  </r>
  <r>
    <n v="208"/>
    <s v="SEIDOU Ousmane"/>
    <n v="7"/>
    <x v="1"/>
    <m/>
    <x v="0"/>
    <s v="Elève"/>
    <n v="91551453"/>
    <s v="Haoussa Zongo"/>
    <s v="6.252665"/>
    <s v="1.207219"/>
    <s v="CMS Togblékopé"/>
    <s v="Agoè-Nyivé 4"/>
    <x v="2"/>
    <x v="0"/>
    <x v="67"/>
    <x v="12"/>
    <x v="66"/>
    <s v="oui"/>
    <s v="oui"/>
    <s v="oui"/>
    <s v="oui"/>
    <s v="OUI"/>
    <s v="Légère paleur"/>
    <s v="Ne sais pas"/>
    <s v="Ne sais pas"/>
    <s v="Ne sais pas"/>
    <s v="non"/>
    <s v="Forage"/>
    <s v="Oui"/>
    <s v="non"/>
    <x v="2"/>
    <x v="1"/>
    <x v="1"/>
    <d v="2024-11-24T00:00:00"/>
    <x v="1"/>
    <x v="1"/>
    <s v="Agoè-Nyivé"/>
    <x v="7"/>
    <x v="19"/>
    <x v="1"/>
    <x v="1"/>
  </r>
  <r>
    <n v="209"/>
    <s v="TALHATOU Nachour"/>
    <n v="10"/>
    <x v="1"/>
    <m/>
    <x v="0"/>
    <s v="Elève"/>
    <s v="70132014/90901090"/>
    <s v="Togblékopé Akoin"/>
    <s v="6.283159"/>
    <s v="1.196672"/>
    <s v="CMS Togblékopé"/>
    <s v="Agoè-Nyivé 4"/>
    <x v="2"/>
    <x v="0"/>
    <x v="67"/>
    <x v="12"/>
    <x v="67"/>
    <s v="oui"/>
    <s v="oui"/>
    <s v="oui"/>
    <s v="oui"/>
    <s v="OUI"/>
    <s v="Soif permanente"/>
    <s v="Ne sais pas"/>
    <s v="non"/>
    <s v="non"/>
    <s v="non"/>
    <s v="Forage"/>
    <s v="Oui"/>
    <s v="oui"/>
    <x v="0"/>
    <x v="0"/>
    <x v="1"/>
    <s v="En hospitalisation"/>
    <x v="0"/>
    <x v="0"/>
    <s v="Agoè-Nyivé"/>
    <x v="7"/>
    <x v="19"/>
    <x v="0"/>
    <x v="0"/>
  </r>
  <r>
    <n v="210"/>
    <s v="ABDOUL Faouzne"/>
    <n v="17"/>
    <x v="0"/>
    <m/>
    <x v="0"/>
    <s v="Elève"/>
    <n v="90014394"/>
    <s v="Alinka"/>
    <s v="6.283159"/>
    <s v="1.196672"/>
    <s v="CMS Togblékopé"/>
    <s v="Agoè-Nyivé 4"/>
    <x v="2"/>
    <x v="0"/>
    <x v="64"/>
    <x v="12"/>
    <x v="62"/>
    <s v="oui"/>
    <s v="oui"/>
    <s v="oui"/>
    <s v="oui"/>
    <s v="non"/>
    <s v="RAS"/>
    <s v="Ne sais pas"/>
    <s v="non"/>
    <s v="non"/>
    <s v="non"/>
    <s v="Forage"/>
    <s v="Oui"/>
    <s v="oui"/>
    <x v="0"/>
    <x v="0"/>
    <x v="1"/>
    <s v="En hospitalisation"/>
    <x v="0"/>
    <x v="0"/>
    <s v="Agoè-Nyivé"/>
    <x v="7"/>
    <x v="19"/>
    <x v="0"/>
    <x v="0"/>
  </r>
  <r>
    <n v="211"/>
    <s v="KANKOE  EKLOU  PETER"/>
    <n v="69"/>
    <x v="5"/>
    <m/>
    <x v="0"/>
    <s v="Cultivateur"/>
    <m/>
    <s v="ANFOIN"/>
    <s v="6.3322757043351965"/>
    <s v=" 1.6080765433497823"/>
    <s v="ANFOIN"/>
    <s v="LACS4"/>
    <x v="1"/>
    <x v="1"/>
    <x v="68"/>
    <x v="13"/>
    <x v="68"/>
    <s v="oui"/>
    <s v="oui"/>
    <s v="oui"/>
    <s v="non"/>
    <s v="non"/>
    <s v="non"/>
    <s v="non"/>
    <s v="non"/>
    <s v="non"/>
    <s v="non"/>
    <s v="Non"/>
    <s v="non"/>
    <s v="oui"/>
    <x v="1"/>
    <x v="3"/>
    <x v="1"/>
    <m/>
    <x v="0"/>
    <x v="1"/>
    <s v="Lacs"/>
    <x v="9"/>
    <x v="16"/>
    <x v="1"/>
    <x v="0"/>
  </r>
  <r>
    <n v="212"/>
    <s v="LADAN  FARHANA"/>
    <n v="3"/>
    <x v="4"/>
    <m/>
    <x v="1"/>
    <s v="ECOLIERE"/>
    <m/>
    <s v="ZONGO"/>
    <s v="6.231673273925775"/>
    <s v=" 1.583890712205296"/>
    <s v="POLYCLINIQUE D'ANEHO"/>
    <s v="LACS1"/>
    <x v="1"/>
    <x v="1"/>
    <x v="68"/>
    <x v="13"/>
    <x v="68"/>
    <s v="oui"/>
    <s v="oui"/>
    <s v="non"/>
    <s v="non"/>
    <s v="non"/>
    <s v="non"/>
    <s v="non"/>
    <s v="non"/>
    <s v="non"/>
    <s v="non"/>
    <s v="Non"/>
    <s v="non"/>
    <s v="oui"/>
    <x v="1"/>
    <x v="3"/>
    <x v="2"/>
    <d v="2024-12-01T00:00:00"/>
    <x v="0"/>
    <x v="1"/>
    <s v="Lacs"/>
    <x v="5"/>
    <x v="5"/>
    <x v="1"/>
    <x v="0"/>
  </r>
  <r>
    <n v="213"/>
    <s v="AMAKOE  DEDE"/>
    <n v="6"/>
    <x v="1"/>
    <m/>
    <x v="1"/>
    <s v="ELEVE"/>
    <m/>
    <s v="NLESSI"/>
    <s v="6.227396584278712"/>
    <s v=" 1.5825646909844922"/>
    <s v="POLYCLINIQUE D'ANEHO"/>
    <s v="LACS1"/>
    <x v="1"/>
    <x v="1"/>
    <x v="68"/>
    <x v="13"/>
    <x v="69"/>
    <s v="oui"/>
    <s v="oui"/>
    <s v="non"/>
    <s v="non"/>
    <s v="non"/>
    <s v="non"/>
    <s v="non"/>
    <s v="non"/>
    <s v="non"/>
    <s v="non"/>
    <s v="Non"/>
    <s v="non"/>
    <s v="oui"/>
    <x v="1"/>
    <x v="3"/>
    <x v="2"/>
    <d v="2024-12-02T00:00:00"/>
    <x v="0"/>
    <x v="1"/>
    <s v="Lacs"/>
    <x v="5"/>
    <x v="5"/>
    <x v="1"/>
    <x v="0"/>
  </r>
  <r>
    <n v="214"/>
    <s v="AMATCHOUTCHOUI  KAZIA"/>
    <n v="12"/>
    <x v="1"/>
    <m/>
    <x v="1"/>
    <s v="ECOLIERE"/>
    <m/>
    <s v="ANFOIN"/>
    <s v="6.3322757043351965"/>
    <s v=" 1.6080765433497823"/>
    <s v="ANFOIN"/>
    <s v="LACS4"/>
    <x v="1"/>
    <x v="1"/>
    <x v="69"/>
    <x v="13"/>
    <x v="69"/>
    <s v="oui"/>
    <s v="oui"/>
    <s v="non"/>
    <s v="non"/>
    <s v="non"/>
    <s v="non"/>
    <s v="non"/>
    <s v="non"/>
    <s v="non"/>
    <s v="non"/>
    <s v="Non"/>
    <s v="non"/>
    <s v="oui"/>
    <x v="1"/>
    <x v="3"/>
    <x v="2"/>
    <d v="2024-12-02T00:00:00"/>
    <x v="0"/>
    <x v="1"/>
    <s v="Lacs"/>
    <x v="17"/>
    <x v="16"/>
    <x v="1"/>
    <x v="1"/>
  </r>
  <r>
    <n v="215"/>
    <s v="KOUADJO-QUAM DESIRE"/>
    <n v="17"/>
    <x v="0"/>
    <m/>
    <x v="0"/>
    <s v="ELEVE"/>
    <m/>
    <s v="ANEHO"/>
    <s v="6.231673273925775"/>
    <s v=" 1.583890712205296"/>
    <s v="POLYCLINIQUE D'ANEHO"/>
    <s v="LACS1"/>
    <x v="1"/>
    <x v="1"/>
    <x v="70"/>
    <x v="14"/>
    <x v="70"/>
    <s v="oui"/>
    <s v="oui"/>
    <s v="non"/>
    <s v="non"/>
    <s v="non"/>
    <s v="non"/>
    <s v="non"/>
    <s v="non"/>
    <s v="non"/>
    <s v="non"/>
    <s v="Non"/>
    <s v="non"/>
    <s v="oui"/>
    <x v="1"/>
    <x v="3"/>
    <x v="2"/>
    <d v="2024-12-04T00:00:00"/>
    <x v="0"/>
    <x v="1"/>
    <s v="Lacs"/>
    <x v="5"/>
    <x v="5"/>
    <x v="1"/>
    <x v="0"/>
  </r>
  <r>
    <n v="216"/>
    <s v="KOUTSODJI  HILDA"/>
    <n v="0.58333333333333337"/>
    <x v="2"/>
    <s v="7 mois"/>
    <x v="1"/>
    <s v="Enfant"/>
    <m/>
    <s v="HEMAZRO"/>
    <s v="6.266859652616071"/>
    <s v=" 1.60073062276193"/>
    <s v="GLIDJI"/>
    <s v="LACS1"/>
    <x v="1"/>
    <x v="1"/>
    <x v="71"/>
    <x v="14"/>
    <x v="71"/>
    <s v="oui"/>
    <s v="oui"/>
    <s v="non"/>
    <s v="non"/>
    <s v="non"/>
    <s v="non"/>
    <s v="non"/>
    <s v="non"/>
    <s v="non"/>
    <s v="non"/>
    <s v="Non"/>
    <s v="non"/>
    <s v="oui"/>
    <x v="0"/>
    <x v="3"/>
    <x v="1"/>
    <m/>
    <x v="0"/>
    <x v="0"/>
    <s v="Lacs"/>
    <x v="5"/>
    <x v="11"/>
    <x v="0"/>
    <x v="0"/>
  </r>
  <r>
    <n v="217"/>
    <s v="MME  AMOUZOU  NATACHA"/>
    <n v="24"/>
    <x v="0"/>
    <m/>
    <x v="1"/>
    <s v="COUTURIERE"/>
    <m/>
    <s v="HEMAZRO"/>
    <s v="6.266859652616071"/>
    <s v=" 1.60073062276193"/>
    <s v="GLIDJI"/>
    <s v="LACS1"/>
    <x v="1"/>
    <x v="1"/>
    <x v="71"/>
    <x v="14"/>
    <x v="71"/>
    <s v="non"/>
    <s v="non"/>
    <s v="non"/>
    <s v="non"/>
    <s v="non"/>
    <s v="non"/>
    <s v="non"/>
    <s v="non"/>
    <s v="non"/>
    <s v="non"/>
    <s v="Non"/>
    <s v="non"/>
    <s v="oui"/>
    <x v="1"/>
    <x v="3"/>
    <x v="2"/>
    <d v="2024-12-04T00:00:00"/>
    <x v="0"/>
    <x v="1"/>
    <s v="Lacs"/>
    <x v="5"/>
    <x v="11"/>
    <x v="1"/>
    <x v="1"/>
  </r>
  <r>
    <n v="218"/>
    <s v="WLETSOU  AFI  "/>
    <n v="30"/>
    <x v="0"/>
    <m/>
    <x v="1"/>
    <s v="MENAGERE"/>
    <m/>
    <s v="ASSOUCONDJI"/>
    <s v="6.280782053118657"/>
    <s v=" 1.762305618314484"/>
    <s v="AZIAGBACONDJI"/>
    <s v="LACS1"/>
    <x v="1"/>
    <x v="1"/>
    <x v="72"/>
    <x v="14"/>
    <x v="72"/>
    <s v="oui"/>
    <s v="oui"/>
    <s v="oui"/>
    <s v="non"/>
    <s v="non"/>
    <s v="non"/>
    <s v="non"/>
    <s v="non"/>
    <s v="non"/>
    <s v="non"/>
    <s v="Non"/>
    <s v="non"/>
    <s v="oui"/>
    <x v="1"/>
    <x v="3"/>
    <x v="1"/>
    <m/>
    <x v="0"/>
    <x v="1"/>
    <s v="Lacs"/>
    <x v="5"/>
    <x v="5"/>
    <x v="1"/>
    <x v="1"/>
  </r>
  <r>
    <n v="219"/>
    <s v="WUIKPO ESTHER "/>
    <n v="19"/>
    <x v="0"/>
    <m/>
    <x v="1"/>
    <s v="MENAGERE"/>
    <m/>
    <s v="AGBODAN"/>
    <s v="6.22273273925775"/>
    <s v=" 1.453890712205296"/>
    <s v="TOGOKOME"/>
    <s v="LACS3"/>
    <x v="1"/>
    <x v="1"/>
    <x v="72"/>
    <x v="14"/>
    <x v="72"/>
    <s v="oui"/>
    <s v="oui"/>
    <s v="oui"/>
    <s v="non"/>
    <s v="non"/>
    <s v="non"/>
    <s v="non"/>
    <s v="non"/>
    <s v="non"/>
    <s v="non"/>
    <s v="Non"/>
    <s v="non"/>
    <s v="oui"/>
    <x v="1"/>
    <x v="3"/>
    <x v="2"/>
    <d v="2024-12-05T00:00:00"/>
    <x v="0"/>
    <x v="1"/>
    <s v="Lacs"/>
    <x v="3"/>
    <x v="3"/>
    <x v="1"/>
    <x v="1"/>
  </r>
  <r>
    <n v="220"/>
    <s v="AGBODAN   TETE"/>
    <n v="33"/>
    <x v="0"/>
    <m/>
    <x v="0"/>
    <s v="OUVRIER"/>
    <m/>
    <s v="AGBODAN"/>
    <s v="6.22273273925775"/>
    <s v=" 1.453890712205296"/>
    <s v="TOGOKOME"/>
    <s v="LACS3"/>
    <x v="1"/>
    <x v="1"/>
    <x v="72"/>
    <x v="14"/>
    <x v="72"/>
    <s v="oui"/>
    <s v="oui"/>
    <s v="oui"/>
    <s v="non"/>
    <s v="non"/>
    <s v="non"/>
    <s v="non"/>
    <s v="non"/>
    <s v="non"/>
    <s v="non"/>
    <s v="Non"/>
    <s v="non"/>
    <s v="oui"/>
    <x v="1"/>
    <x v="3"/>
    <x v="2"/>
    <d v="2024-12-05T00:00:00"/>
    <x v="0"/>
    <x v="1"/>
    <s v="Lacs"/>
    <x v="3"/>
    <x v="3"/>
    <x v="1"/>
    <x v="1"/>
  </r>
  <r>
    <n v="221"/>
    <s v="MOUMOULA Hamza"/>
    <n v="19"/>
    <x v="0"/>
    <m/>
    <x v="0"/>
    <s v="Elève"/>
    <n v="90782123"/>
    <s v="Dégomé"/>
    <s v="6.283160"/>
    <s v="1.196672"/>
    <s v="CMS Togblékopé"/>
    <s v="Agoè-Nyivé 4"/>
    <x v="2"/>
    <x v="0"/>
    <x v="68"/>
    <x v="13"/>
    <x v="65"/>
    <s v="oui"/>
    <s v="oui"/>
    <s v="oui"/>
    <s v="non"/>
    <s v="non"/>
    <s v="Asthénie"/>
    <s v="non"/>
    <s v="non"/>
    <s v="non"/>
    <s v="non"/>
    <s v="Forage"/>
    <s v="Oui"/>
    <s v="oui"/>
    <x v="1"/>
    <x v="2"/>
    <x v="1"/>
    <d v="2024-12-05T00:00:00"/>
    <x v="0"/>
    <x v="1"/>
    <s v="Agoè-Nyivé"/>
    <x v="7"/>
    <x v="19"/>
    <x v="1"/>
    <x v="0"/>
  </r>
  <r>
    <n v="222"/>
    <s v="AZIAMATI Samuel"/>
    <n v="35"/>
    <x v="0"/>
    <m/>
    <x v="0"/>
    <s v="Chauffeur"/>
    <m/>
    <s v="Agoè Klinvé"/>
    <s v="6.221182"/>
    <s v="1.212827"/>
    <s v="CMS Agoè-Nyivé"/>
    <s v="Agoè-Nyivé 1"/>
    <x v="2"/>
    <x v="0"/>
    <x v="73"/>
    <x v="14"/>
    <x v="69"/>
    <s v="oui"/>
    <s v="oui"/>
    <s v="oui"/>
    <s v="oui"/>
    <s v="OUI"/>
    <s v="Crampes des membres, détresse respiratoire"/>
    <s v="non"/>
    <s v="non"/>
    <s v="non"/>
    <s v="non"/>
    <s v="Tde"/>
    <s v="Oui"/>
    <s v="oui"/>
    <x v="1"/>
    <x v="2"/>
    <x v="1"/>
    <d v="2024-12-06T00:00:00"/>
    <x v="0"/>
    <x v="1"/>
    <s v="Agoè-Nyivé"/>
    <x v="8"/>
    <x v="8"/>
    <x v="1"/>
    <x v="0"/>
  </r>
  <r>
    <n v="223"/>
    <s v="ESSOFAI Alem"/>
    <n v="23"/>
    <x v="0"/>
    <m/>
    <x v="0"/>
    <s v="Revendeur"/>
    <m/>
    <s v="Attiégou"/>
    <s v="6.171169451806052"/>
    <s v="1.2885405838783568"/>
    <s v="CMS Nukafu"/>
    <s v="Golfe 2"/>
    <x v="0"/>
    <x v="0"/>
    <x v="74"/>
    <x v="15"/>
    <x v="73"/>
    <s v="oui"/>
    <s v="non"/>
    <s v="oui"/>
    <s v="oui"/>
    <s v="non"/>
    <m/>
    <s v="non"/>
    <s v="non"/>
    <s v="Oui"/>
    <s v="non"/>
    <s v="eau de robinet"/>
    <s v="non"/>
    <s v="oui"/>
    <x v="1"/>
    <x v="2"/>
    <x v="2"/>
    <d v="2024-12-12T00:00:00"/>
    <x v="0"/>
    <x v="1"/>
    <s v="Golfe"/>
    <x v="2"/>
    <x v="2"/>
    <x v="1"/>
    <x v="0"/>
  </r>
  <r>
    <n v="224"/>
    <s v="GERMAN  ALIKERA"/>
    <n v="25"/>
    <x v="0"/>
    <m/>
    <x v="0"/>
    <s v="MARCHAND"/>
    <m/>
    <s v="ZONGO"/>
    <s v="6.231673273925775"/>
    <s v=" 1.583890712205296"/>
    <s v="POLYCLINIQUE"/>
    <s v="LACS1"/>
    <x v="1"/>
    <x v="1"/>
    <x v="75"/>
    <x v="15"/>
    <x v="74"/>
    <s v="oui"/>
    <s v="non"/>
    <s v="oui"/>
    <s v="non"/>
    <s v="non"/>
    <s v="non"/>
    <s v="non"/>
    <s v="non"/>
    <s v="non"/>
    <s v="non"/>
    <s v="Non"/>
    <s v="non"/>
    <s v="oui"/>
    <x v="0"/>
    <x v="2"/>
    <x v="1"/>
    <d v="2024-12-11T00:00:00"/>
    <x v="0"/>
    <x v="1"/>
    <s v="Lacs"/>
    <x v="5"/>
    <x v="5"/>
    <x v="1"/>
    <x v="0"/>
  </r>
  <r>
    <n v="225"/>
    <s v="KANGNI   AMELE"/>
    <n v="60"/>
    <x v="5"/>
    <m/>
    <x v="1"/>
    <s v="MENAGERE"/>
    <m/>
    <s v="MELLYDOME"/>
    <s v="6.3355526469012675"/>
    <s v=" 1.6439292283123141"/>
    <s v="MELLY DJIGBE"/>
    <s v="LACS4"/>
    <x v="1"/>
    <x v="1"/>
    <x v="75"/>
    <x v="15"/>
    <x v="74"/>
    <s v="oui"/>
    <s v="non"/>
    <s v="oui"/>
    <s v="non"/>
    <s v="non"/>
    <s v="non"/>
    <s v="non"/>
    <s v="non"/>
    <s v="non"/>
    <s v="non"/>
    <s v="Non"/>
    <s v="non"/>
    <s v="oui"/>
    <x v="1"/>
    <x v="0"/>
    <x v="1"/>
    <m/>
    <x v="0"/>
    <x v="0"/>
    <s v="Lacs"/>
    <x v="9"/>
    <x v="16"/>
    <x v="0"/>
    <x v="0"/>
  </r>
  <r>
    <n v="226"/>
    <s v="ADADE  AMELE"/>
    <n v="2.75"/>
    <x v="4"/>
    <s v="33MOIS"/>
    <x v="1"/>
    <s v="MENAGERE"/>
    <m/>
    <s v="ABALOCONDJI"/>
    <s v="6.263145"/>
    <s v=" 1.5923930"/>
    <s v="GLIDJI"/>
    <s v="LACS1"/>
    <x v="1"/>
    <x v="1"/>
    <x v="76"/>
    <x v="14"/>
    <x v="75"/>
    <s v="oui"/>
    <s v="non"/>
    <s v="oui"/>
    <s v="non"/>
    <s v="non"/>
    <s v="non"/>
    <s v="non"/>
    <s v="non"/>
    <s v="non"/>
    <s v="non"/>
    <s v="Non"/>
    <s v="non"/>
    <s v="oui"/>
    <x v="1"/>
    <x v="3"/>
    <x v="2"/>
    <d v="2024-12-11T00:00:00"/>
    <x v="0"/>
    <x v="1"/>
    <s v="Lacs"/>
    <x v="5"/>
    <x v="11"/>
    <x v="1"/>
    <x v="0"/>
  </r>
  <r>
    <n v="227"/>
    <s v="TAIROU ABDOUL Razak"/>
    <n v="22"/>
    <x v="0"/>
    <m/>
    <x v="0"/>
    <s v="Revendeur de vètements"/>
    <s v="70773023/71543161"/>
    <s v="Zongo Sivédomé"/>
    <s v="6.247032"/>
    <s v="1.217697"/>
    <s v="CMS Agoè-Nyivé"/>
    <s v="Agoè-Nyivé 4"/>
    <x v="2"/>
    <x v="0"/>
    <x v="77"/>
    <x v="16"/>
    <x v="76"/>
    <s v="oui"/>
    <s v="oui"/>
    <s v="oui"/>
    <s v="oui"/>
    <s v="OUI"/>
    <s v="Détresse respiratoire, altération de la conscience"/>
    <s v="Ne sais pas"/>
    <s v="non"/>
    <s v="Oui"/>
    <s v="non"/>
    <s v="Forage"/>
    <s v="non"/>
    <s v="oui"/>
    <x v="0"/>
    <x v="4"/>
    <x v="1"/>
    <s v="17/122024"/>
    <x v="1"/>
    <x v="0"/>
    <s v="Agoè-Nyivé"/>
    <x v="7"/>
    <x v="19"/>
    <x v="0"/>
    <x v="0"/>
  </r>
  <r>
    <n v="228"/>
    <s v="SEYIDOU Hassane"/>
    <n v="33"/>
    <x v="0"/>
    <m/>
    <x v="0"/>
    <s v="Boucher à Zongo"/>
    <s v="AWAL Sani 90950834"/>
    <s v="Haoussa Zongo"/>
    <s v="6.252665"/>
    <s v="1.207219"/>
    <s v="CMS Togblékopé"/>
    <s v="Agoè-Nyivé 4"/>
    <x v="2"/>
    <x v="0"/>
    <x v="78"/>
    <x v="16"/>
    <x v="76"/>
    <s v="oui"/>
    <s v="oui"/>
    <s v="oui"/>
    <s v="oui"/>
    <s v="OUI"/>
    <s v="Crampes des membres, douleurs abdominales, détresse respiratoire"/>
    <s v="Ne sais pas"/>
    <s v="non"/>
    <s v="Oui"/>
    <s v="non"/>
    <s v="Forage"/>
    <s v="Oui"/>
    <s v="oui"/>
    <x v="0"/>
    <x v="4"/>
    <x v="1"/>
    <s v="17/122024"/>
    <x v="1"/>
    <x v="0"/>
    <s v="Agoè-Nyivé"/>
    <x v="7"/>
    <x v="19"/>
    <x v="0"/>
    <x v="0"/>
  </r>
  <r>
    <n v="229"/>
    <s v="NAPO Jérome"/>
    <n v="13"/>
    <x v="1"/>
    <m/>
    <x v="0"/>
    <s v="Elève"/>
    <s v="91918384/90375543"/>
    <s v="Légbassito Athiomé"/>
    <s v="6.248247"/>
    <s v="1.146475"/>
    <s v="Infirmerie du camp / Polyclinique Démakpoè"/>
    <s v="Agoè-Nyivé 2"/>
    <x v="2"/>
    <x v="0"/>
    <x v="79"/>
    <x v="15"/>
    <x v="76"/>
    <s v="oui"/>
    <s v="oui"/>
    <s v="oui"/>
    <s v="oui"/>
    <s v="OUI"/>
    <s v="Crampes des membres, douleurs abdominales"/>
    <s v="Ne sais pas"/>
    <s v="non"/>
    <s v="non"/>
    <s v="non"/>
    <s v="Forage"/>
    <s v="non"/>
    <s v="oui"/>
    <x v="1"/>
    <x v="2"/>
    <x v="1"/>
    <s v="En hospitalisation"/>
    <x v="0"/>
    <x v="1"/>
    <s v="Agoè-Nyivé"/>
    <x v="12"/>
    <x v="15"/>
    <x v="1"/>
    <x v="0"/>
  </r>
  <r>
    <n v="230"/>
    <s v="ZIBO Ayman"/>
    <n v="18"/>
    <x v="0"/>
    <m/>
    <x v="0"/>
    <s v="Revendeur au GM"/>
    <s v="Zénabou soumana 71593022"/>
    <s v="Zongo Sivédomé"/>
    <s v="6.250500"/>
    <s v="1.213525"/>
    <s v="CMS Togblékopé"/>
    <s v="Agoè-Nyivé 4"/>
    <x v="2"/>
    <x v="0"/>
    <x v="78"/>
    <x v="16"/>
    <x v="77"/>
    <s v="oui"/>
    <s v="oui"/>
    <s v="oui"/>
    <s v="non"/>
    <s v="non"/>
    <s v="Crampes des membres, douleurs abdominales"/>
    <s v="Ne sais pas"/>
    <s v="non"/>
    <s v="Oui"/>
    <s v="non"/>
    <s v="Forage"/>
    <s v="non"/>
    <s v="oui"/>
    <x v="0"/>
    <x v="4"/>
    <x v="1"/>
    <s v="En hospitalisation"/>
    <x v="0"/>
    <x v="0"/>
    <s v="Agoè-Nyivé"/>
    <x v="7"/>
    <x v="19"/>
    <x v="0"/>
    <x v="0"/>
  </r>
  <r>
    <n v="231"/>
    <s v="DOUTI Romaine"/>
    <n v="10"/>
    <x v="1"/>
    <m/>
    <x v="1"/>
    <s v="Elève"/>
    <s v="DOUTI Kévine 98492279"/>
    <s v="Adétikopé Kpotavé"/>
    <s v="6.276619"/>
    <s v="1.210323"/>
    <s v="CMS Adétikopé"/>
    <s v="Agoè-Nyivé 6"/>
    <x v="2"/>
    <x v="0"/>
    <x v="80"/>
    <x v="16"/>
    <x v="78"/>
    <s v="oui"/>
    <s v="oui"/>
    <s v="oui"/>
    <s v="oui"/>
    <s v="non"/>
    <s v="Crampes des membres, douleurs abdominales, Paludisme associé "/>
    <s v="Ne sais pas"/>
    <s v="non"/>
    <s v="Oui"/>
    <s v="non"/>
    <s v="Puit"/>
    <s v="non"/>
    <s v="oui"/>
    <x v="0"/>
    <x v="4"/>
    <x v="1"/>
    <d v="2024-12-23T00:00:00"/>
    <x v="0"/>
    <x v="0"/>
    <s v="Agoè-Nyivé"/>
    <x v="18"/>
    <x v="21"/>
    <x v="0"/>
    <x v="0"/>
  </r>
  <r>
    <n v="232"/>
    <s v="SITA Soule"/>
    <n v="27"/>
    <x v="0"/>
    <m/>
    <x v="0"/>
    <s v="Revendeur "/>
    <s v="ABDOUL Aziz 91259149"/>
    <s v="Haoussa Zongo"/>
    <s v="6.252665"/>
    <s v="1.207219"/>
    <s v="CMS Togblékopé"/>
    <s v="Agoè-Nyivé 4"/>
    <x v="2"/>
    <x v="0"/>
    <x v="78"/>
    <x v="16"/>
    <x v="78"/>
    <s v="oui"/>
    <s v="oui"/>
    <s v="oui"/>
    <s v="oui"/>
    <s v="OUI"/>
    <s v="Crampes des membres, douleurs abdominales"/>
    <s v="Ne sais pas"/>
    <s v="non"/>
    <s v="Oui"/>
    <s v="non"/>
    <s v="Forage"/>
    <s v="Oui"/>
    <s v="oui"/>
    <x v="0"/>
    <x v="4"/>
    <x v="1"/>
    <s v="En hospitalisation"/>
    <x v="0"/>
    <x v="0"/>
    <s v="Agoè-Nyivé"/>
    <x v="7"/>
    <x v="19"/>
    <x v="0"/>
    <x v="0"/>
  </r>
  <r>
    <n v="233"/>
    <s v="AGALI Zilkif"/>
    <n v="24"/>
    <x v="0"/>
    <m/>
    <x v="0"/>
    <s v="Commercant"/>
    <s v="AGALI Adoul Dzélil 70109757"/>
    <s v="Haoussa Zongo"/>
    <s v="6.252665"/>
    <s v="1.207219"/>
    <s v="CMS Togblékopé"/>
    <s v="Agoè-Nyivé 4"/>
    <x v="2"/>
    <x v="0"/>
    <x v="81"/>
    <x v="16"/>
    <x v="79"/>
    <s v="oui"/>
    <s v="non"/>
    <s v="oui"/>
    <s v="non"/>
    <s v="non"/>
    <s v="Crampes des membres, douleurs abdominales"/>
    <s v="Ne sais pas"/>
    <s v="Oui "/>
    <s v="Non "/>
    <s v="non"/>
    <s v="Tde"/>
    <s v="Oui"/>
    <s v="oui"/>
    <x v="0"/>
    <x v="4"/>
    <x v="1"/>
    <s v="En hospitalisation"/>
    <x v="0"/>
    <x v="0"/>
    <s v="Agoè-Nyivé"/>
    <x v="7"/>
    <x v="19"/>
    <x v="0"/>
    <x v="0"/>
  </r>
  <r>
    <n v="234"/>
    <s v="AROUNA Idaya"/>
    <n v="9"/>
    <x v="1"/>
    <m/>
    <x v="1"/>
    <s v="Elève"/>
    <n v="70042601"/>
    <s v="Zongo Sivédomé"/>
    <s v="6.252665"/>
    <s v="1.207219"/>
    <s v="CHU Campus Retrocédé au CMS Togblékopé"/>
    <s v="Agoè-Nyivé 4"/>
    <x v="2"/>
    <x v="0"/>
    <x v="81"/>
    <x v="16"/>
    <x v="79"/>
    <s v="oui"/>
    <s v="oui"/>
    <s v="oui"/>
    <s v="oui"/>
    <s v="OUI"/>
    <s v="RAS"/>
    <s v="Non "/>
    <s v="non"/>
    <s v="Non "/>
    <s v="non"/>
    <s v="Forage"/>
    <s v="Oui"/>
    <s v="oui"/>
    <x v="0"/>
    <x v="4"/>
    <x v="1"/>
    <s v="En hospitalisation"/>
    <x v="0"/>
    <x v="0"/>
    <s v="Agoè-Nyivé"/>
    <x v="7"/>
    <x v="19"/>
    <x v="0"/>
    <x v="0"/>
  </r>
  <r>
    <n v="235"/>
    <s v="TENGUEY Ayélé"/>
    <n v="25"/>
    <x v="0"/>
    <m/>
    <x v="1"/>
    <s v="Ménagère"/>
    <s v="ALAGAN Koffi mawuli 96684668"/>
    <s v="Haoussa Zongo"/>
    <s v="6.252665"/>
    <s v="1.207219"/>
    <s v="CMS Togblékopé"/>
    <s v="Agoè-Nyivé 4"/>
    <x v="2"/>
    <x v="0"/>
    <x v="80"/>
    <x v="16"/>
    <x v="79"/>
    <s v="oui"/>
    <s v="non"/>
    <s v="oui"/>
    <s v="non"/>
    <s v="non"/>
    <s v="RAS "/>
    <s v="Non "/>
    <s v="Non "/>
    <s v="Non "/>
    <s v="non"/>
    <s v="Forage"/>
    <s v="Ne sait pas "/>
    <s v="oui"/>
    <x v="1"/>
    <x v="4"/>
    <x v="2"/>
    <d v="2024-12-21T00:00:00"/>
    <x v="0"/>
    <x v="1"/>
    <s v="Agoè-Nyivé"/>
    <x v="7"/>
    <x v="19"/>
    <x v="1"/>
    <x v="0"/>
  </r>
  <r>
    <n v="236"/>
    <s v="ADAMOU Roukeya"/>
    <n v="30"/>
    <x v="0"/>
    <m/>
    <x v="1"/>
    <s v="Ménagère"/>
    <s v="ADAMOU Abdoul Tayirou 90711400"/>
    <s v="Haoussa Zongo"/>
    <s v="6.252665"/>
    <s v="1.207219"/>
    <s v="CMS Togblékopé"/>
    <s v="Agoè-Nyivé 4"/>
    <x v="2"/>
    <x v="0"/>
    <x v="80"/>
    <x v="16"/>
    <x v="80"/>
    <s v="oui"/>
    <s v="non"/>
    <s v="non"/>
    <s v="non"/>
    <s v="non"/>
    <s v="RAS"/>
    <s v="non"/>
    <s v="non"/>
    <s v="non"/>
    <s v="non"/>
    <s v="Tde"/>
    <s v="Ne sait pas "/>
    <s v="oui"/>
    <x v="1"/>
    <x v="4"/>
    <x v="2"/>
    <d v="2024-12-22T00:00:00"/>
    <x v="0"/>
    <x v="1"/>
    <s v="Agoè-Nyivé"/>
    <x v="7"/>
    <x v="19"/>
    <x v="1"/>
    <x v="0"/>
  </r>
  <r>
    <n v="237"/>
    <s v="AMADOU Kadi "/>
    <n v="35"/>
    <x v="0"/>
    <m/>
    <x v="1"/>
    <s v="Ménagère"/>
    <s v="AROUNA Seyni "/>
    <s v="Haoussa Zongo"/>
    <s v="6.252665"/>
    <s v="1.207219"/>
    <s v="CMS Togblékopé"/>
    <s v="Agoè-Nyivé 4"/>
    <x v="2"/>
    <x v="0"/>
    <x v="80"/>
    <x v="16"/>
    <x v="80"/>
    <s v="oui"/>
    <s v="non"/>
    <s v="non"/>
    <s v="oui"/>
    <s v="non"/>
    <s v="RAS"/>
    <s v="Non "/>
    <s v="non"/>
    <s v="non"/>
    <s v="non"/>
    <s v="Forage"/>
    <s v="Ne sait pas "/>
    <s v="oui"/>
    <x v="0"/>
    <x v="4"/>
    <x v="1"/>
    <d v="2024-12-22T00:00:00"/>
    <x v="0"/>
    <x v="0"/>
    <s v="Agoè-Nyivé"/>
    <x v="7"/>
    <x v="19"/>
    <x v="0"/>
    <x v="0"/>
  </r>
  <r>
    <n v="238"/>
    <s v="ADAMOU Abdoul Djalil"/>
    <n v="11"/>
    <x v="1"/>
    <m/>
    <x v="0"/>
    <s v="Commercant "/>
    <s v="ADAMOU Abdoul Tayirou 90711400"/>
    <s v="Haoussa Zongo"/>
    <s v="6.252665"/>
    <s v="1.207219"/>
    <s v="CMS Togblékopé"/>
    <s v="Agoè-Nyivé 4"/>
    <x v="2"/>
    <x v="0"/>
    <x v="82"/>
    <x v="16"/>
    <x v="80"/>
    <s v="oui"/>
    <s v="non"/>
    <s v="non"/>
    <s v="non"/>
    <s v="non"/>
    <s v="RAS"/>
    <s v="Non "/>
    <s v="Non "/>
    <s v="Non "/>
    <s v="non"/>
    <s v="Tde"/>
    <s v="Ne sait pas "/>
    <s v="oui"/>
    <x v="0"/>
    <x v="4"/>
    <x v="1"/>
    <d v="2024-12-22T00:00:00"/>
    <x v="0"/>
    <x v="0"/>
    <s v="Agoè-Nyivé"/>
    <x v="7"/>
    <x v="19"/>
    <x v="0"/>
    <x v="0"/>
  </r>
  <r>
    <n v="239"/>
    <s v="ANGBA Nazif"/>
    <n v="23"/>
    <x v="0"/>
    <m/>
    <x v="0"/>
    <s v="Commercant "/>
    <n v="91523356"/>
    <s v="Haoussa Zongo"/>
    <s v="6.252665"/>
    <s v="1.207219"/>
    <s v="CMS Togblékopé"/>
    <s v="Agoè-Nyivé 4"/>
    <x v="2"/>
    <x v="0"/>
    <x v="83"/>
    <x v="17"/>
    <x v="81"/>
    <s v="oui"/>
    <s v="non"/>
    <s v="non"/>
    <s v="non"/>
    <s v="non"/>
    <s v="RAS"/>
    <s v="Non "/>
    <s v="Non "/>
    <s v="Non "/>
    <s v="non"/>
    <s v="Forage"/>
    <s v="Ne sait pas "/>
    <s v="oui"/>
    <x v="0"/>
    <x v="4"/>
    <x v="1"/>
    <d v="2024-12-23T00:00:00"/>
    <x v="0"/>
    <x v="0"/>
    <s v="Agoè-Nyivé"/>
    <x v="7"/>
    <x v="19"/>
    <x v="0"/>
    <x v="0"/>
  </r>
  <r>
    <n v="240"/>
    <s v="AROUNA Ousebrou "/>
    <n v="22"/>
    <x v="0"/>
    <m/>
    <x v="0"/>
    <s v="Commercant "/>
    <m/>
    <s v="Haoussa Zongo"/>
    <s v="6.252665"/>
    <s v="1.207219"/>
    <s v="CMS Togblékopé"/>
    <s v="Agoè-Nyivé 4"/>
    <x v="2"/>
    <x v="0"/>
    <x v="83"/>
    <x v="17"/>
    <x v="81"/>
    <s v="oui"/>
    <s v="non"/>
    <s v="non"/>
    <s v="non"/>
    <s v="non"/>
    <s v="RAS"/>
    <s v="Non "/>
    <s v="Non "/>
    <s v="Non "/>
    <s v="non"/>
    <s v="Forage"/>
    <s v="Ne sait pas "/>
    <s v="oui"/>
    <x v="1"/>
    <x v="4"/>
    <x v="2"/>
    <d v="2024-12-23T00:00:00"/>
    <x v="0"/>
    <x v="1"/>
    <s v="Agoè-Nyivé"/>
    <x v="7"/>
    <x v="19"/>
    <x v="1"/>
    <x v="0"/>
  </r>
  <r>
    <n v="241"/>
    <s v="AGALI Abdoul Djalil"/>
    <n v="27"/>
    <x v="0"/>
    <m/>
    <x v="0"/>
    <s v="Commercant "/>
    <m/>
    <s v="Haoussa Zongo"/>
    <s v="6.252665"/>
    <s v="1.207219"/>
    <s v="CMS Togblékopé"/>
    <s v="Agoè-Nyivé 4"/>
    <x v="2"/>
    <x v="0"/>
    <x v="83"/>
    <x v="17"/>
    <x v="81"/>
    <s v="oui"/>
    <s v="non"/>
    <s v="non"/>
    <s v="non"/>
    <s v="non"/>
    <s v="RAS"/>
    <s v="Non "/>
    <s v="Non "/>
    <s v="Non "/>
    <s v="non"/>
    <s v="Forage"/>
    <s v="Ne sait pas "/>
    <s v="oui"/>
    <x v="1"/>
    <x v="4"/>
    <x v="2"/>
    <d v="2024-12-23T00:00:00"/>
    <x v="0"/>
    <x v="1"/>
    <s v="Agoè-Nyivé"/>
    <x v="7"/>
    <x v="19"/>
    <x v="1"/>
    <x v="0"/>
  </r>
  <r>
    <n v="242"/>
    <s v="MOUHAMED Abdel Aziz"/>
    <n v="16"/>
    <x v="0"/>
    <m/>
    <x v="0"/>
    <s v="Sans emploi"/>
    <s v="Abdoul MOUMOUNI 90048225"/>
    <s v="Zongo Zilikpota"/>
    <s v="6.250501"/>
    <s v="1.213465"/>
    <s v="CMS Togblékopé"/>
    <s v="Agoè-Nyivé 4"/>
    <x v="2"/>
    <x v="0"/>
    <x v="82"/>
    <x v="16"/>
    <x v="82"/>
    <s v="oui"/>
    <s v="oui"/>
    <s v="non"/>
    <s v="oui"/>
    <s v="non"/>
    <s v="Fébricule"/>
    <s v="oui"/>
    <s v="Non "/>
    <s v="Non "/>
    <s v="non"/>
    <s v="Forage"/>
    <s v="Ne sait pas "/>
    <s v="oui"/>
    <x v="0"/>
    <x v="4"/>
    <x v="1"/>
    <s v="En hospitalisation"/>
    <x v="0"/>
    <x v="0"/>
    <s v="Agoè-Nyivé"/>
    <x v="7"/>
    <x v="19"/>
    <x v="0"/>
    <x v="0"/>
  </r>
  <r>
    <n v="243"/>
    <s v="OUSMANE Abdoul Aziz"/>
    <n v="9"/>
    <x v="1"/>
    <m/>
    <x v="0"/>
    <s v="Elève"/>
    <s v="ABDOUL Aziz Hamidou 90287143"/>
    <s v="Zongo Zilikpota"/>
    <s v="6.250502"/>
    <s v="1.213495"/>
    <s v="CMS Togblékopé"/>
    <s v="Agoè-Nyivé 4"/>
    <x v="2"/>
    <x v="0"/>
    <x v="83"/>
    <x v="17"/>
    <x v="82"/>
    <s v="non"/>
    <s v="oui"/>
    <s v="non"/>
    <s v="non"/>
    <s v="non"/>
    <s v="RAS"/>
    <s v="oui"/>
    <s v="Non "/>
    <s v="Non "/>
    <s v="non"/>
    <s v="Forage"/>
    <s v="Ne sait pas "/>
    <s v="oui"/>
    <x v="1"/>
    <x v="4"/>
    <x v="2"/>
    <d v="2024-12-24T00:00:00"/>
    <x v="0"/>
    <x v="1"/>
    <s v="Agoè-Nyivé"/>
    <x v="7"/>
    <x v="19"/>
    <x v="1"/>
    <x v="0"/>
  </r>
  <r>
    <n v="244"/>
    <s v="SOULEY Afsa"/>
    <n v="17"/>
    <x v="0"/>
    <m/>
    <x v="1"/>
    <s v="Elève"/>
    <s v="SOULE Yakouba 90259045"/>
    <s v="Zongo Fopadex"/>
    <s v="6.276619"/>
    <s v="1.210323"/>
    <s v="CMS Togblekope"/>
    <s v="Agoè-Nyivé 4"/>
    <x v="2"/>
    <x v="0"/>
    <x v="84"/>
    <x v="17"/>
    <x v="83"/>
    <s v="oui"/>
    <s v="oui"/>
    <s v="non"/>
    <s v="non"/>
    <s v="non"/>
    <s v="Fièvre"/>
    <s v="non"/>
    <s v="non"/>
    <s v="non"/>
    <s v="non"/>
    <s v="Forage,TDE,"/>
    <s v="Ne sait pas "/>
    <s v="oui"/>
    <x v="0"/>
    <x v="4"/>
    <x v="1"/>
    <s v="En hospitalisation"/>
    <x v="0"/>
    <x v="0"/>
    <s v="Agoè-Nyivé"/>
    <x v="7"/>
    <x v="19"/>
    <x v="0"/>
    <x v="0"/>
  </r>
  <r>
    <n v="245"/>
    <s v="OUSMANE Rabi"/>
    <n v="25"/>
    <x v="0"/>
    <m/>
    <x v="1"/>
    <s v="Ménagère"/>
    <s v="Hamidou ramatou 90283335"/>
    <s v="Zongo dogta lafiè"/>
    <s v="6.276619"/>
    <s v="1.210323"/>
    <s v="CMS Togblekope"/>
    <s v="Agoè-Nyivé 4"/>
    <x v="2"/>
    <x v="0"/>
    <x v="84"/>
    <x v="17"/>
    <x v="83"/>
    <s v="non"/>
    <s v="non"/>
    <s v="non"/>
    <s v="non"/>
    <s v="non"/>
    <s v="RAS"/>
    <s v="oui"/>
    <s v="non"/>
    <s v="non"/>
    <s v="non"/>
    <s v="Forage"/>
    <s v="Ne sait pas "/>
    <s v="oui"/>
    <x v="0"/>
    <x v="4"/>
    <x v="1"/>
    <s v="En hospitalisation"/>
    <x v="0"/>
    <x v="0"/>
    <s v="Agoè-Nyivé"/>
    <x v="7"/>
    <x v="19"/>
    <x v="0"/>
    <x v="0"/>
  </r>
  <r>
    <n v="246"/>
    <s v="DJAPJENGOU Germaine"/>
    <n v="35"/>
    <x v="0"/>
    <m/>
    <x v="1"/>
    <s v="Ménagère"/>
    <s v="Dasmane 90068819"/>
    <s v="Fidékpui"/>
    <s v="6.255874"/>
    <s v="1.224485"/>
    <s v="CMS Togblekope"/>
    <s v="Agoè-Nyivé 4"/>
    <x v="2"/>
    <x v="0"/>
    <x v="84"/>
    <x v="17"/>
    <x v="84"/>
    <s v="oui"/>
    <s v="oui"/>
    <s v="oui"/>
    <s v="non"/>
    <s v="non"/>
    <s v="RAS"/>
    <s v="non"/>
    <s v="non"/>
    <s v="non"/>
    <s v="non"/>
    <s v="Tde"/>
    <s v="Ne sait pas "/>
    <s v="oui"/>
    <x v="0"/>
    <x v="4"/>
    <x v="1"/>
    <d v="2024-12-26T00:00:00"/>
    <x v="0"/>
    <x v="0"/>
    <s v="Agoè-Nyivé"/>
    <x v="7"/>
    <x v="19"/>
    <x v="0"/>
    <x v="0"/>
  </r>
  <r>
    <n v="247"/>
    <s v="ABDALLAH Mouhamadou"/>
    <n v="9"/>
    <x v="1"/>
    <m/>
    <x v="0"/>
    <s v="Elève"/>
    <s v="Moukaila rachida"/>
    <s v="Fidékpui Nagodé"/>
    <s v="6.250686"/>
    <s v="1.210861"/>
    <s v="CMS Togblekope"/>
    <s v="Agoè-Nyivé 4"/>
    <x v="2"/>
    <x v="0"/>
    <x v="85"/>
    <x v="17"/>
    <x v="84"/>
    <s v="oui"/>
    <s v="oui"/>
    <s v="oui"/>
    <s v="oui"/>
    <s v="non"/>
    <s v="RAS"/>
    <s v="ne sait pas"/>
    <s v="non"/>
    <s v="non"/>
    <s v="non"/>
    <s v="Forage"/>
    <s v="Ne sait pas "/>
    <s v="oui"/>
    <x v="0"/>
    <x v="4"/>
    <x v="1"/>
    <s v="En hospitalisation"/>
    <x v="0"/>
    <x v="0"/>
    <s v="Agoè-Nyivé"/>
    <x v="7"/>
    <x v="19"/>
    <x v="0"/>
    <x v="0"/>
  </r>
  <r>
    <n v="248"/>
    <s v="ALLASSANE Ashia"/>
    <n v="24"/>
    <x v="0"/>
    <m/>
    <x v="0"/>
    <s v="Revendeur"/>
    <s v="Razak 90774036"/>
    <s v="Accra/agoè zongo"/>
    <s v="6.276619"/>
    <s v="1.210323"/>
    <s v="CMS Togblekope"/>
    <s v="Agoè-Nyivé 4"/>
    <x v="2"/>
    <x v="0"/>
    <x v="84"/>
    <x v="17"/>
    <x v="84"/>
    <s v="oui"/>
    <s v="oui"/>
    <s v="oui"/>
    <s v="oui"/>
    <s v="non"/>
    <s v="crampe abdominale"/>
    <s v="Ne sait pas "/>
    <s v="non"/>
    <s v="non"/>
    <s v="Oui"/>
    <s v="Forage,pure water"/>
    <s v="Ne sait pas "/>
    <s v="oui"/>
    <x v="0"/>
    <x v="4"/>
    <x v="1"/>
    <s v="En hospitalisation"/>
    <x v="0"/>
    <x v="0"/>
    <s v="Agoè-Nyivé"/>
    <x v="7"/>
    <x v="19"/>
    <x v="0"/>
    <x v="0"/>
  </r>
  <r>
    <n v="249"/>
    <s v="ABIBOU Marouane"/>
    <n v="12"/>
    <x v="1"/>
    <m/>
    <x v="0"/>
    <s v="Elève"/>
    <s v="90099288/90914256"/>
    <s v="Haoussa Zongo"/>
    <s v="6.276445"/>
    <s v="1.210333"/>
    <s v="CMS Togblekope"/>
    <s v="Agoè-Nyivé 4"/>
    <x v="2"/>
    <x v="0"/>
    <x v="84"/>
    <x v="17"/>
    <x v="84"/>
    <s v="oui"/>
    <s v="non"/>
    <s v="non"/>
    <s v="oui"/>
    <s v="non"/>
    <s v="RAS"/>
    <s v="Ne sait pas "/>
    <s v="non"/>
    <s v="non"/>
    <s v="non"/>
    <s v="Forage"/>
    <s v="Ne sait pas "/>
    <s v="oui"/>
    <x v="0"/>
    <x v="4"/>
    <x v="1"/>
    <s v="En hospitalisation"/>
    <x v="0"/>
    <x v="0"/>
    <s v="Agoè-Nyivé"/>
    <x v="7"/>
    <x v="19"/>
    <x v="0"/>
    <x v="0"/>
  </r>
  <r>
    <n v="250"/>
    <s v="ABIBOU Rayane"/>
    <n v="4"/>
    <x v="4"/>
    <m/>
    <x v="0"/>
    <s v="Enfant"/>
    <s v="90099288/90914256"/>
    <s v="Haoussa Zongo"/>
    <s v="6.276446"/>
    <s v="1.210334"/>
    <s v="CMS Togblekope"/>
    <s v="Agoè-Nyivé 4"/>
    <x v="2"/>
    <x v="0"/>
    <x v="84"/>
    <x v="17"/>
    <x v="84"/>
    <s v="oui"/>
    <s v="non"/>
    <s v="non"/>
    <s v="oui"/>
    <s v="non"/>
    <s v="RAS"/>
    <s v="Ne sait pas "/>
    <s v="non"/>
    <s v="non"/>
    <s v="non"/>
    <s v="Forage"/>
    <s v="Ne sait pas "/>
    <s v="oui"/>
    <x v="1"/>
    <x v="4"/>
    <x v="2"/>
    <d v="2024-12-26T00:00:00"/>
    <x v="0"/>
    <x v="1"/>
    <s v="Agoè-Nyivé"/>
    <x v="7"/>
    <x v="19"/>
    <x v="1"/>
    <x v="0"/>
  </r>
  <r>
    <n v="251"/>
    <s v="GARBA Adiza"/>
    <n v="70"/>
    <x v="5"/>
    <m/>
    <x v="1"/>
    <s v="Ménagère"/>
    <s v="SISSE Abdoul Rahmane 90126650"/>
    <s v="Haoussa Zongo"/>
    <s v="6.276447"/>
    <s v="1.210335"/>
    <s v="CMS Togblekope"/>
    <s v="Agoè-Nyivé 4"/>
    <x v="2"/>
    <x v="0"/>
    <x v="84"/>
    <x v="17"/>
    <x v="85"/>
    <s v="oui"/>
    <s v="non"/>
    <s v="non"/>
    <s v="non"/>
    <s v="non"/>
    <s v="RAS"/>
    <s v="Ne sait pas "/>
    <s v="non"/>
    <s v="non"/>
    <s v="non"/>
    <s v="TDE, Pure water"/>
    <s v="Oui"/>
    <s v="oui"/>
    <x v="1"/>
    <x v="4"/>
    <x v="2"/>
    <d v="2024-12-27T00:00:00"/>
    <x v="0"/>
    <x v="1"/>
    <s v="Agoè-Nyivé"/>
    <x v="7"/>
    <x v="19"/>
    <x v="1"/>
    <x v="0"/>
  </r>
  <r>
    <n v="252"/>
    <s v="ZOUMLAL Moucharaf"/>
    <n v="0.16666666666666666"/>
    <x v="2"/>
    <n v="2"/>
    <x v="0"/>
    <s v="Enfant"/>
    <s v="ZOUMLAL Aliou 90129921"/>
    <s v="Alinka "/>
    <s v="6.276448"/>
    <s v="1.210336"/>
    <s v="CMS Togblekope"/>
    <s v="Agoè-Nyivé 4"/>
    <x v="2"/>
    <x v="0"/>
    <x v="84"/>
    <x v="17"/>
    <x v="85"/>
    <s v="oui"/>
    <s v="oui"/>
    <s v="non"/>
    <s v="non"/>
    <s v="non"/>
    <s v="RAS"/>
    <s v="Ne sait pas "/>
    <s v="non"/>
    <s v="non"/>
    <s v="non"/>
    <s v="Forage,pure water"/>
    <s v="Ne sait pas "/>
    <s v="oui"/>
    <x v="1"/>
    <x v="4"/>
    <x v="2"/>
    <d v="2024-12-27T00:00:00"/>
    <x v="0"/>
    <x v="1"/>
    <s v="Agoè-Nyivé"/>
    <x v="7"/>
    <x v="19"/>
    <x v="1"/>
    <x v="0"/>
  </r>
  <r>
    <n v="253"/>
    <s v="KARIM Djawal"/>
    <n v="8.3333333333333329E-2"/>
    <x v="2"/>
    <n v="1"/>
    <x v="0"/>
    <s v="Enfant"/>
    <s v="KARIM Ousmane 90715753"/>
    <s v="Haoussa Zongo"/>
    <s v="6.276449"/>
    <s v="1.210337"/>
    <s v="CMS Togblekope"/>
    <s v="Agoè-Nyivé 4"/>
    <x v="2"/>
    <x v="0"/>
    <x v="82"/>
    <x v="16"/>
    <x v="85"/>
    <s v="oui"/>
    <s v="non"/>
    <s v="non"/>
    <s v="non"/>
    <s v="non"/>
    <s v="RAS"/>
    <s v="Ne sait pas "/>
    <s v="non"/>
    <s v="non"/>
    <s v="non"/>
    <s v="Forage,pure water"/>
    <s v="Ne sait pas "/>
    <s v="oui"/>
    <x v="1"/>
    <x v="4"/>
    <x v="2"/>
    <d v="2024-12-27T00:00:00"/>
    <x v="0"/>
    <x v="1"/>
    <s v="Agoè-Nyivé"/>
    <x v="7"/>
    <x v="19"/>
    <x v="1"/>
    <x v="0"/>
  </r>
  <r>
    <n v="254"/>
    <s v="ZAKARI Mariam"/>
    <n v="1.1666666666666667"/>
    <x v="2"/>
    <n v="2"/>
    <x v="0"/>
    <s v="Enfant"/>
    <s v="ZAKARI Fataou"/>
    <s v="Kotokoli Zongo"/>
    <s v="6.276450"/>
    <s v="1.210338"/>
    <s v="CMS Togblekope"/>
    <s v="Agoè-Nyivé 4"/>
    <x v="2"/>
    <x v="0"/>
    <x v="86"/>
    <x v="17"/>
    <x v="85"/>
    <s v="oui"/>
    <s v="oui"/>
    <s v="non"/>
    <s v="non"/>
    <s v="non"/>
    <s v="RAS"/>
    <s v="non"/>
    <s v="non"/>
    <s v="non"/>
    <s v="non"/>
    <s v="Tde"/>
    <s v="Ne sait pas "/>
    <s v="oui"/>
    <x v="1"/>
    <x v="4"/>
    <x v="2"/>
    <d v="2024-12-27T00:00:00"/>
    <x v="0"/>
    <x v="1"/>
    <s v="Agoè-Nyivé"/>
    <x v="7"/>
    <x v="19"/>
    <x v="1"/>
    <x v="0"/>
  </r>
  <r>
    <n v="255"/>
    <s v="TADEMANA Dassilba"/>
    <n v="0.83333333333333337"/>
    <x v="2"/>
    <n v="10"/>
    <x v="0"/>
    <s v="Enfant"/>
    <s v="TADEMANA Waoura 90365179/70193972"/>
    <s v="Kotokoli Zongo"/>
    <s v="6.276451"/>
    <s v="1.210339"/>
    <s v="CMS Togblekope"/>
    <s v="Agoè-Nyivé 4"/>
    <x v="2"/>
    <x v="0"/>
    <x v="86"/>
    <x v="17"/>
    <x v="85"/>
    <s v="oui"/>
    <s v="oui"/>
    <s v="non"/>
    <s v="non"/>
    <s v="non"/>
    <s v="RAS"/>
    <s v="non"/>
    <s v="non"/>
    <s v="non"/>
    <s v="non"/>
    <s v="Forage"/>
    <s v="Ne sait pas "/>
    <s v="oui"/>
    <x v="1"/>
    <x v="4"/>
    <x v="2"/>
    <d v="2024-12-27T00:00:00"/>
    <x v="0"/>
    <x v="1"/>
    <s v="Agoè-Nyivé"/>
    <x v="7"/>
    <x v="19"/>
    <x v="1"/>
    <x v="0"/>
  </r>
  <r>
    <n v="256"/>
    <s v="IDRISSOU Assane "/>
    <n v="13"/>
    <x v="1"/>
    <m/>
    <x v="0"/>
    <s v="Revendeur"/>
    <s v="IDRISSOU Mohamed 90282753"/>
    <s v="Alinka"/>
    <s v="6.276452"/>
    <s v="1.210340"/>
    <s v="CMS Togblekope"/>
    <s v="Agoè-Nyivé 4"/>
    <x v="2"/>
    <x v="0"/>
    <x v="86"/>
    <x v="17"/>
    <x v="85"/>
    <s v="oui"/>
    <s v="non"/>
    <s v="non"/>
    <s v="non"/>
    <s v="non"/>
    <s v="RAS"/>
    <s v="non"/>
    <s v="non"/>
    <s v="non"/>
    <s v="non"/>
    <s v="TDE, Pure water"/>
    <s v="Ne sait pas "/>
    <s v="oui"/>
    <x v="1"/>
    <x v="4"/>
    <x v="2"/>
    <d v="2024-12-27T00:00:00"/>
    <x v="0"/>
    <x v="1"/>
    <s v="Agoè-Nyivé"/>
    <x v="7"/>
    <x v="19"/>
    <x v="1"/>
    <x v="0"/>
  </r>
  <r>
    <n v="257"/>
    <s v="KORIKO Mihad"/>
    <n v="14"/>
    <x v="1"/>
    <m/>
    <x v="1"/>
    <s v="Elève"/>
    <s v="KORIKO Batou 90212811"/>
    <s v="Zilidji Togo Japon"/>
    <s v="6.276453"/>
    <s v="1.210341"/>
    <s v="CMS Togblekope"/>
    <s v="Agoè-Nyivé 4"/>
    <x v="2"/>
    <x v="0"/>
    <x v="86"/>
    <x v="17"/>
    <x v="85"/>
    <s v="oui"/>
    <s v="non"/>
    <s v="oui"/>
    <s v="oui"/>
    <s v="non"/>
    <s v="RAS"/>
    <s v="Ne sait pas "/>
    <s v="non"/>
    <s v="non"/>
    <s v="non"/>
    <s v="Tde"/>
    <s v="Ne sait pas "/>
    <s v="oui"/>
    <x v="1"/>
    <x v="4"/>
    <x v="2"/>
    <d v="2024-12-27T00:00:00"/>
    <x v="0"/>
    <x v="1"/>
    <s v="Agoè-Nyivé"/>
    <x v="7"/>
    <x v="19"/>
    <x v="1"/>
    <x v="0"/>
  </r>
  <r>
    <n v="258"/>
    <s v="ISSA Aichatou "/>
    <n v="29"/>
    <x v="0"/>
    <m/>
    <x v="1"/>
    <s v="Ménagère"/>
    <s v="ISSA Djadji 93564576"/>
    <s v="Haoussa Zongo"/>
    <s v="6.276454"/>
    <s v="1.210342"/>
    <s v="CMS Togblekope"/>
    <s v="Agoè-Nyivé 4"/>
    <x v="2"/>
    <x v="0"/>
    <x v="86"/>
    <x v="17"/>
    <x v="85"/>
    <s v="oui"/>
    <s v="oui"/>
    <s v="oui"/>
    <s v="non"/>
    <s v="non"/>
    <s v="RAS"/>
    <s v="Ne sait pas "/>
    <s v="non"/>
    <s v="non"/>
    <s v="non"/>
    <s v="Forage,pure water"/>
    <s v="Ne sait pas "/>
    <s v="oui"/>
    <x v="1"/>
    <x v="4"/>
    <x v="2"/>
    <d v="2024-12-27T00:00:00"/>
    <x v="0"/>
    <x v="1"/>
    <s v="Agoè-Nyivé"/>
    <x v="7"/>
    <x v="19"/>
    <x v="1"/>
    <x v="0"/>
  </r>
  <r>
    <n v="259"/>
    <s v="IDRISS Ousman"/>
    <n v="0.75"/>
    <x v="2"/>
    <n v="9"/>
    <x v="0"/>
    <s v="Enfant"/>
    <s v="ALASSAN Ramatou "/>
    <s v="Haoussa Zongo"/>
    <s v="6.276455"/>
    <s v="1.210343"/>
    <s v="CMS Togblekope"/>
    <s v="Agoè-Nyivé 4"/>
    <x v="2"/>
    <x v="0"/>
    <x v="87"/>
    <x v="17"/>
    <x v="85"/>
    <s v="oui"/>
    <s v="oui"/>
    <s v="oui"/>
    <s v="oui"/>
    <s v="non"/>
    <s v="RAS"/>
    <s v="Ne sait pas "/>
    <s v="non"/>
    <s v="non"/>
    <s v="non"/>
    <s v="Eau minérale"/>
    <s v="Oui"/>
    <s v="oui"/>
    <x v="1"/>
    <x v="4"/>
    <x v="2"/>
    <d v="2024-12-27T00:00:00"/>
    <x v="0"/>
    <x v="1"/>
    <s v="Agoè-Nyivé"/>
    <x v="7"/>
    <x v="19"/>
    <x v="1"/>
    <x v="0"/>
  </r>
  <r>
    <n v="260"/>
    <s v="KANTI komi David"/>
    <n v="22"/>
    <x v="0"/>
    <m/>
    <x v="0"/>
    <s v="Etudiant"/>
    <s v="KANTI Maman 90029249"/>
    <s v="Kotokoli Zongo"/>
    <s v="6.276456"/>
    <s v="1.210344"/>
    <s v="CMS Togblekope"/>
    <s v="Agoè-Nyivé 4"/>
    <x v="2"/>
    <x v="0"/>
    <x v="88"/>
    <x v="17"/>
    <x v="86"/>
    <s v="oui"/>
    <s v="oui"/>
    <s v="non"/>
    <s v="Non "/>
    <s v="non"/>
    <s v="Vertige"/>
    <s v="Ne sait pas "/>
    <s v="non"/>
    <s v="non"/>
    <s v="non"/>
    <s v="Forage"/>
    <s v="Ne sait pas "/>
    <s v="oui"/>
    <x v="1"/>
    <x v="4"/>
    <x v="2"/>
    <d v="2024-12-28T00:00:00"/>
    <x v="0"/>
    <x v="1"/>
    <s v="Agoè-Nyivé"/>
    <x v="7"/>
    <x v="19"/>
    <x v="1"/>
    <x v="0"/>
  </r>
  <r>
    <n v="261"/>
    <s v="LARABOU Rafia"/>
    <n v="24"/>
    <x v="0"/>
    <m/>
    <x v="1"/>
    <s v="Revendeuse"/>
    <s v="Rafia 70807753 et Marsame 90223241"/>
    <s v="Kotokoli Zongo"/>
    <s v="6.276457"/>
    <s v="1.210345"/>
    <s v="CMS Togblekope"/>
    <s v="Agoè-Nyivé 4"/>
    <x v="2"/>
    <x v="0"/>
    <x v="88"/>
    <x v="17"/>
    <x v="86"/>
    <s v="oui"/>
    <s v="oui"/>
    <s v="non"/>
    <s v="Non "/>
    <s v="non"/>
    <s v="RAS"/>
    <s v="Ne sait pas "/>
    <s v="non"/>
    <s v="non"/>
    <s v="non"/>
    <s v="Pure Water"/>
    <s v="Oui"/>
    <s v="oui"/>
    <x v="1"/>
    <x v="4"/>
    <x v="2"/>
    <d v="2024-12-28T00:00:00"/>
    <x v="0"/>
    <x v="1"/>
    <s v="Agoè-Nyivé"/>
    <x v="7"/>
    <x v="19"/>
    <x v="1"/>
    <x v="0"/>
  </r>
  <r>
    <n v="262"/>
    <s v="AZANGLO Martini"/>
    <n v="17"/>
    <x v="0"/>
    <m/>
    <x v="0"/>
    <s v="Sans emploi"/>
    <s v="AZANGLO Kossivi 91489455"/>
    <s v="Togblé Nivémé"/>
    <s v="6.276458"/>
    <s v="1.210346"/>
    <s v="CMS Togblekope"/>
    <s v="Agoè-Nyivé 4"/>
    <x v="2"/>
    <x v="0"/>
    <x v="88"/>
    <x v="17"/>
    <x v="86"/>
    <s v="oui"/>
    <s v="oui"/>
    <s v="non"/>
    <s v="oui"/>
    <s v="non"/>
    <s v="RAS"/>
    <s v="Ne sait pas "/>
    <s v="non"/>
    <s v="non"/>
    <s v="non"/>
    <s v="Pure Water"/>
    <s v="Oui"/>
    <s v="oui"/>
    <x v="1"/>
    <x v="4"/>
    <x v="2"/>
    <d v="2024-12-28T00:00:00"/>
    <x v="0"/>
    <x v="1"/>
    <s v="Agoè-Nyivé"/>
    <x v="7"/>
    <x v="19"/>
    <x v="1"/>
    <x v="0"/>
  </r>
  <r>
    <n v="263"/>
    <s v="ABISSE Djidoula "/>
    <n v="22"/>
    <x v="0"/>
    <m/>
    <x v="0"/>
    <s v="Revendeur"/>
    <s v="ABISSE 90016496"/>
    <s v="Zongo BTCI"/>
    <s v="6.276459"/>
    <s v="1.210347"/>
    <s v="CMS Togblekope"/>
    <s v="Agoè-Nyivé 4"/>
    <x v="2"/>
    <x v="0"/>
    <x v="84"/>
    <x v="17"/>
    <x v="86"/>
    <s v="oui"/>
    <s v="oui"/>
    <s v="non"/>
    <s v="Non "/>
    <s v="non"/>
    <s v="RAS"/>
    <s v="Ne sait pas "/>
    <s v="non"/>
    <s v="non"/>
    <s v="non"/>
    <s v="Tde"/>
    <s v="Oui"/>
    <s v="oui"/>
    <x v="1"/>
    <x v="4"/>
    <x v="2"/>
    <d v="2024-12-28T00:00:00"/>
    <x v="0"/>
    <x v="1"/>
    <s v="Agoè-Nyivé"/>
    <x v="7"/>
    <x v="19"/>
    <x v="1"/>
    <x v="0"/>
  </r>
  <r>
    <n v="264"/>
    <s v="KOWOU Fridaos"/>
    <n v="3"/>
    <x v="4"/>
    <m/>
    <x v="1"/>
    <s v="Enfant"/>
    <s v="KOWOU Blaise 90170593"/>
    <s v="Akoin"/>
    <s v="6.276460"/>
    <s v="1.210348"/>
    <s v="CMS Togblekope"/>
    <s v="Agoè-Nyivé 4"/>
    <x v="2"/>
    <x v="0"/>
    <x v="88"/>
    <x v="17"/>
    <x v="86"/>
    <s v="oui"/>
    <s v="oui"/>
    <s v="oui"/>
    <s v="Non "/>
    <s v="non"/>
    <s v="RAS"/>
    <s v="non"/>
    <s v="non"/>
    <s v="non"/>
    <s v="non"/>
    <s v="Forage"/>
    <s v="Oui"/>
    <s v="oui"/>
    <x v="1"/>
    <x v="4"/>
    <x v="2"/>
    <d v="2024-12-28T00:00:00"/>
    <x v="0"/>
    <x v="1"/>
    <s v="Agoè-Nyivé"/>
    <x v="7"/>
    <x v="19"/>
    <x v="1"/>
    <x v="0"/>
  </r>
  <r>
    <n v="265"/>
    <s v="AFIF ABILA Alidou "/>
    <n v="0.75"/>
    <x v="2"/>
    <n v="9"/>
    <x v="0"/>
    <s v="Enfant"/>
    <s v="AFIF ABILA 91115024"/>
    <s v="Zongo privilège"/>
    <s v="6.276461"/>
    <s v="1.210349"/>
    <s v="CMS Togblekope"/>
    <s v="Agoè-Nyivé 4"/>
    <x v="2"/>
    <x v="0"/>
    <x v="84"/>
    <x v="17"/>
    <x v="86"/>
    <s v="oui"/>
    <s v="oui"/>
    <s v="non"/>
    <s v="Non "/>
    <s v="non"/>
    <s v="Pleurs, muguet"/>
    <s v="Ne sait pas "/>
    <s v="non"/>
    <s v="non"/>
    <s v="non"/>
    <s v="Pure Water"/>
    <s v="Ne sait pas "/>
    <s v="oui"/>
    <x v="1"/>
    <x v="4"/>
    <x v="2"/>
    <d v="2024-12-28T00:00:00"/>
    <x v="0"/>
    <x v="1"/>
    <s v="Agoè-Nyivé"/>
    <x v="7"/>
    <x v="19"/>
    <x v="1"/>
    <x v="0"/>
  </r>
  <r>
    <n v="266"/>
    <s v="KINDO Fati "/>
    <n v="54"/>
    <x v="3"/>
    <m/>
    <x v="1"/>
    <s v="Revendeuse"/>
    <s v="90534835/MOHAMED 93345049"/>
    <s v="Zongo Zilikpota"/>
    <s v="6.250502"/>
    <s v="1.214837"/>
    <s v="CMS Togblekope"/>
    <s v="Agoè-Nyivé 4"/>
    <x v="2"/>
    <x v="0"/>
    <x v="88"/>
    <x v="17"/>
    <x v="86"/>
    <s v="oui"/>
    <s v="oui"/>
    <s v="oui"/>
    <s v="oui"/>
    <s v="non"/>
    <s v="RAS"/>
    <s v="Ne sait pas "/>
    <s v="non"/>
    <s v="non"/>
    <s v="non"/>
    <s v="Tde"/>
    <s v="Oui"/>
    <s v="oui"/>
    <x v="0"/>
    <x v="4"/>
    <x v="1"/>
    <s v="En hospitalisation"/>
    <x v="0"/>
    <x v="0"/>
    <s v="Agoè-Nyivé"/>
    <x v="7"/>
    <x v="19"/>
    <x v="0"/>
    <x v="0"/>
  </r>
  <r>
    <n v="267"/>
    <s v="ISSIFOU Amina "/>
    <n v="14"/>
    <x v="1"/>
    <m/>
    <x v="1"/>
    <s v="Domestique "/>
    <s v="AWA 71250793/92735377"/>
    <s v="Zongo Fidokpui"/>
    <s v="6.250502"/>
    <s v="1.214837"/>
    <s v="CMS Togblekope"/>
    <s v="Agoè-Nyivé 4"/>
    <x v="2"/>
    <x v="0"/>
    <x v="87"/>
    <x v="17"/>
    <x v="86"/>
    <s v="oui"/>
    <s v="oui"/>
    <s v="oui"/>
    <s v="Non "/>
    <s v="non"/>
    <s v="RAS"/>
    <s v="Ne sait pas "/>
    <s v="non"/>
    <s v="non"/>
    <s v="non"/>
    <s v="Forage"/>
    <s v="Ne sait pas "/>
    <s v="oui"/>
    <x v="0"/>
    <x v="4"/>
    <x v="1"/>
    <s v="En hospitalisation"/>
    <x v="0"/>
    <x v="0"/>
    <s v="Agoè-Nyivé"/>
    <x v="7"/>
    <x v="19"/>
    <x v="0"/>
    <x v="0"/>
  </r>
  <r>
    <n v="268"/>
    <s v="ASSIMA Abass"/>
    <n v="37"/>
    <x v="0"/>
    <m/>
    <x v="0"/>
    <s v="Zémidjan/Chauffeur"/>
    <s v="Abass 70404246"/>
    <s v="Fidokpui Hermane"/>
    <s v="6.255874"/>
    <s v="1.224485"/>
    <s v="CMS Togblekope"/>
    <s v="Agoè-Nyivé 4"/>
    <x v="2"/>
    <x v="0"/>
    <x v="88"/>
    <x v="17"/>
    <x v="86"/>
    <s v="oui"/>
    <s v="oui"/>
    <s v="non"/>
    <s v="Non "/>
    <s v="non"/>
    <s v="Vertige céphalée "/>
    <s v="Ne sait pas "/>
    <s v="non"/>
    <s v="non"/>
    <s v="non"/>
    <s v="Pure Water"/>
    <s v="Oui"/>
    <s v="oui"/>
    <x v="1"/>
    <x v="4"/>
    <x v="2"/>
    <d v="2024-12-28T00:00:00"/>
    <x v="0"/>
    <x v="1"/>
    <s v="Agoè-Nyivé"/>
    <x v="7"/>
    <x v="19"/>
    <x v="1"/>
    <x v="0"/>
  </r>
  <r>
    <n v="269"/>
    <s v="ALLASSANI Diana "/>
    <n v="30"/>
    <x v="0"/>
    <m/>
    <x v="1"/>
    <s v="Ménagère"/>
    <s v="Diana 91365792"/>
    <s v="Kotokoli Zongo"/>
    <s v="6.255874"/>
    <s v="1.224485"/>
    <s v="CMS Togblekope"/>
    <s v="Agoè-Nyivé 4"/>
    <x v="2"/>
    <x v="0"/>
    <x v="86"/>
    <x v="17"/>
    <x v="87"/>
    <s v="oui"/>
    <s v="oui"/>
    <s v="non"/>
    <s v="Non "/>
    <s v="non"/>
    <s v="Femme enceinte"/>
    <s v="Ne sait pas "/>
    <s v="non"/>
    <s v="non"/>
    <s v="non"/>
    <s v="Forage, Pure Water"/>
    <s v="Oui"/>
    <s v="oui"/>
    <x v="1"/>
    <x v="4"/>
    <x v="2"/>
    <d v="2024-12-28T00:00:00"/>
    <x v="0"/>
    <x v="1"/>
    <s v="Agoè-Nyivé"/>
    <x v="7"/>
    <x v="19"/>
    <x v="1"/>
    <x v="0"/>
  </r>
  <r>
    <n v="270"/>
    <s v="MATE Marc"/>
    <n v="20"/>
    <x v="0"/>
    <m/>
    <x v="0"/>
    <s v="pêcheur"/>
    <m/>
    <s v="Port de peche (Baguida)"/>
    <s v="6.1703146"/>
    <s v=" 1.3223931"/>
    <s v="CMS Adakpamé"/>
    <s v="Golfe 6"/>
    <x v="0"/>
    <x v="0"/>
    <x v="85"/>
    <x v="17"/>
    <x v="88"/>
    <s v="oui"/>
    <s v="oui"/>
    <s v="non"/>
    <s v="oui"/>
    <s v="OUI"/>
    <s v="Crampe"/>
    <s v="non"/>
    <s v="non"/>
    <s v="non"/>
    <s v="Oui"/>
    <s v="eau de robinet"/>
    <s v="non"/>
    <s v="oui"/>
    <x v="0"/>
    <x v="0"/>
    <x v="1"/>
    <d v="2024-12-29T00:00:00"/>
    <x v="0"/>
    <x v="0"/>
    <s v="Golfe"/>
    <x v="1"/>
    <x v="1"/>
    <x v="0"/>
    <x v="0"/>
  </r>
  <r>
    <n v="271"/>
    <s v="DOUTI Yaboukine"/>
    <n v="7"/>
    <x v="1"/>
    <m/>
    <x v="0"/>
    <s v="Elève"/>
    <s v="DOUTI"/>
    <s v="Haoussa Zongo"/>
    <s v="6.251458"/>
    <s v="1.214110"/>
    <s v="CMS Togblekope"/>
    <s v="Agoè-Nyivé 4"/>
    <x v="2"/>
    <x v="0"/>
    <x v="88"/>
    <x v="17"/>
    <x v="87"/>
    <s v="oui"/>
    <s v="non"/>
    <s v="non"/>
    <s v="Non "/>
    <s v="non"/>
    <s v="RAS"/>
    <s v="Ne sait pas "/>
    <s v="non"/>
    <s v="non"/>
    <s v="non"/>
    <s v="Forage, Pure Water"/>
    <s v="Oui"/>
    <s v="oui"/>
    <x v="1"/>
    <x v="4"/>
    <x v="2"/>
    <d v="2024-12-29T00:00:00"/>
    <x v="0"/>
    <x v="1"/>
    <s v="Agoè-Nyivé"/>
    <x v="7"/>
    <x v="19"/>
    <x v="1"/>
    <x v="0"/>
  </r>
  <r>
    <n v="272"/>
    <s v="SEIBOU Bouraima"/>
    <n v="54"/>
    <x v="3"/>
    <m/>
    <x v="0"/>
    <s v="Revendeur"/>
    <s v="SEIBOU 90127858"/>
    <s v="Zongo Zilikpta Nagodé"/>
    <s v="6.250896"/>
    <s v="1.210778"/>
    <s v="CMS Togblekope"/>
    <s v="Agoè-Nyivé 4"/>
    <x v="2"/>
    <x v="0"/>
    <x v="88"/>
    <x v="17"/>
    <x v="87"/>
    <s v="oui"/>
    <s v="non"/>
    <s v="non"/>
    <s v="Non "/>
    <s v="non"/>
    <s v="Vertige, Crise épileptique"/>
    <s v="Ne sait pas "/>
    <s v="non"/>
    <s v="non"/>
    <s v="non"/>
    <s v="Forage, Pure Water"/>
    <s v="Oui"/>
    <s v="oui"/>
    <x v="0"/>
    <x v="4"/>
    <x v="1"/>
    <s v="En hospitalisation"/>
    <x v="0"/>
    <x v="0"/>
    <s v="Agoè-Nyivé"/>
    <x v="7"/>
    <x v="19"/>
    <x v="0"/>
    <x v="0"/>
  </r>
  <r>
    <n v="273"/>
    <s v="AGREGNA Abdoul Wassiwou"/>
    <n v="4"/>
    <x v="4"/>
    <m/>
    <x v="0"/>
    <s v="Enfant"/>
    <s v="TCHAKORA 90992840"/>
    <s v="Togblékopé Alinka"/>
    <s v="6.251458"/>
    <s v="1.214110"/>
    <s v="CMS Togblekope"/>
    <s v="Agoè-Nyive 4"/>
    <x v="2"/>
    <x v="0"/>
    <x v="87"/>
    <x v="17"/>
    <x v="89"/>
    <s v="oui"/>
    <s v="oui"/>
    <s v="non"/>
    <s v="Non "/>
    <s v="non"/>
    <s v="RAS"/>
    <s v="Ne sait pas "/>
    <s v="non"/>
    <s v="non"/>
    <s v="non"/>
    <s v="Forage"/>
    <s v="Ne sait pas "/>
    <s v="oui"/>
    <x v="1"/>
    <x v="4"/>
    <x v="2"/>
    <d v="2024-12-30T00:00:00"/>
    <x v="0"/>
    <x v="1"/>
    <s v="Agoè-Nyivé"/>
    <x v="7"/>
    <x v="19"/>
    <x v="1"/>
    <x v="0"/>
  </r>
  <r>
    <n v="274"/>
    <s v="SOULE Abdoul Gafar"/>
    <n v="3"/>
    <x v="4"/>
    <m/>
    <x v="0"/>
    <s v="Enfant"/>
    <s v="SOULE Amidou "/>
    <s v="Zongo Zilikpota"/>
    <s v="6.251458"/>
    <s v="1.214110"/>
    <s v="CMS Togblekope"/>
    <s v="Agoè-Nyive 4"/>
    <x v="2"/>
    <x v="0"/>
    <x v="88"/>
    <x v="17"/>
    <x v="89"/>
    <s v="oui"/>
    <s v="non"/>
    <s v="non"/>
    <s v="Non "/>
    <s v="non"/>
    <s v="RAS"/>
    <s v="Ne sait pas "/>
    <s v="non"/>
    <s v="non"/>
    <s v="non"/>
    <s v="Pure Water"/>
    <s v="Oui"/>
    <s v="oui"/>
    <x v="1"/>
    <x v="4"/>
    <x v="2"/>
    <d v="2024-12-30T00:00:00"/>
    <x v="0"/>
    <x v="1"/>
    <s v="Agoè-Nyivé"/>
    <x v="7"/>
    <x v="19"/>
    <x v="1"/>
    <x v="0"/>
  </r>
  <r>
    <n v="275"/>
    <s v="OUMAR Abdoulaye"/>
    <n v="2"/>
    <x v="2"/>
    <m/>
    <x v="0"/>
    <s v="Enfant"/>
    <s v="OUMAR Ibrahim 90180358"/>
    <s v="Zongo Zilikpta Nagodé"/>
    <s v="6.250896"/>
    <s v="1.210778"/>
    <s v="CMS Togblekope"/>
    <s v="Agoè-Nyive 4"/>
    <x v="2"/>
    <x v="0"/>
    <x v="89"/>
    <x v="17"/>
    <x v="89"/>
    <s v="oui"/>
    <s v="oui"/>
    <s v="non"/>
    <s v="Non "/>
    <s v="non"/>
    <s v="Fièvre"/>
    <s v="Ne sait pas "/>
    <s v="non"/>
    <s v="non"/>
    <s v="non"/>
    <s v="Forage, Pure Water"/>
    <s v="Oui"/>
    <s v="oui"/>
    <x v="0"/>
    <x v="4"/>
    <x v="1"/>
    <s v="En hospitalisation"/>
    <x v="0"/>
    <x v="0"/>
    <s v="Agoè-Nyivé"/>
    <x v="7"/>
    <x v="19"/>
    <x v="0"/>
    <x v="0"/>
  </r>
  <r>
    <n v="276"/>
    <s v="BACHIROU Adamou "/>
    <n v="20"/>
    <x v="0"/>
    <m/>
    <x v="0"/>
    <s v="Staffeur"/>
    <s v="Adamou 71924607"/>
    <s v="Haoussa Zongo"/>
    <s v="6.276445"/>
    <s v="1.210333"/>
    <s v="CMS Togblekope"/>
    <s v="Agoè-Nyive 4"/>
    <x v="2"/>
    <x v="0"/>
    <x v="89"/>
    <x v="17"/>
    <x v="89"/>
    <s v="oui"/>
    <s v="non"/>
    <s v="non"/>
    <s v="Non "/>
    <s v="non"/>
    <s v="RAS"/>
    <s v="Ne sait pas "/>
    <s v="non"/>
    <s v="non"/>
    <s v="non"/>
    <s v="Pure Water"/>
    <s v="Oui"/>
    <s v="oui"/>
    <x v="1"/>
    <x v="4"/>
    <x v="1"/>
    <d v="2024-12-30T00:00:00"/>
    <x v="0"/>
    <x v="1"/>
    <s v="Agoè-Nyivé"/>
    <x v="7"/>
    <x v="19"/>
    <x v="1"/>
    <x v="0"/>
  </r>
  <r>
    <n v="277"/>
    <s v="IDRISSOU Naura"/>
    <n v="30"/>
    <x v="0"/>
    <m/>
    <x v="1"/>
    <s v="Ménagère"/>
    <s v="BOURAIMA Asmion 91173987"/>
    <s v="Alinka"/>
    <s v="6.276445911"/>
    <s v="1.2103335"/>
    <s v="CMS Togblekope"/>
    <s v="Agoè-Nyivé 4"/>
    <x v="2"/>
    <x v="0"/>
    <x v="90"/>
    <x v="18"/>
    <x v="90"/>
    <s v="oui"/>
    <s v="oui"/>
    <s v="oui"/>
    <s v="oui"/>
    <s v="non"/>
    <s v="RAS"/>
    <s v="Ne sait pas "/>
    <s v="non"/>
    <s v="non"/>
    <s v="non"/>
    <s v="Forage, Pure Water"/>
    <s v="Oui"/>
    <s v="oui"/>
    <x v="1"/>
    <x v="4"/>
    <x v="2"/>
    <d v="2024-12-31T00:00:00"/>
    <x v="0"/>
    <x v="1"/>
    <s v="Agoè-Nyivé"/>
    <x v="7"/>
    <x v="19"/>
    <x v="1"/>
    <x v="0"/>
  </r>
  <r>
    <n v="278"/>
    <s v="ISSAH Ibrahim"/>
    <n v="13"/>
    <x v="1"/>
    <m/>
    <x v="0"/>
    <s v="Elève"/>
    <s v="IBRAHIM Mohamed 91135395"/>
    <s v="Zilikpta"/>
    <s v="6.276445911"/>
    <s v="1.2103335"/>
    <s v="CMS Togblekope"/>
    <s v="Agoè-Nyivé 4"/>
    <x v="2"/>
    <x v="0"/>
    <x v="90"/>
    <x v="18"/>
    <x v="90"/>
    <s v="oui"/>
    <s v="oui"/>
    <s v="oui"/>
    <s v="Non "/>
    <s v="non"/>
    <s v="RAS"/>
    <s v="Ne sait pas "/>
    <s v="non"/>
    <s v="non"/>
    <s v="non"/>
    <s v="Pure Water"/>
    <s v="Oui"/>
    <s v="oui"/>
    <x v="1"/>
    <x v="4"/>
    <x v="2"/>
    <d v="2024-12-31T00:00:00"/>
    <x v="0"/>
    <x v="1"/>
    <s v="Agoè-Nyivé"/>
    <x v="7"/>
    <x v="19"/>
    <x v="1"/>
    <x v="0"/>
  </r>
  <r>
    <n v="279"/>
    <s v="IDRISSOU Abdoul Madjid"/>
    <n v="24"/>
    <x v="0"/>
    <m/>
    <x v="0"/>
    <s v="Electricien"/>
    <s v="IDRISSOU Aboubakar 90983159/70307842"/>
    <s v="Agoè Zongo"/>
    <s v="6.276445911"/>
    <s v="1.2103335"/>
    <s v="CMS Togblekope"/>
    <s v="Agoè-Nyivé 4"/>
    <x v="2"/>
    <x v="0"/>
    <x v="90"/>
    <x v="18"/>
    <x v="90"/>
    <s v="oui"/>
    <s v="oui"/>
    <s v="oui"/>
    <s v="Non "/>
    <s v="non"/>
    <s v="RAS"/>
    <s v="Ne sait pas "/>
    <s v="non"/>
    <s v="non"/>
    <s v="non"/>
    <s v="Pure Water"/>
    <s v="Oui"/>
    <s v="oui"/>
    <x v="1"/>
    <x v="4"/>
    <x v="2"/>
    <d v="2024-12-31T00:00:00"/>
    <x v="0"/>
    <x v="1"/>
    <s v="Agoè-Nyivé"/>
    <x v="7"/>
    <x v="19"/>
    <x v="1"/>
    <x v="0"/>
  </r>
  <r>
    <n v="280"/>
    <s v="MOUSSA Zilkif"/>
    <n v="31"/>
    <x v="0"/>
    <m/>
    <x v="0"/>
    <s v="Revendeur au GM"/>
    <s v="ISSIFOU AbdoulAziz 90628006"/>
    <s v="Agoè Zongo"/>
    <s v="6.276445912"/>
    <s v="1.2103336"/>
    <s v="CMS Togblekope"/>
    <s v="Agoè-Nyivé 4"/>
    <x v="2"/>
    <x v="0"/>
    <x v="90"/>
    <x v="18"/>
    <x v="90"/>
    <s v="oui"/>
    <s v="oui"/>
    <s v="oui"/>
    <s v="Non "/>
    <s v="non"/>
    <s v="RAS"/>
    <s v="Ne sait pas "/>
    <s v="non"/>
    <s v="non"/>
    <s v="non"/>
    <s v="Pure Water"/>
    <s v="Oui"/>
    <s v="oui"/>
    <x v="1"/>
    <x v="4"/>
    <x v="2"/>
    <d v="2024-12-31T00:00:00"/>
    <x v="0"/>
    <x v="1"/>
    <s v="Agoè-Nyivé"/>
    <x v="7"/>
    <x v="19"/>
    <x v="1"/>
    <x v="0"/>
  </r>
  <r>
    <n v="281"/>
    <s v="AMADOU Rachid"/>
    <n v="20"/>
    <x v="0"/>
    <m/>
    <x v="0"/>
    <s v="Mécanicien"/>
    <s v="ADAMOU Nouraini 70036103"/>
    <s v="Agoè Zongo"/>
    <s v="6.276445913"/>
    <s v="1.2103337"/>
    <s v="CMS Togblekope"/>
    <s v="Agoè-Nyivé 4"/>
    <x v="2"/>
    <x v="0"/>
    <x v="89"/>
    <x v="17"/>
    <x v="90"/>
    <s v="oui"/>
    <s v="oui"/>
    <s v="non"/>
    <s v="Non "/>
    <s v="non"/>
    <s v="RAS"/>
    <s v="Ne sait pas "/>
    <s v="non"/>
    <s v="non"/>
    <s v="non"/>
    <s v="Pure Water"/>
    <s v="Oui"/>
    <s v="oui"/>
    <x v="1"/>
    <x v="4"/>
    <x v="2"/>
    <d v="2024-12-31T00:00:00"/>
    <x v="0"/>
    <x v="1"/>
    <s v="Agoè-Nyivé"/>
    <x v="7"/>
    <x v="19"/>
    <x v="1"/>
    <x v="0"/>
  </r>
  <r>
    <n v="282"/>
    <s v="ALFA SAIBOU Amar"/>
    <n v="17"/>
    <x v="0"/>
    <m/>
    <x v="0"/>
    <s v="Elève"/>
    <s v="ALFA SAIBOU Issaka 90029837"/>
    <s v="Akoin"/>
    <s v="6.2816181"/>
    <s v="1.2080719"/>
    <s v="CMS Togblekope"/>
    <s v="Agoè-Nyivé 4"/>
    <x v="2"/>
    <x v="0"/>
    <x v="90"/>
    <x v="18"/>
    <x v="90"/>
    <s v="oui"/>
    <s v="oui"/>
    <s v="oui"/>
    <s v="oui"/>
    <s v="non"/>
    <s v="RAS"/>
    <s v="Ne sait pas "/>
    <s v="non"/>
    <s v="non"/>
    <s v="non"/>
    <s v="Forage, Pure Water"/>
    <s v="Oui"/>
    <s v="oui"/>
    <x v="0"/>
    <x v="4"/>
    <x v="1"/>
    <s v="En hospitalisation"/>
    <x v="0"/>
    <x v="0"/>
    <s v="Agoè-Nyivé"/>
    <x v="7"/>
    <x v="19"/>
    <x v="0"/>
    <x v="0"/>
  </r>
  <r>
    <n v="283"/>
    <s v="ABOUKAKAR Yaya"/>
    <n v="24"/>
    <x v="0"/>
    <m/>
    <x v="0"/>
    <s v="Revendeur"/>
    <s v="ABOUBAKAR 93450334"/>
    <s v="Agoè Zongo"/>
    <s v="6.276445913"/>
    <s v="1.2103337"/>
    <s v="CMS Togblekope"/>
    <s v="Agoè-Nyivé 4"/>
    <x v="2"/>
    <x v="0"/>
    <x v="82"/>
    <x v="16"/>
    <x v="90"/>
    <s v="oui"/>
    <s v="non"/>
    <s v="non"/>
    <s v="Non "/>
    <s v="non"/>
    <s v="RAS"/>
    <s v="Ne sait pas "/>
    <s v="non"/>
    <s v="non"/>
    <s v="non"/>
    <s v="Pure Water"/>
    <s v="Oui"/>
    <s v="oui"/>
    <x v="1"/>
    <x v="4"/>
    <x v="2"/>
    <d v="2024-12-31T00:00:00"/>
    <x v="0"/>
    <x v="1"/>
    <s v="Agoè-Nyivé"/>
    <x v="7"/>
    <x v="19"/>
    <x v="1"/>
    <x v="0"/>
  </r>
  <r>
    <n v="284"/>
    <s v="ISSAKA Kidire"/>
    <n v="9"/>
    <x v="1"/>
    <m/>
    <x v="0"/>
    <s v="Elève"/>
    <s v="ISSAKA 90138913"/>
    <s v="Fidokpui Poste"/>
    <s v="6.276445911"/>
    <s v="1.2103335"/>
    <s v="CMS Togblekope"/>
    <s v="Agoè-Nyivé 4"/>
    <x v="2"/>
    <x v="0"/>
    <x v="88"/>
    <x v="17"/>
    <x v="90"/>
    <s v="oui"/>
    <s v="non"/>
    <s v="non"/>
    <s v="Non "/>
    <s v="non"/>
    <s v="RAS"/>
    <s v="Ne sait pas "/>
    <s v="non"/>
    <s v="non"/>
    <s v="non"/>
    <s v="Pure Water"/>
    <s v="Oui"/>
    <s v="oui"/>
    <x v="1"/>
    <x v="4"/>
    <x v="2"/>
    <d v="2024-12-31T00:00:00"/>
    <x v="0"/>
    <x v="1"/>
    <s v="Agoè-Nyivé"/>
    <x v="7"/>
    <x v="19"/>
    <x v="1"/>
    <x v="0"/>
  </r>
  <r>
    <n v="285"/>
    <s v="IBRAHIM Omar"/>
    <n v="1"/>
    <x v="2"/>
    <m/>
    <x v="0"/>
    <s v="Enfant"/>
    <s v="OMAR 92271699"/>
    <s v="Agoè Zongo"/>
    <s v="6.276445913"/>
    <s v="1.2103337"/>
    <s v="CMS Togblekope"/>
    <s v="Agoè-Nyivé 4"/>
    <x v="2"/>
    <x v="0"/>
    <x v="90"/>
    <x v="18"/>
    <x v="90"/>
    <s v="oui"/>
    <s v="non"/>
    <s v="oui"/>
    <s v="oui"/>
    <s v="non"/>
    <s v="RAS"/>
    <s v="Ne sait pas "/>
    <s v="non"/>
    <s v="non"/>
    <s v="non"/>
    <s v="Pure Water"/>
    <s v="Oui"/>
    <s v="oui"/>
    <x v="1"/>
    <x v="4"/>
    <x v="2"/>
    <d v="2024-12-31T00:00:00"/>
    <x v="0"/>
    <x v="1"/>
    <s v="Agoè-Nyivé"/>
    <x v="7"/>
    <x v="19"/>
    <x v="1"/>
    <x v="0"/>
  </r>
  <r>
    <n v="286"/>
    <s v="MOUSSA Sahada"/>
    <n v="18"/>
    <x v="0"/>
    <m/>
    <x v="1"/>
    <s v="Apprenti couturière"/>
    <s v="MOUSTAFA Mohamed 90516830"/>
    <s v="Alinka"/>
    <s v="6.276445911"/>
    <s v="1.2103335"/>
    <s v="CMS Togblekope"/>
    <s v="Agoè-Nyivé 4"/>
    <x v="2"/>
    <x v="0"/>
    <x v="90"/>
    <x v="18"/>
    <x v="90"/>
    <s v="oui"/>
    <s v="oui"/>
    <s v="oui"/>
    <s v="Non "/>
    <s v="non"/>
    <s v="RAS"/>
    <s v="Ne sait pas "/>
    <s v="non"/>
    <s v="non"/>
    <s v="non"/>
    <s v="Pure Water"/>
    <s v="Oui"/>
    <s v="oui"/>
    <x v="1"/>
    <x v="4"/>
    <x v="2"/>
    <d v="2024-12-31T00:00:00"/>
    <x v="0"/>
    <x v="1"/>
    <s v="Agoè-Nyivé"/>
    <x v="7"/>
    <x v="19"/>
    <x v="1"/>
    <x v="0"/>
  </r>
  <r>
    <n v="287"/>
    <s v="LAL Idrissa"/>
    <n v="1"/>
    <x v="2"/>
    <m/>
    <x v="0"/>
    <s v="Enfant"/>
    <s v="LAL 92686857"/>
    <s v="Agotimé"/>
    <s v="6.276445911"/>
    <s v="1.2103335"/>
    <s v="CMS Togblekope"/>
    <s v="Agoè-Nyivé 4"/>
    <x v="2"/>
    <x v="0"/>
    <x v="88"/>
    <x v="17"/>
    <x v="90"/>
    <s v="oui"/>
    <s v="oui"/>
    <s v="oui"/>
    <s v="Non "/>
    <s v="non"/>
    <s v="RAS"/>
    <s v="Ne sait pas "/>
    <s v="non"/>
    <s v="non"/>
    <s v="non"/>
    <s v="Forage, Pure Water"/>
    <s v="Oui"/>
    <s v="oui"/>
    <x v="1"/>
    <x v="4"/>
    <x v="2"/>
    <d v="2024-12-31T00:00:00"/>
    <x v="0"/>
    <x v="1"/>
    <s v="Agoè-Nyivé"/>
    <x v="7"/>
    <x v="19"/>
    <x v="1"/>
    <x v="0"/>
  </r>
  <r>
    <n v="288"/>
    <s v="GOMON Abima "/>
    <n v="3"/>
    <x v="4"/>
    <m/>
    <x v="1"/>
    <s v="Enfant"/>
    <s v="GOMON 93126830"/>
    <s v="Zilidji"/>
    <s v="6.276445911"/>
    <s v="1.2103335"/>
    <s v="CMS Togblekope"/>
    <s v="Agoè-Nyivé 4"/>
    <x v="2"/>
    <x v="0"/>
    <x v="91"/>
    <x v="18"/>
    <x v="90"/>
    <s v="oui"/>
    <s v="oui"/>
    <s v="oui"/>
    <s v="Non "/>
    <s v="non"/>
    <s v="RAS"/>
    <s v="Ne sait pas "/>
    <s v="non"/>
    <s v="non"/>
    <s v="non"/>
    <s v="Forage"/>
    <s v="Oui"/>
    <s v="oui"/>
    <x v="1"/>
    <x v="4"/>
    <x v="2"/>
    <d v="2024-12-31T00:00:00"/>
    <x v="0"/>
    <x v="1"/>
    <s v="Agoè-Nyivé"/>
    <x v="7"/>
    <x v="19"/>
    <x v="1"/>
    <x v="0"/>
  </r>
  <r>
    <n v="289"/>
    <s v="ABIBOU Hannanatou "/>
    <n v="2"/>
    <x v="2"/>
    <m/>
    <x v="1"/>
    <s v="Enfant"/>
    <s v="ABIBOU 90818285"/>
    <s v="Zongo zilikpota derrière AMANA"/>
    <s v="6.276445911"/>
    <s v="1.2103335"/>
    <s v="CMS Togblekope"/>
    <s v="Agoè-Nyivé 4"/>
    <x v="2"/>
    <x v="0"/>
    <x v="87"/>
    <x v="17"/>
    <x v="91"/>
    <s v="oui"/>
    <s v="oui"/>
    <s v="oui"/>
    <s v="oui"/>
    <s v="non"/>
    <s v="RAS"/>
    <s v="Ne sait pas "/>
    <s v="non"/>
    <s v="non"/>
    <s v="non"/>
    <s v="Forage"/>
    <s v="Oui"/>
    <s v="oui"/>
    <x v="1"/>
    <x v="4"/>
    <x v="2"/>
    <d v="2025-01-01T00:00:00"/>
    <x v="0"/>
    <x v="1"/>
    <s v="Agoè-Nyivé"/>
    <x v="7"/>
    <x v="19"/>
    <x v="1"/>
    <x v="0"/>
  </r>
  <r>
    <n v="290"/>
    <s v="BASSIR Adam "/>
    <n v="27"/>
    <x v="0"/>
    <m/>
    <x v="0"/>
    <s v="Revendeur "/>
    <s v="BASSIR 90334007"/>
    <s v="Zongo derrière la poste"/>
    <s v="6.276445911"/>
    <s v="1.2103335"/>
    <s v="CMS Togblekope"/>
    <s v="Agoè-Nyivé 4"/>
    <x v="2"/>
    <x v="0"/>
    <x v="90"/>
    <x v="18"/>
    <x v="91"/>
    <s v="oui"/>
    <s v="oui"/>
    <s v="oui"/>
    <s v="Non "/>
    <s v="non"/>
    <s v="RAS"/>
    <s v="Ne sait pas "/>
    <s v="non"/>
    <s v="non"/>
    <s v="non"/>
    <s v="Forage, Pure Water"/>
    <s v="Oui"/>
    <s v="oui"/>
    <x v="1"/>
    <x v="4"/>
    <x v="2"/>
    <d v="2025-01-01T00:00:00"/>
    <x v="0"/>
    <x v="1"/>
    <s v="Agoè-Nyivé"/>
    <x v="7"/>
    <x v="19"/>
    <x v="1"/>
    <x v="0"/>
  </r>
  <r>
    <n v="291"/>
    <s v="ADAMOU Chamsia"/>
    <n v="20"/>
    <x v="0"/>
    <m/>
    <x v="1"/>
    <s v="Ménagère"/>
    <s v="ADAMOU Soumana 90466766"/>
    <s v="Haoussa Zongo"/>
    <s v="6.276445912"/>
    <s v="1.2103336"/>
    <s v="CMS Togblekope"/>
    <s v="Agoè-Nyivé 4"/>
    <x v="2"/>
    <x v="0"/>
    <x v="91"/>
    <x v="18"/>
    <x v="91"/>
    <s v="oui"/>
    <s v="non"/>
    <s v="oui"/>
    <s v="Non "/>
    <s v="non"/>
    <s v="RAS"/>
    <s v="Ne sait pas "/>
    <s v="non"/>
    <s v="non"/>
    <s v="non"/>
    <s v="Forage, Pure Water"/>
    <s v="Oui"/>
    <s v="oui"/>
    <x v="1"/>
    <x v="4"/>
    <x v="2"/>
    <d v="2025-01-01T00:00:00"/>
    <x v="0"/>
    <x v="1"/>
    <s v="Agoè-Nyivé"/>
    <x v="7"/>
    <x v="19"/>
    <x v="1"/>
    <x v="0"/>
  </r>
  <r>
    <n v="292"/>
    <s v="KANGUE Moudjalid"/>
    <n v="4"/>
    <x v="4"/>
    <m/>
    <x v="0"/>
    <s v="Enfant"/>
    <s v="SEIDOU Zouwela 90093253"/>
    <s v="Zongo zilikpota Nagodé"/>
    <s v="6.276445913"/>
    <s v="1.2103337"/>
    <s v="CMS Togblekope"/>
    <s v="Agoè-Nyivé 4"/>
    <x v="2"/>
    <x v="0"/>
    <x v="91"/>
    <x v="18"/>
    <x v="91"/>
    <s v="oui"/>
    <s v="oui"/>
    <s v="oui"/>
    <s v="Non "/>
    <s v="non"/>
    <s v="RAS"/>
    <s v="Ne sait pas "/>
    <s v="non"/>
    <s v="non"/>
    <s v="non"/>
    <s v="Forage, Pure Water"/>
    <s v="Oui"/>
    <s v="oui"/>
    <x v="1"/>
    <x v="4"/>
    <x v="2"/>
    <d v="2025-01-01T00:00:00"/>
    <x v="0"/>
    <x v="1"/>
    <s v="Agoè-Nyivé"/>
    <x v="7"/>
    <x v="19"/>
    <x v="1"/>
    <x v="0"/>
  </r>
  <r>
    <n v="293"/>
    <s v="HOUZOU Essohonbè"/>
    <n v="41"/>
    <x v="0"/>
    <m/>
    <x v="1"/>
    <s v="Revendeuse"/>
    <s v="HOUZOU Esso 91868939"/>
    <s v="Alinka"/>
    <s v="6.276445913"/>
    <s v="1.2103337"/>
    <s v="CMS Togblekope"/>
    <s v="Agoè-Nyivé 4"/>
    <x v="2"/>
    <x v="0"/>
    <x v="92"/>
    <x v="18"/>
    <x v="92"/>
    <s v="oui"/>
    <s v="oui"/>
    <s v="oui"/>
    <s v="Non "/>
    <s v="non"/>
    <s v="RAS"/>
    <s v="Ne sait pas "/>
    <s v="non"/>
    <s v="non"/>
    <s v="non"/>
    <s v="Forage, Pure Water"/>
    <s v="Oui"/>
    <s v="oui"/>
    <x v="1"/>
    <x v="4"/>
    <x v="2"/>
    <d v="2025-01-02T00:00:00"/>
    <x v="0"/>
    <x v="1"/>
    <s v="Agoè-Nyivé"/>
    <x v="7"/>
    <x v="19"/>
    <x v="1"/>
    <x v="0"/>
  </r>
  <r>
    <n v="294"/>
    <s v="SIAGOU Modeste Tampo"/>
    <n v="8"/>
    <x v="1"/>
    <m/>
    <x v="0"/>
    <s v="Elève"/>
    <s v="SIAGOU 90251594/91865494"/>
    <s v="Zongo petit paris"/>
    <s v="6.276445913"/>
    <s v="1.2103337"/>
    <s v="CMS Togblekope"/>
    <s v="Agoè-Nyive 4"/>
    <x v="2"/>
    <x v="0"/>
    <x v="92"/>
    <x v="18"/>
    <x v="93"/>
    <s v="oui"/>
    <s v="oui"/>
    <s v="oui"/>
    <s v="Non "/>
    <s v="non"/>
    <s v="RAS"/>
    <s v="Ne sait pas "/>
    <s v="non"/>
    <s v="non"/>
    <s v="non"/>
    <s v="Forage, Pure Water"/>
    <s v="Oui"/>
    <s v="oui"/>
    <x v="1"/>
    <x v="4"/>
    <x v="2"/>
    <d v="2025-01-03T00:00:00"/>
    <x v="0"/>
    <x v="1"/>
    <s v="Agoè-Nyivé"/>
    <x v="7"/>
    <x v="19"/>
    <x v="1"/>
    <x v="0"/>
  </r>
  <r>
    <n v="295"/>
    <s v="ALAYO Mèmene"/>
    <n v="48"/>
    <x v="3"/>
    <m/>
    <x v="0"/>
    <s v="Enseignant"/>
    <s v="ALAYO 91986230"/>
    <s v="Zongo Akoin"/>
    <s v="6.276445913"/>
    <s v="1.2103337"/>
    <s v="CMS Togblekope"/>
    <s v="Agoè-Nyive 4"/>
    <x v="2"/>
    <x v="0"/>
    <x v="92"/>
    <x v="18"/>
    <x v="93"/>
    <s v="oui"/>
    <s v="oui"/>
    <s v="oui"/>
    <s v="Non "/>
    <s v="non"/>
    <s v="RAS"/>
    <s v="Ne sait pas "/>
    <s v="non"/>
    <s v="non"/>
    <s v="non"/>
    <s v="Forage, Pure Water"/>
    <s v="Oui"/>
    <s v="oui"/>
    <x v="1"/>
    <x v="4"/>
    <x v="2"/>
    <d v="2025-01-03T00:00:00"/>
    <x v="0"/>
    <x v="1"/>
    <s v="Agoè-Nyivé"/>
    <x v="7"/>
    <x v="19"/>
    <x v="1"/>
    <x v="0"/>
  </r>
  <r>
    <n v="296"/>
    <s v="AOUDOU Abdoul Hamid"/>
    <n v="2"/>
    <x v="2"/>
    <m/>
    <x v="0"/>
    <s v="Enfant"/>
    <s v="AOUDOU Djiarou 90190765"/>
    <s v="Agoè Zongo"/>
    <s v="6.276445913"/>
    <s v="1.2103337"/>
    <s v="CMS Togblekope"/>
    <s v="Agoè-Nyive 4"/>
    <x v="2"/>
    <x v="0"/>
    <x v="93"/>
    <x v="18"/>
    <x v="93"/>
    <s v="oui"/>
    <s v="oui"/>
    <s v="non"/>
    <s v="Non "/>
    <s v="non"/>
    <s v="RAS"/>
    <s v="Ne sait pas "/>
    <s v="non"/>
    <s v="non"/>
    <s v="non"/>
    <s v="Forage, Pure Water"/>
    <s v="Oui"/>
    <s v="oui"/>
    <x v="1"/>
    <x v="4"/>
    <x v="2"/>
    <d v="2025-01-03T00:00:00"/>
    <x v="0"/>
    <x v="1"/>
    <s v="Agoè-Nyivé"/>
    <x v="7"/>
    <x v="19"/>
    <x v="1"/>
    <x v="0"/>
  </r>
  <r>
    <n v="297"/>
    <s v="NIAMDOU Nass"/>
    <n v="0.75"/>
    <x v="2"/>
    <n v="9"/>
    <x v="0"/>
    <s v="Enfant"/>
    <s v="GNIAMDOU 92445971"/>
    <s v="Haoussa Zongo"/>
    <s v="6.276445913"/>
    <s v="1.2103337"/>
    <s v="CMS Togblekope"/>
    <s v="Agoè-Nyive 4"/>
    <x v="2"/>
    <x v="0"/>
    <x v="93"/>
    <x v="18"/>
    <x v="93"/>
    <s v="oui"/>
    <s v="oui"/>
    <s v="oui"/>
    <s v="Non "/>
    <s v="non"/>
    <s v="RAS"/>
    <s v="Ne sait pas "/>
    <s v="non"/>
    <s v="non"/>
    <s v="non"/>
    <s v="Forage, Pure Water"/>
    <s v="Oui"/>
    <s v="oui"/>
    <x v="1"/>
    <x v="4"/>
    <x v="2"/>
    <d v="2025-01-03T00:00:00"/>
    <x v="0"/>
    <x v="1"/>
    <s v="Agoè-Nyivé"/>
    <x v="7"/>
    <x v="19"/>
    <x v="1"/>
    <x v="0"/>
  </r>
  <r>
    <n v="298"/>
    <s v="IBRAHI Abdoul Wahab"/>
    <n v="2"/>
    <x v="2"/>
    <n v="6"/>
    <x v="0"/>
    <s v="Enfant"/>
    <s v="SEKINA 90603670"/>
    <s v="Zongo Nagodé"/>
    <s v="6.250896"/>
    <s v="1.2107776"/>
    <s v="CMS Togblekope"/>
    <s v="Agoè-Nyive 4"/>
    <x v="2"/>
    <x v="0"/>
    <x v="94"/>
    <x v="18"/>
    <x v="93"/>
    <s v="oui"/>
    <s v="oui"/>
    <s v="oui"/>
    <s v="Non "/>
    <s v="non"/>
    <s v="RAS"/>
    <s v="Ne sait pas "/>
    <s v="non"/>
    <s v="non"/>
    <s v="non"/>
    <s v="Forage"/>
    <s v="Oui"/>
    <s v="oui"/>
    <x v="0"/>
    <x v="4"/>
    <x v="1"/>
    <s v="En hospitalisation"/>
    <x v="0"/>
    <x v="0"/>
    <s v="Agoè-Nyivé"/>
    <x v="7"/>
    <x v="19"/>
    <x v="0"/>
    <x v="0"/>
  </r>
  <r>
    <n v="299"/>
    <s v="AROUNA Ibrahim"/>
    <n v="24"/>
    <x v="0"/>
    <m/>
    <x v="0"/>
    <s v="Revendeur"/>
    <s v="AROUNA Samiou 92724283/90247445"/>
    <s v="Togblékopé"/>
    <s v="6.276445913"/>
    <s v="1.2103337"/>
    <s v="CMS Togblekope"/>
    <s v="Agoè-Nyive 4"/>
    <x v="2"/>
    <x v="0"/>
    <x v="95"/>
    <x v="18"/>
    <x v="94"/>
    <s v="oui"/>
    <s v="non"/>
    <s v="non"/>
    <s v="Non "/>
    <s v="non"/>
    <s v="Céphalées"/>
    <s v="Ne sait pas "/>
    <s v="non"/>
    <s v="non"/>
    <s v="non"/>
    <s v="Forage, Pure Water"/>
    <s v="Oui"/>
    <s v="oui"/>
    <x v="1"/>
    <x v="4"/>
    <x v="2"/>
    <d v="2025-01-04T00:00:00"/>
    <x v="0"/>
    <x v="1"/>
    <s v="Agoè-Nyivé"/>
    <x v="7"/>
    <x v="19"/>
    <x v="1"/>
    <x v="0"/>
  </r>
  <r>
    <n v="300"/>
    <s v="MOUMOUNI Abdoul Aziz"/>
    <n v="28"/>
    <x v="0"/>
    <m/>
    <x v="0"/>
    <s v="Revendeur"/>
    <s v="MOUMOUNI Moustapha 92009681/93176545"/>
    <s v="Agoè Zongo"/>
    <s v="6.276445913"/>
    <s v="1.2103337"/>
    <s v="CMS Togblekope"/>
    <s v="Agoè-Nyive 4"/>
    <x v="2"/>
    <x v="0"/>
    <x v="95"/>
    <x v="18"/>
    <x v="94"/>
    <s v="oui"/>
    <s v="non"/>
    <s v="non"/>
    <s v="Non "/>
    <s v="non"/>
    <s v="RAS"/>
    <s v="Ne sait pas "/>
    <s v="non"/>
    <s v="non"/>
    <s v="non"/>
    <s v="Eau minérale"/>
    <s v="Oui"/>
    <s v="oui"/>
    <x v="1"/>
    <x v="4"/>
    <x v="2"/>
    <d v="2025-01-04T00:00:00"/>
    <x v="0"/>
    <x v="1"/>
    <s v="Agoè-Nyivé"/>
    <x v="7"/>
    <x v="19"/>
    <x v="1"/>
    <x v="0"/>
  </r>
  <r>
    <n v="301"/>
    <s v="MEDEOU Samuel"/>
    <n v="2"/>
    <x v="2"/>
    <m/>
    <x v="0"/>
    <s v="Enfant"/>
    <s v="MEDEOU Comlan 91510830/93554732"/>
    <s v="Agoè Zongo"/>
    <s v="6.276445913"/>
    <s v="1.2103337"/>
    <s v="CMS Togblekope"/>
    <s v="Agoè-Nyive 4"/>
    <x v="2"/>
    <x v="0"/>
    <x v="96"/>
    <x v="18"/>
    <x v="95"/>
    <s v="oui"/>
    <s v="oui"/>
    <s v="non"/>
    <s v="Non "/>
    <s v="non"/>
    <s v="Mucus dans les selles"/>
    <s v="Ne sait pas "/>
    <s v="non"/>
    <s v="non"/>
    <s v="non"/>
    <s v="Forage"/>
    <s v="Oui"/>
    <s v="oui"/>
    <x v="1"/>
    <x v="4"/>
    <x v="2"/>
    <d v="2025-01-05T00:00:00"/>
    <x v="0"/>
    <x v="1"/>
    <s v="Agoè-Nyivé"/>
    <x v="7"/>
    <x v="19"/>
    <x v="1"/>
    <x v="0"/>
  </r>
  <r>
    <n v="302"/>
    <s v="DIALLO Aicha"/>
    <n v="1"/>
    <x v="2"/>
    <n v="6"/>
    <x v="1"/>
    <s v="Enfant"/>
    <s v="DIALLO Idrissa 92535555"/>
    <s v="Agoè Zongo"/>
    <s v="6.276445913"/>
    <s v="1.2103337"/>
    <s v="CMS Togblekope"/>
    <s v="Agoè-Nyive 4"/>
    <x v="2"/>
    <x v="0"/>
    <x v="96"/>
    <x v="18"/>
    <x v="95"/>
    <s v="oui"/>
    <s v="non"/>
    <s v="non"/>
    <s v="Non "/>
    <s v="non"/>
    <s v="RAS"/>
    <s v="Ne sait pas "/>
    <s v="non"/>
    <s v="non"/>
    <s v="non"/>
    <s v="Forage"/>
    <s v="Oui"/>
    <s v="oui"/>
    <x v="1"/>
    <x v="4"/>
    <x v="2"/>
    <d v="2025-01-05T00:00:00"/>
    <x v="0"/>
    <x v="1"/>
    <s v="Agoè-Nyivé"/>
    <x v="7"/>
    <x v="19"/>
    <x v="1"/>
    <x v="0"/>
  </r>
  <r>
    <n v="303"/>
    <s v="OUSMANE Abdoulramane"/>
    <n v="1"/>
    <x v="2"/>
    <n v="1"/>
    <x v="0"/>
    <s v="Enfant"/>
    <s v="OUSMANE Adoussi 90212815"/>
    <s v="Agoè-zongo Togo Brik"/>
    <s v="6.276445913"/>
    <s v="1.2103337"/>
    <s v="CMS Togblekope"/>
    <s v="Agoè-Nyive 4"/>
    <x v="2"/>
    <x v="0"/>
    <x v="95"/>
    <x v="18"/>
    <x v="95"/>
    <s v="oui"/>
    <s v="oui"/>
    <s v="non"/>
    <s v="Non "/>
    <s v="non"/>
    <s v="RAS"/>
    <s v="Ne sait pas "/>
    <s v="non"/>
    <s v="non"/>
    <s v="non"/>
    <s v="Tde"/>
    <s v="Oui"/>
    <s v="oui"/>
    <x v="1"/>
    <x v="4"/>
    <x v="2"/>
    <d v="2025-01-05T00:00:00"/>
    <x v="0"/>
    <x v="1"/>
    <s v="Agoè-Nyivé"/>
    <x v="7"/>
    <x v="19"/>
    <x v="1"/>
    <x v="0"/>
  </r>
  <r>
    <n v="304"/>
    <s v="SANKPA Sibaishana "/>
    <n v="5"/>
    <x v="1"/>
    <m/>
    <x v="1"/>
    <s v="Elève"/>
    <s v="SANKPA Nadjombe Balawi 90947117"/>
    <s v="Agoè Démakpoè"/>
    <s v="6.276445913"/>
    <s v="1.2103337"/>
    <s v="CMS Togblekope"/>
    <s v="Agoè-Nyive 4"/>
    <x v="2"/>
    <x v="0"/>
    <x v="96"/>
    <x v="18"/>
    <x v="95"/>
    <s v="oui"/>
    <s v="oui"/>
    <s v="non"/>
    <s v="Non "/>
    <s v="non"/>
    <s v="RAS"/>
    <s v="Ne sait pas "/>
    <s v="non"/>
    <s v="non"/>
    <s v="non"/>
    <s v="Pure Water"/>
    <s v="Oui"/>
    <s v="oui"/>
    <x v="1"/>
    <x v="4"/>
    <x v="2"/>
    <d v="2025-01-05T00:00:00"/>
    <x v="0"/>
    <x v="1"/>
    <s v="Agoè-Nyivé"/>
    <x v="7"/>
    <x v="19"/>
    <x v="1"/>
    <x v="0"/>
  </r>
  <r>
    <n v="305"/>
    <s v="HASSANE Moustapha "/>
    <n v="0.83333333333333337"/>
    <x v="2"/>
    <n v="10"/>
    <x v="0"/>
    <s v="Enfant"/>
    <s v="HASSANE Cyrad 91774304"/>
    <s v="Agoè Zongo"/>
    <s v="6.276445913"/>
    <s v="1.2103337"/>
    <s v="CMS Togblekope"/>
    <s v="Agoè-Nyive 4"/>
    <x v="2"/>
    <x v="0"/>
    <x v="96"/>
    <x v="18"/>
    <x v="96"/>
    <s v="oui"/>
    <s v="oui"/>
    <s v="non"/>
    <s v="Non "/>
    <s v="non"/>
    <s v="RAS"/>
    <s v="Ne sait pas "/>
    <s v="non"/>
    <s v="non"/>
    <s v="non"/>
    <s v="Tde"/>
    <s v="Oui"/>
    <s v="oui"/>
    <x v="1"/>
    <x v="4"/>
    <x v="2"/>
    <d v="2025-01-06T00:00:00"/>
    <x v="0"/>
    <x v="1"/>
    <s v="Agoè-Nyivé"/>
    <x v="7"/>
    <x v="19"/>
    <x v="1"/>
    <x v="0"/>
  </r>
  <r>
    <n v="306"/>
    <s v="ADAMOU Roufaida"/>
    <n v="0.66666666666666663"/>
    <x v="2"/>
    <n v="8"/>
    <x v="1"/>
    <s v="Enfant"/>
    <s v="ADAMOU Omarou 70051108"/>
    <s v="Haoussa Zongo"/>
    <s v="6.276445914"/>
    <s v="1.2103338"/>
    <s v="CMS Togblekope"/>
    <s v="Agoè-Nyive 4"/>
    <x v="2"/>
    <x v="0"/>
    <x v="96"/>
    <x v="18"/>
    <x v="96"/>
    <s v="oui"/>
    <s v="non"/>
    <s v="non"/>
    <s v="Non "/>
    <s v="non"/>
    <s v="RAS"/>
    <s v="Ne sait pas "/>
    <s v="non"/>
    <s v="non"/>
    <s v="non"/>
    <s v="Tde"/>
    <s v="Oui"/>
    <s v="oui"/>
    <x v="1"/>
    <x v="4"/>
    <x v="2"/>
    <d v="2025-01-06T00:00:00"/>
    <x v="0"/>
    <x v="1"/>
    <s v="Agoè-Nyivé"/>
    <x v="7"/>
    <x v="19"/>
    <x v="1"/>
    <x v="0"/>
  </r>
  <r>
    <n v="307"/>
    <s v="MOURALLA Farida "/>
    <n v="4"/>
    <x v="4"/>
    <m/>
    <x v="1"/>
    <s v="Enfant"/>
    <s v="MOUKAILA "/>
    <s v="Haoussa Zongo"/>
    <s v="6.276445915"/>
    <s v="1.2103339"/>
    <s v="CMS Togblekope"/>
    <s v="Agoè-Nyive 4"/>
    <x v="2"/>
    <x v="0"/>
    <x v="96"/>
    <x v="18"/>
    <x v="96"/>
    <s v="oui"/>
    <s v="oui"/>
    <s v="non"/>
    <s v="Non "/>
    <s v="non"/>
    <s v="RAS"/>
    <s v="Ne sait pas "/>
    <s v="non"/>
    <s v="non"/>
    <s v="non"/>
    <s v="Forage"/>
    <s v="Oui"/>
    <s v="oui"/>
    <x v="1"/>
    <x v="4"/>
    <x v="2"/>
    <d v="2025-01-06T00:00:00"/>
    <x v="0"/>
    <x v="1"/>
    <s v="Agoè-Nyivé"/>
    <x v="7"/>
    <x v="19"/>
    <x v="1"/>
    <x v="0"/>
  </r>
  <r>
    <n v="308"/>
    <s v="OUMAROU Souheba"/>
    <n v="7"/>
    <x v="1"/>
    <m/>
    <x v="1"/>
    <s v="Elève"/>
    <s v="LEILA 93501662/91030702"/>
    <s v="Fidokpui zilikpota Poste"/>
    <s v="6.254258543"/>
    <s v="1.2138632"/>
    <s v="CMS Togblekope"/>
    <s v="Agoè-Nyive 4"/>
    <x v="2"/>
    <x v="0"/>
    <x v="96"/>
    <x v="18"/>
    <x v="96"/>
    <s v="oui"/>
    <s v="oui"/>
    <s v="oui"/>
    <s v="oui"/>
    <s v="non"/>
    <s v="RAS"/>
    <s v="Ne sait pas "/>
    <s v="non"/>
    <s v="non"/>
    <s v="non"/>
    <s v="Forage"/>
    <s v="Oui"/>
    <s v="oui"/>
    <x v="0"/>
    <x v="4"/>
    <x v="1"/>
    <s v="En hospitalisation"/>
    <x v="2"/>
    <x v="0"/>
    <s v="Agoè-Nyivé"/>
    <x v="7"/>
    <x v="19"/>
    <x v="0"/>
    <x v="0"/>
  </r>
  <r>
    <n v="309"/>
    <s v="YOUSSOUF Rouméissa"/>
    <n v="3"/>
    <x v="4"/>
    <m/>
    <x v="1"/>
    <s v="Enfant"/>
    <s v="GNENDOU Zénabou 90066253"/>
    <s v="Fidokpui zilikpota Poste"/>
    <s v="6.254258544"/>
    <s v="1.2138633"/>
    <s v="CMS Togblekope"/>
    <s v="Agoè-Nyive 4"/>
    <x v="2"/>
    <x v="0"/>
    <x v="92"/>
    <x v="18"/>
    <x v="96"/>
    <s v="oui"/>
    <s v="oui"/>
    <s v="oui"/>
    <s v="oui"/>
    <s v="non"/>
    <s v="RAS"/>
    <s v="Ne sait pas "/>
    <s v="non"/>
    <s v="non"/>
    <s v="non"/>
    <s v="Tde/Forage"/>
    <s v="Oui"/>
    <s v="oui"/>
    <x v="2"/>
    <x v="4"/>
    <x v="3"/>
    <d v="2025-01-03T00:00:00"/>
    <x v="1"/>
    <x v="1"/>
    <s v="Agoè-Nyivé"/>
    <x v="7"/>
    <x v="19"/>
    <x v="1"/>
    <x v="1"/>
  </r>
  <r>
    <n v="310"/>
    <s v="MOUKAILA Zénabou"/>
    <n v="13"/>
    <x v="1"/>
    <m/>
    <x v="1"/>
    <s v="Elève"/>
    <s v="MOUKAILA 90135652"/>
    <s v="Zongo Zilikpota Poste"/>
    <s v="6.254258543"/>
    <s v="1.2138632"/>
    <s v="CMS Togblekope"/>
    <s v="Agoè-Nyive 4"/>
    <x v="2"/>
    <x v="0"/>
    <x v="96"/>
    <x v="18"/>
    <x v="96"/>
    <s v="oui"/>
    <s v="oui"/>
    <s v="non"/>
    <s v="Non "/>
    <s v="non"/>
    <s v="Mucus dans les selles"/>
    <s v="Ne sait pas "/>
    <s v="non"/>
    <s v="non"/>
    <s v="non"/>
    <s v="Pure Water"/>
    <s v="Oui"/>
    <s v="oui"/>
    <x v="1"/>
    <x v="4"/>
    <x v="2"/>
    <d v="2025-01-06T00:00:00"/>
    <x v="0"/>
    <x v="1"/>
    <s v="Agoè-Nyivé"/>
    <x v="7"/>
    <x v="19"/>
    <x v="1"/>
    <x v="0"/>
  </r>
  <r>
    <n v="311"/>
    <s v="AMIDOU Roukeya"/>
    <n v="0.91666666666666663"/>
    <x v="2"/>
    <n v="11"/>
    <x v="1"/>
    <s v="Enfant"/>
    <s v="AMIDOU Fassilla 93511422"/>
    <s v="Zongo Zilikpota Poste"/>
    <s v="6.254258543"/>
    <s v="1.2138632"/>
    <s v="CMS Togblekope"/>
    <s v="Agoè-Nyive 4"/>
    <x v="2"/>
    <x v="0"/>
    <x v="97"/>
    <x v="19"/>
    <x v="96"/>
    <s v="oui"/>
    <s v="oui"/>
    <s v="non"/>
    <s v="Non "/>
    <s v="non"/>
    <s v="Selles liquide non eau de lit"/>
    <s v="Ne sait pas "/>
    <s v="non"/>
    <s v="non"/>
    <s v="non"/>
    <s v="Forage, Pure Water"/>
    <s v="Oui"/>
    <s v="oui"/>
    <x v="1"/>
    <x v="4"/>
    <x v="2"/>
    <d v="2025-01-06T00:00:00"/>
    <x v="0"/>
    <x v="1"/>
    <s v="Agoè-Nyivé"/>
    <x v="7"/>
    <x v="19"/>
    <x v="1"/>
    <x v="0"/>
  </r>
  <r>
    <n v="312"/>
    <s v="ZAKARI Sadou "/>
    <n v="0.83333333333333337"/>
    <x v="2"/>
    <n v="10"/>
    <x v="0"/>
    <s v="Enfant"/>
    <s v="ALIBA Balkissou 93135474"/>
    <s v="Agoè Zongo"/>
    <s v="6.276445913"/>
    <s v="1.2103337"/>
    <s v="CMS Togblekope"/>
    <s v="Agoè-Nyive 4"/>
    <x v="2"/>
    <x v="0"/>
    <x v="97"/>
    <x v="19"/>
    <x v="97"/>
    <s v="oui"/>
    <s v="oui"/>
    <s v="non"/>
    <s v="Non "/>
    <s v="non"/>
    <s v="RAS"/>
    <s v="Ne sait pas "/>
    <s v="non"/>
    <s v="non"/>
    <s v="non"/>
    <s v="Forage, Pure Water"/>
    <s v="Oui"/>
    <s v="oui"/>
    <x v="1"/>
    <x v="4"/>
    <x v="2"/>
    <d v="2025-01-07T00:00:00"/>
    <x v="0"/>
    <x v="1"/>
    <s v="Agoè-Nyivé"/>
    <x v="7"/>
    <x v="19"/>
    <x v="1"/>
    <x v="0"/>
  </r>
  <r>
    <n v="313"/>
    <s v="ZAKARI Kadidjatou"/>
    <n v="1"/>
    <x v="2"/>
    <m/>
    <x v="1"/>
    <s v="Enfant"/>
    <s v="MOUSSA Chérifa 91359503"/>
    <s v="Zongo Zilikpota Poste"/>
    <s v="6.254258543"/>
    <s v="1.2138632"/>
    <s v="CMS Togblekope"/>
    <s v="Agoè-Nyive 4"/>
    <x v="2"/>
    <x v="0"/>
    <x v="97"/>
    <x v="19"/>
    <x v="97"/>
    <s v="oui"/>
    <s v="non"/>
    <s v="non"/>
    <s v="Non "/>
    <s v="non"/>
    <s v="Selles liquide non eau de lit"/>
    <s v="Ne sait pas "/>
    <s v="non"/>
    <s v="non"/>
    <s v="non"/>
    <s v="Pure Water"/>
    <s v="Oui"/>
    <s v="oui"/>
    <x v="1"/>
    <x v="4"/>
    <x v="2"/>
    <d v="2025-01-07T00:00:00"/>
    <x v="0"/>
    <x v="1"/>
    <s v="Agoè-Nyivé"/>
    <x v="7"/>
    <x v="19"/>
    <x v="1"/>
    <x v="0"/>
  </r>
  <r>
    <n v="314"/>
    <s v="DJERI NISSAO Koussandja"/>
    <n v="4"/>
    <x v="4"/>
    <m/>
    <x v="0"/>
    <s v="Elève"/>
    <s v="DJERI Nissao 93228811"/>
    <s v="Adétikopé Dévimé"/>
    <s v="6.276330"/>
    <s v="1.202724"/>
    <s v="CMS Adétikopé"/>
    <s v="Agoè-Nyive 6"/>
    <x v="2"/>
    <x v="0"/>
    <x v="97"/>
    <x v="19"/>
    <x v="97"/>
    <s v="oui"/>
    <s v="oui"/>
    <s v="oui"/>
    <s v="oui"/>
    <s v="non"/>
    <s v="RAS"/>
    <s v="Ne sait pas "/>
    <s v="non"/>
    <s v="non"/>
    <s v="non"/>
    <s v="Forage, Pure Water"/>
    <s v="Oui"/>
    <s v="oui"/>
    <x v="1"/>
    <x v="4"/>
    <x v="2"/>
    <d v="2025-01-07T00:00:00"/>
    <x v="0"/>
    <x v="1"/>
    <s v="Agoè-Nyivé"/>
    <x v="18"/>
    <x v="21"/>
    <x v="1"/>
    <x v="0"/>
  </r>
  <r>
    <n v="315"/>
    <s v="AMADOU Ousmane "/>
    <n v="25"/>
    <x v="0"/>
    <m/>
    <x v="0"/>
    <s v="Revendeur"/>
    <s v="ABDOULAYE Nafiou 71458133"/>
    <s v="Zongo Zilikpota Poste"/>
    <s v="6.254258543"/>
    <s v="1.2138632"/>
    <s v="CMS Togblekope"/>
    <s v="Agoè-Nyive 4"/>
    <x v="2"/>
    <x v="0"/>
    <x v="98"/>
    <x v="19"/>
    <x v="98"/>
    <s v="oui"/>
    <s v="oui"/>
    <s v="non"/>
    <s v="oui"/>
    <s v="OUI"/>
    <s v="Crampes des membres, plis cutanés, yeux enfoncés"/>
    <s v="Ne sait pas "/>
    <s v="non"/>
    <s v="Oui"/>
    <s v="non"/>
    <s v="Forage"/>
    <s v="Ne sait pas "/>
    <s v="oui"/>
    <x v="0"/>
    <x v="4"/>
    <x v="1"/>
    <s v="En hospitalisation"/>
    <x v="2"/>
    <x v="0"/>
    <s v="Agoè-Nyivé"/>
    <x v="7"/>
    <x v="19"/>
    <x v="0"/>
    <x v="0"/>
  </r>
  <r>
    <n v="316"/>
    <s v="AMIDOU Souraya "/>
    <n v="3"/>
    <x v="4"/>
    <m/>
    <x v="1"/>
    <s v="Enfant"/>
    <s v="MOUSSA Rahine 92440725/AMIDOU Idrissou 90028031"/>
    <s v="Zongo Zilikpota Poste"/>
    <s v="6.254258543"/>
    <s v="1.2138632"/>
    <s v="CMS Togblekope"/>
    <s v="Agoè-Nyive 4"/>
    <x v="2"/>
    <x v="0"/>
    <x v="98"/>
    <x v="19"/>
    <x v="98"/>
    <s v="oui"/>
    <s v="oui"/>
    <s v="non"/>
    <s v="Non "/>
    <s v="non"/>
    <s v="RAS"/>
    <s v="Ne sait pas "/>
    <s v="non"/>
    <s v="non"/>
    <s v="non"/>
    <s v="Pure Water"/>
    <s v="Oui"/>
    <s v="oui"/>
    <x v="1"/>
    <x v="4"/>
    <x v="2"/>
    <d v="2025-01-08T00:00:00"/>
    <x v="0"/>
    <x v="1"/>
    <s v="Agoè-Nyivé"/>
    <x v="7"/>
    <x v="19"/>
    <x v="1"/>
    <x v="0"/>
  </r>
  <r>
    <n v="317"/>
    <s v="KANGUE Zoukeya"/>
    <n v="27"/>
    <x v="0"/>
    <m/>
    <x v="1"/>
    <s v="Revendeuse"/>
    <s v="KANGUE Seini 90093253"/>
    <s v="Zongo Zilikpota Poste"/>
    <s v="6.254258543"/>
    <s v="1.2138632"/>
    <s v="CMS Togblekope"/>
    <s v="Agoè-Nyive 4"/>
    <x v="2"/>
    <x v="0"/>
    <x v="98"/>
    <x v="19"/>
    <x v="98"/>
    <s v="oui"/>
    <s v="oui"/>
    <s v="non"/>
    <s v="Non "/>
    <s v="non"/>
    <s v="RAS"/>
    <s v="Ne sait pas "/>
    <s v="non"/>
    <s v="non"/>
    <s v="non"/>
    <s v="TDE, Forage"/>
    <s v="Ne sait pas "/>
    <s v="oui"/>
    <x v="0"/>
    <x v="4"/>
    <x v="1"/>
    <s v="En hospitalisation"/>
    <x v="2"/>
    <x v="0"/>
    <s v="Agoè-Nyivé"/>
    <x v="7"/>
    <x v="19"/>
    <x v="0"/>
    <x v="0"/>
  </r>
  <r>
    <n v="318"/>
    <s v="BABAKE Fridos"/>
    <n v="9"/>
    <x v="1"/>
    <m/>
    <x v="1"/>
    <s v="Elève"/>
    <s v="ISSA Nagadji 90508093"/>
    <s v="Agoè Zongo"/>
    <s v="6.276445913"/>
    <s v="1.2103337"/>
    <s v="CMS Togblekope"/>
    <s v="Agoè-Nyive 4"/>
    <x v="2"/>
    <x v="0"/>
    <x v="98"/>
    <x v="19"/>
    <x v="98"/>
    <s v="oui"/>
    <s v="oui"/>
    <s v="oui"/>
    <s v="non"/>
    <s v="non"/>
    <s v="RAS"/>
    <s v="Ne sait pas "/>
    <s v="non"/>
    <s v="Oui"/>
    <s v="non"/>
    <s v="Forage"/>
    <s v="Ne sait pas "/>
    <s v="oui"/>
    <x v="1"/>
    <x v="4"/>
    <x v="2"/>
    <d v="2025-01-08T00:00:00"/>
    <x v="2"/>
    <x v="1"/>
    <s v="Agoè-Nyivé"/>
    <x v="7"/>
    <x v="19"/>
    <x v="1"/>
    <x v="0"/>
  </r>
  <r>
    <n v="319"/>
    <s v="ABDOULAYE Amida"/>
    <n v="17"/>
    <x v="0"/>
    <m/>
    <x v="1"/>
    <s v="Couturière"/>
    <s v="ABDOULAYE Mansour 93293978"/>
    <s v="Zongo Zilikpota Poste"/>
    <s v="6.254258543"/>
    <s v="1.2138632"/>
    <s v="CMS Togblekope"/>
    <s v="Agoè-Nyive 4"/>
    <x v="2"/>
    <x v="0"/>
    <x v="98"/>
    <x v="19"/>
    <x v="98"/>
    <s v="oui"/>
    <s v="oui"/>
    <s v="oui"/>
    <s v="oui"/>
    <s v="non"/>
    <s v="RAS"/>
    <s v="Ne sait pas "/>
    <s v="non"/>
    <s v="Oui"/>
    <s v="non"/>
    <s v="Forage"/>
    <s v="Ne sait pas "/>
    <s v="oui"/>
    <x v="0"/>
    <x v="4"/>
    <x v="1"/>
    <s v="En hospitalisation"/>
    <x v="2"/>
    <x v="0"/>
    <s v="Agoè-Nyivé"/>
    <x v="7"/>
    <x v="19"/>
    <x v="0"/>
    <x v="0"/>
  </r>
  <r>
    <n v="320"/>
    <s v="YAYA Chamsia "/>
    <n v="38"/>
    <x v="0"/>
    <m/>
    <x v="1"/>
    <s v="Couturière"/>
    <s v="SOSSOBABI Salissou 90789580/Chamsia 91117131"/>
    <s v="Zongo Alinka"/>
    <s v="6.276445913"/>
    <s v="1.2103337"/>
    <s v="CMS Togblekope"/>
    <s v="Agoè-Nyive 4"/>
    <x v="2"/>
    <x v="0"/>
    <x v="99"/>
    <x v="19"/>
    <x v="98"/>
    <s v="oui"/>
    <s v="oui"/>
    <s v="oui"/>
    <s v="non"/>
    <s v="non"/>
    <s v="Diarrhée non eau de riz"/>
    <s v="Ne sait pas "/>
    <s v="non"/>
    <s v="non"/>
    <s v="non"/>
    <s v="Forage, Pure Water"/>
    <s v="Ne sait pas "/>
    <s v="oui"/>
    <x v="1"/>
    <x v="4"/>
    <x v="2"/>
    <d v="2025-01-08T00:00:00"/>
    <x v="0"/>
    <x v="1"/>
    <s v="Agoè-Nyivé"/>
    <x v="7"/>
    <x v="19"/>
    <x v="1"/>
    <x v="0"/>
  </r>
  <r>
    <n v="321"/>
    <s v="DJAFARA Madiya "/>
    <n v="15"/>
    <x v="0"/>
    <m/>
    <x v="1"/>
    <s v="Elève"/>
    <s v="DJAFARA 91330405"/>
    <s v="Zongo Zilikpota Poste"/>
    <s v="6.254258543"/>
    <s v="1.2138632"/>
    <s v="CMS Togblekope"/>
    <s v="Agoè-Nyive 4"/>
    <x v="2"/>
    <x v="0"/>
    <x v="99"/>
    <x v="19"/>
    <x v="99"/>
    <s v="oui"/>
    <s v="oui"/>
    <s v="oui"/>
    <s v="oui"/>
    <s v="non"/>
    <s v="RAS"/>
    <s v="Ne sait pas "/>
    <s v="non"/>
    <s v="non"/>
    <s v="non"/>
    <s v="TDE, Forage"/>
    <s v="Ne sait pas "/>
    <s v="oui"/>
    <x v="0"/>
    <x v="0"/>
    <x v="1"/>
    <d v="2025-01-13T00:00:00"/>
    <x v="0"/>
    <x v="0"/>
    <s v="Agoè-Nyivé"/>
    <x v="7"/>
    <x v="19"/>
    <x v="0"/>
    <x v="0"/>
  </r>
  <r>
    <n v="322"/>
    <s v="KOUDOUGOU Noufida "/>
    <n v="7"/>
    <x v="1"/>
    <m/>
    <x v="1"/>
    <s v="Elève"/>
    <s v="KOUDOUGOU 90037904"/>
    <s v="Zongo Zilikpota Poste"/>
    <s v="6.254258543"/>
    <s v="1.2138632"/>
    <s v="CMS Togblekope"/>
    <s v="Agoè-Nyive 4"/>
    <x v="2"/>
    <x v="0"/>
    <x v="100"/>
    <x v="19"/>
    <x v="99"/>
    <s v="oui"/>
    <s v="oui"/>
    <s v="oui"/>
    <s v="oui"/>
    <s v="non"/>
    <s v="Selles liquide non eau de lit"/>
    <s v="Ne sait pas "/>
    <s v="non"/>
    <s v="non"/>
    <s v="non"/>
    <s v="Tde"/>
    <s v="Ne sait pas "/>
    <s v="oui"/>
    <x v="1"/>
    <x v="2"/>
    <x v="2"/>
    <d v="2025-01-09T00:00:00"/>
    <x v="0"/>
    <x v="1"/>
    <s v="Agoè-Nyivé"/>
    <x v="7"/>
    <x v="19"/>
    <x v="1"/>
    <x v="0"/>
  </r>
  <r>
    <n v="323"/>
    <s v="MOUKAYILA Moudjahid"/>
    <n v="12"/>
    <x v="1"/>
    <m/>
    <x v="0"/>
    <s v="Elève"/>
    <s v="MOUKAYILA 90091719"/>
    <s v="Zongo Zilikpota Poste"/>
    <s v="6.254258543"/>
    <s v="1.2138632"/>
    <s v="CMS Togblekope"/>
    <s v="Agoè-Nyive 4"/>
    <x v="2"/>
    <x v="0"/>
    <x v="100"/>
    <x v="19"/>
    <x v="99"/>
    <s v="oui"/>
    <s v="oui"/>
    <s v="oui"/>
    <s v="oui"/>
    <s v="non"/>
    <s v="RAS"/>
    <s v="Ne sait pas "/>
    <s v="non"/>
    <s v="non"/>
    <s v="non"/>
    <s v="Tde"/>
    <s v="Ne sait pas "/>
    <s v="oui"/>
    <x v="0"/>
    <x v="0"/>
    <x v="1"/>
    <d v="2025-01-13T00:00:00"/>
    <x v="0"/>
    <x v="0"/>
    <s v="Agoè-Nyivé"/>
    <x v="7"/>
    <x v="19"/>
    <x v="0"/>
    <x v="0"/>
  </r>
  <r>
    <n v="324"/>
    <s v="SOFIANE Nahir"/>
    <n v="9"/>
    <x v="1"/>
    <m/>
    <x v="0"/>
    <s v="Elève (Ecole Islamique)"/>
    <s v="SOFIANE 91498640"/>
    <s v="Zongo Zilikpota Poste"/>
    <s v="6.254258543"/>
    <s v="1.2138632"/>
    <s v="CMS Togblekope"/>
    <s v="Agoè-Nyive 4"/>
    <x v="2"/>
    <x v="0"/>
    <x v="100"/>
    <x v="19"/>
    <x v="100"/>
    <s v="oui"/>
    <s v="oui"/>
    <s v="oui"/>
    <s v="oui"/>
    <s v="OUI"/>
    <s v="Crampes des membres et altération de la conscience"/>
    <s v="Ne sait pas "/>
    <s v="non"/>
    <s v="non"/>
    <s v="non"/>
    <s v="TDE, Forage"/>
    <s v="Ne sait pas "/>
    <s v="oui"/>
    <x v="0"/>
    <x v="0"/>
    <x v="1"/>
    <d v="2025-01-13T00:00:00"/>
    <x v="0"/>
    <x v="0"/>
    <s v="Agoè-Nyivé"/>
    <x v="7"/>
    <x v="19"/>
    <x v="0"/>
    <x v="0"/>
  </r>
  <r>
    <n v="325"/>
    <s v="KARIM Salabou"/>
    <n v="0"/>
    <x v="2"/>
    <m/>
    <x v="0"/>
    <s v="Nouveau Né "/>
    <s v="KARIM 90631956"/>
    <s v="Agoè Zongo"/>
    <s v="6.254258543"/>
    <s v="1.2138632"/>
    <s v="CHU Campus Retrocédé au CMS Togblékopé"/>
    <s v="Agoè-Nyive 4"/>
    <x v="2"/>
    <x v="0"/>
    <x v="99"/>
    <x v="19"/>
    <x v="99"/>
    <s v="oui"/>
    <s v="oui"/>
    <s v="oui"/>
    <s v="oui"/>
    <s v="OUI"/>
    <s v="RAS"/>
    <s v="Ne sait pas "/>
    <s v="non"/>
    <s v="non"/>
    <s v="non"/>
    <s v="Tde"/>
    <s v="Ne sait pas "/>
    <s v="oui"/>
    <x v="0"/>
    <x v="4"/>
    <x v="1"/>
    <d v="2025-01-09T00:00:00"/>
    <x v="1"/>
    <x v="0"/>
    <s v="Agoè-Nyivé"/>
    <x v="7"/>
    <x v="19"/>
    <x v="0"/>
    <x v="0"/>
  </r>
  <r>
    <n v="326"/>
    <s v="ABDOUL-AZIZ Chamsia"/>
    <n v="9"/>
    <x v="1"/>
    <m/>
    <x v="1"/>
    <s v="Elève "/>
    <s v="MAMOUDOU ABDOUL AZIZ 90271147"/>
    <s v="Fidokpui Zilikpota "/>
    <s v="6.254258543"/>
    <s v="1.2138632"/>
    <s v="CMS Togblekope"/>
    <s v="Agoè-Nyive 4"/>
    <x v="2"/>
    <x v="0"/>
    <x v="100"/>
    <x v="19"/>
    <x v="100"/>
    <s v="oui"/>
    <s v="oui"/>
    <s v="oui"/>
    <s v="oui"/>
    <s v="non"/>
    <s v="RAS"/>
    <s v="Ne sait pas "/>
    <s v="non"/>
    <s v="non"/>
    <s v="non"/>
    <s v="Tde"/>
    <s v="Ne sait pas "/>
    <s v="oui"/>
    <x v="1"/>
    <x v="4"/>
    <x v="2"/>
    <d v="2025-01-10T00:00:00"/>
    <x v="0"/>
    <x v="1"/>
    <s v="Agoè-Nyivé"/>
    <x v="7"/>
    <x v="19"/>
    <x v="1"/>
    <x v="0"/>
  </r>
  <r>
    <n v="327"/>
    <s v="ESSEGNON Edjedjom"/>
    <n v="19"/>
    <x v="0"/>
    <m/>
    <x v="1"/>
    <s v="Agent commercial"/>
    <s v="96377536/AKOTCHAYE Agbanlessi 98810532"/>
    <s v="Agoé Atchanvé"/>
    <s v="6.254258543"/>
    <s v="1.2138632"/>
    <s v="CMS Togblekope"/>
    <s v="Agoè-Nyive 4"/>
    <x v="2"/>
    <x v="0"/>
    <x v="100"/>
    <x v="19"/>
    <x v="100"/>
    <s v="oui"/>
    <s v="oui"/>
    <s v="oui"/>
    <s v="non"/>
    <s v="non"/>
    <s v="Mucus dans les selles"/>
    <s v="Ne sait pas "/>
    <s v="non"/>
    <s v="Oui"/>
    <s v="non"/>
    <s v="Forage"/>
    <s v="Ne sait pas "/>
    <s v="oui"/>
    <x v="1"/>
    <x v="4"/>
    <x v="2"/>
    <d v="2025-01-10T00:00:00"/>
    <x v="0"/>
    <x v="1"/>
    <s v="Agoè-Nyivé"/>
    <x v="7"/>
    <x v="19"/>
    <x v="1"/>
    <x v="0"/>
  </r>
  <r>
    <n v="328"/>
    <s v="ALASSANI Zékia"/>
    <n v="18"/>
    <x v="0"/>
    <m/>
    <x v="1"/>
    <s v="Elève"/>
    <s v="93043876/TCHAKODOU Larba 91838899"/>
    <s v="Agoé zongo"/>
    <s v="6.254258543"/>
    <s v="1.2138632"/>
    <s v="CMS Togblekope"/>
    <s v="Agoè-Nyive 4"/>
    <x v="2"/>
    <x v="0"/>
    <x v="100"/>
    <x v="19"/>
    <x v="100"/>
    <s v="oui"/>
    <s v="oui"/>
    <s v="oui"/>
    <s v="non"/>
    <s v="non"/>
    <s v="RAS"/>
    <s v="Ne sait pas "/>
    <s v="non"/>
    <s v="non"/>
    <s v="non"/>
    <s v="Forage"/>
    <s v="Ne sait pas "/>
    <s v="oui"/>
    <x v="1"/>
    <x v="4"/>
    <x v="2"/>
    <d v="2025-01-10T00:00:00"/>
    <x v="0"/>
    <x v="1"/>
    <s v="Agoè-Nyivé"/>
    <x v="7"/>
    <x v="19"/>
    <x v="1"/>
    <x v="0"/>
  </r>
  <r>
    <n v="329"/>
    <s v="ISSAKA Afesa"/>
    <n v="15"/>
    <x v="0"/>
    <m/>
    <x v="1"/>
    <s v="Elève"/>
    <s v="ISSAKA 92813358"/>
    <s v="Alinka"/>
    <s v="6.276445913"/>
    <s v="1.2103337"/>
    <s v="CMS Togblekope"/>
    <s v="Agoè-Nyive 4"/>
    <x v="2"/>
    <x v="0"/>
    <x v="100"/>
    <x v="19"/>
    <x v="100"/>
    <s v="oui"/>
    <s v="oui"/>
    <s v="oui"/>
    <s v="non"/>
    <s v="non"/>
    <s v="RAS"/>
    <s v="Ne sait pas "/>
    <s v="non"/>
    <s v="non"/>
    <s v="non"/>
    <s v="Pure Water"/>
    <s v="Ne sait pas "/>
    <s v="oui"/>
    <x v="1"/>
    <x v="4"/>
    <x v="2"/>
    <d v="2025-01-10T00:00:00"/>
    <x v="0"/>
    <x v="1"/>
    <s v="Agoè-Nyivé"/>
    <x v="7"/>
    <x v="19"/>
    <x v="1"/>
    <x v="0"/>
  </r>
  <r>
    <n v="330"/>
    <s v="GOUNFIAGUE Mélanie"/>
    <n v="27"/>
    <x v="0"/>
    <m/>
    <x v="1"/>
    <s v="Ménagère"/>
    <s v="92900441/ LENE Largadou 93253110"/>
    <s v="Fidokpui"/>
    <s v="6.276445914"/>
    <s v="1.2103338"/>
    <s v="CMS Togblekope"/>
    <s v="Agoè-Nyive 4"/>
    <x v="2"/>
    <x v="0"/>
    <x v="100"/>
    <x v="19"/>
    <x v="100"/>
    <s v="oui"/>
    <s v="oui"/>
    <s v="non"/>
    <s v="non"/>
    <s v="non"/>
    <s v="RAS"/>
    <s v="Ne sait pas "/>
    <s v="non"/>
    <s v="non"/>
    <s v="non"/>
    <s v="Pure Water"/>
    <s v="Ne sait pas "/>
    <s v="oui"/>
    <x v="0"/>
    <x v="4"/>
    <x v="1"/>
    <d v="2025-01-13T00:00:00"/>
    <x v="0"/>
    <x v="0"/>
    <s v="Agoè-Nyivé"/>
    <x v="7"/>
    <x v="19"/>
    <x v="0"/>
    <x v="0"/>
  </r>
  <r>
    <n v="331"/>
    <s v="KPADJA Kabirou"/>
    <n v="3"/>
    <x v="4"/>
    <m/>
    <x v="1"/>
    <s v="Enfant"/>
    <s v="KPADJA 92697399"/>
    <s v="Alinka"/>
    <s v="6.276445913"/>
    <s v="1.2103337"/>
    <s v="CMS Togblekope"/>
    <s v="Agoè-Nyive 4"/>
    <x v="2"/>
    <x v="0"/>
    <x v="101"/>
    <x v="19"/>
    <x v="101"/>
    <s v="oui"/>
    <s v="oui"/>
    <s v="oui"/>
    <s v="non"/>
    <s v="non"/>
    <s v="RAS"/>
    <s v="Ne sait pas "/>
    <s v="non"/>
    <s v="non"/>
    <s v="non"/>
    <s v="TDE, Forage"/>
    <s v="Ne sait pas "/>
    <s v="oui"/>
    <x v="1"/>
    <x v="4"/>
    <x v="2"/>
    <d v="2025-01-11T00:00:00"/>
    <x v="0"/>
    <x v="1"/>
    <s v="Agoè-Nyivé"/>
    <x v="7"/>
    <x v="19"/>
    <x v="1"/>
    <x v="0"/>
  </r>
  <r>
    <n v="332"/>
    <s v="SADOU Salmane"/>
    <n v="1"/>
    <x v="2"/>
    <m/>
    <x v="0"/>
    <s v="Enfant"/>
    <s v="MOTAR Rachida 93770025"/>
    <s v="Agoé zongo"/>
    <s v="6.254258543"/>
    <s v="1.2138632"/>
    <s v="CMS Togblekope"/>
    <s v="Agoè-Nyive 4"/>
    <x v="2"/>
    <x v="0"/>
    <x v="101"/>
    <x v="19"/>
    <x v="101"/>
    <s v="oui"/>
    <s v="oui"/>
    <s v="non"/>
    <s v="oui"/>
    <s v="non"/>
    <s v="RAS"/>
    <s v="Ne sait pas "/>
    <s v="non"/>
    <s v="non"/>
    <s v="non"/>
    <s v="TDE, Forage"/>
    <s v="Ne sait pas "/>
    <s v="oui"/>
    <x v="1"/>
    <x v="4"/>
    <x v="2"/>
    <d v="2025-01-11T00:00:00"/>
    <x v="0"/>
    <x v="1"/>
    <s v="Agoè-Nyivé"/>
    <x v="7"/>
    <x v="19"/>
    <x v="1"/>
    <x v="0"/>
  </r>
  <r>
    <n v="333"/>
    <s v="SOFIANE Yasire"/>
    <n v="5"/>
    <x v="1"/>
    <m/>
    <x v="0"/>
    <s v="Enfant"/>
    <s v="SOFIANE Karim 98053000/ABOUBAKAR Abdoul Fataou 91498640"/>
    <s v="Agoè Zongo Zilikpota/amana"/>
    <s v="6.254258543"/>
    <s v="1.2138632"/>
    <s v="CMS Togblekope"/>
    <s v="Agoè-Nyive 4"/>
    <x v="2"/>
    <x v="0"/>
    <x v="101"/>
    <x v="19"/>
    <x v="101"/>
    <s v="oui"/>
    <s v="oui"/>
    <s v="non"/>
    <s v="oui"/>
    <s v="non"/>
    <s v="RAS"/>
    <s v="Ne sait pas "/>
    <s v="non"/>
    <s v="non"/>
    <s v="non"/>
    <s v="Forage, Pure Water"/>
    <s v="Ne sait pas "/>
    <s v="oui"/>
    <x v="1"/>
    <x v="4"/>
    <x v="2"/>
    <d v="2025-01-11T00:00:00"/>
    <x v="0"/>
    <x v="1"/>
    <s v="Agoè-Nyivé"/>
    <x v="7"/>
    <x v="19"/>
    <x v="1"/>
    <x v="0"/>
  </r>
  <r>
    <n v="334"/>
    <s v="SIKA Lydia"/>
    <n v="20"/>
    <x v="0"/>
    <m/>
    <x v="1"/>
    <s v="Etudiante"/>
    <s v="SIKA Togbé 90209743/AKARIM Abla 96621943"/>
    <s v="Kotokoli Zongo"/>
    <s v="6.254258543"/>
    <s v="1.2138632"/>
    <s v="CMS Togblekope"/>
    <s v="Agoè-Nyive 4"/>
    <x v="2"/>
    <x v="0"/>
    <x v="97"/>
    <x v="19"/>
    <x v="101"/>
    <s v="oui"/>
    <s v="oui"/>
    <s v="oui"/>
    <s v="non"/>
    <s v="non"/>
    <s v="RAS"/>
    <s v="Ne sait pas "/>
    <s v="non"/>
    <s v="non"/>
    <s v="non"/>
    <s v="Forage, Pure Water"/>
    <s v="Ne sait pas "/>
    <s v="oui"/>
    <x v="1"/>
    <x v="4"/>
    <x v="2"/>
    <d v="2025-01-11T00:00:00"/>
    <x v="0"/>
    <x v="1"/>
    <s v="Agoè-Nyivé"/>
    <x v="7"/>
    <x v="19"/>
    <x v="1"/>
    <x v="0"/>
  </r>
  <r>
    <n v="335"/>
    <s v="GNON Shamssidine Djore"/>
    <n v="3"/>
    <x v="4"/>
    <m/>
    <x v="0"/>
    <s v="Enfant"/>
    <s v="GNON Moktar 90980317"/>
    <s v="Alinka"/>
    <s v="6.276445913"/>
    <s v="1.2103337"/>
    <s v="CMS Togblekope"/>
    <s v="Agoè-Nyive 4"/>
    <x v="2"/>
    <x v="0"/>
    <x v="102"/>
    <x v="19"/>
    <x v="102"/>
    <s v="oui"/>
    <s v="non"/>
    <s v="non"/>
    <s v="non"/>
    <s v="non"/>
    <s v="RAS"/>
    <s v="Ne sait pas "/>
    <s v="non"/>
    <s v="non"/>
    <s v="non"/>
    <s v="Forage, Pure Water"/>
    <s v="Ne sait pas "/>
    <s v="oui"/>
    <x v="1"/>
    <x v="4"/>
    <x v="2"/>
    <d v="2025-01-12T00:00:00"/>
    <x v="0"/>
    <x v="1"/>
    <s v="Agoè-Nyivé"/>
    <x v="7"/>
    <x v="19"/>
    <x v="1"/>
    <x v="0"/>
  </r>
  <r>
    <n v="336"/>
    <s v="TOUDJI Mawuli Fabrice"/>
    <n v="4"/>
    <x v="4"/>
    <m/>
    <x v="0"/>
    <s v="Enfant"/>
    <s v="TOUDJI Nestor 91580831"/>
    <s v="Agoé zongo"/>
    <s v="6.254258543"/>
    <s v="1.2138632"/>
    <s v="CMS Togblekope"/>
    <s v="Agoè-Nyive 4"/>
    <x v="2"/>
    <x v="0"/>
    <x v="102"/>
    <x v="19"/>
    <x v="102"/>
    <s v="oui"/>
    <s v="non"/>
    <s v="non"/>
    <s v="non"/>
    <s v="non"/>
    <s v="RAS"/>
    <s v="Ne sait pas "/>
    <s v="non"/>
    <s v="non"/>
    <s v="non"/>
    <s v="Forage, Pure Water"/>
    <s v="Ne sait pas "/>
    <s v="oui"/>
    <x v="1"/>
    <x v="4"/>
    <x v="2"/>
    <d v="2025-01-12T00:00:00"/>
    <x v="0"/>
    <x v="1"/>
    <s v="Agoè-Nyivé"/>
    <x v="7"/>
    <x v="19"/>
    <x v="1"/>
    <x v="0"/>
  </r>
  <r>
    <n v="337"/>
    <s v="MAMAN Afiz"/>
    <n v="3"/>
    <x v="4"/>
    <m/>
    <x v="0"/>
    <s v="Enfant"/>
    <s v="MAMAN Séidou 91790037/93726830"/>
    <s v="Agoé zongo"/>
    <s v="6.254258543"/>
    <s v="1.2138632"/>
    <s v="CMS Togblekope"/>
    <s v="Agoè-Nyive 4"/>
    <x v="2"/>
    <x v="0"/>
    <x v="102"/>
    <x v="19"/>
    <x v="102"/>
    <s v="oui"/>
    <s v="non"/>
    <s v="non"/>
    <s v="non"/>
    <s v="non"/>
    <s v="RAS"/>
    <s v="Ne sait pas "/>
    <s v="non"/>
    <s v="non"/>
    <s v="non"/>
    <s v="Forage, Pure Water"/>
    <s v="Ne sait pas "/>
    <s v="oui"/>
    <x v="1"/>
    <x v="4"/>
    <x v="2"/>
    <d v="2025-01-12T00:00:00"/>
    <x v="0"/>
    <x v="1"/>
    <s v="Agoè-Nyivé"/>
    <x v="7"/>
    <x v="19"/>
    <x v="1"/>
    <x v="0"/>
  </r>
  <r>
    <n v="338"/>
    <s v="MASSEDE Adjo Ines"/>
    <n v="6"/>
    <x v="1"/>
    <m/>
    <x v="1"/>
    <s v="Elève"/>
    <s v="MASSEDE 92456560"/>
    <s v="Agoè Zongo Zilikpota"/>
    <s v="6.254258543"/>
    <s v="1.2138632"/>
    <s v="CMS Togblekope"/>
    <s v="Agoè-Nyive 4"/>
    <x v="2"/>
    <x v="0"/>
    <x v="102"/>
    <x v="19"/>
    <x v="102"/>
    <s v="oui"/>
    <s v="oui"/>
    <s v="oui"/>
    <s v="oui"/>
    <s v="OUI"/>
    <s v="Crampe des membres"/>
    <s v="Ne sait pas "/>
    <s v="non"/>
    <s v="Oui"/>
    <s v="non"/>
    <s v="Forage, Pure Water"/>
    <s v="Ne sait pas "/>
    <s v="oui"/>
    <x v="0"/>
    <x v="4"/>
    <x v="2"/>
    <s v="En hospitalisation"/>
    <x v="2"/>
    <x v="0"/>
    <s v="Agoè-Nyivé"/>
    <x v="7"/>
    <x v="19"/>
    <x v="0"/>
    <x v="0"/>
  </r>
  <r>
    <n v="339"/>
    <s v="SOFIANE Karime"/>
    <n v="37"/>
    <x v="0"/>
    <m/>
    <x v="0"/>
    <s v="Revendeur"/>
    <s v="SOFIANE Karim 91498640"/>
    <s v="Agoè Zongo Zilikpota/amana"/>
    <s v="6.254258543"/>
    <s v="1.2138632"/>
    <s v="CMS Togblekope"/>
    <s v="Agoè-Nyive 4"/>
    <x v="2"/>
    <x v="0"/>
    <x v="102"/>
    <x v="19"/>
    <x v="103"/>
    <s v="oui"/>
    <s v="oui"/>
    <s v="oui"/>
    <s v="non"/>
    <s v="non"/>
    <s v="RAS"/>
    <s v="Ne sait pas "/>
    <s v="non"/>
    <s v="non"/>
    <s v="non"/>
    <s v="Forage, Pure Water"/>
    <s v="Ne sait pas "/>
    <s v="oui"/>
    <x v="1"/>
    <x v="4"/>
    <x v="2"/>
    <d v="2025-01-13T00:00:00"/>
    <x v="0"/>
    <x v="1"/>
    <s v="Agoè-Nyivé"/>
    <x v="7"/>
    <x v="19"/>
    <x v="1"/>
    <x v="0"/>
  </r>
  <r>
    <n v="340"/>
    <s v="KARIM Maman Bébé"/>
    <n v="28"/>
    <x v="0"/>
    <m/>
    <x v="1"/>
    <s v="Ménagère"/>
    <s v="KARIM Ali 90631956"/>
    <s v="Zongo Zilikpota"/>
    <s v="6.254258543"/>
    <s v="1.2138632"/>
    <s v="CMS Togblekope"/>
    <s v="Agoè-Nyive 4"/>
    <x v="2"/>
    <x v="0"/>
    <x v="103"/>
    <x v="19"/>
    <x v="103"/>
    <s v="oui"/>
    <s v="non"/>
    <s v="non"/>
    <s v="non"/>
    <s v="non"/>
    <s v="RAS"/>
    <s v="Ne sait pas "/>
    <s v="non"/>
    <s v="non"/>
    <s v="non"/>
    <s v="Forage, Pure Water"/>
    <s v="Ne sait pas "/>
    <s v="oui"/>
    <x v="1"/>
    <x v="4"/>
    <x v="2"/>
    <d v="2025-01-13T00:00:00"/>
    <x v="0"/>
    <x v="1"/>
    <s v="Agoè-Nyivé"/>
    <x v="7"/>
    <x v="19"/>
    <x v="1"/>
    <x v="0"/>
  </r>
  <r>
    <n v="341"/>
    <s v="NOUROU Idaya"/>
    <n v="20"/>
    <x v="0"/>
    <m/>
    <x v="1"/>
    <s v="Couturière"/>
    <s v="AMIDOU Abdoul Rakibou"/>
    <s v="Agoé zongo"/>
    <s v="6.254258543"/>
    <s v="1.2138632"/>
    <s v="CMS Togblekope"/>
    <s v="Agoè-Nyive 4"/>
    <x v="2"/>
    <x v="0"/>
    <x v="103"/>
    <x v="19"/>
    <x v="103"/>
    <s v="oui"/>
    <s v="non"/>
    <s v="non"/>
    <s v="non"/>
    <s v="non"/>
    <s v="RAS"/>
    <s v="Ne sait pas "/>
    <s v="non"/>
    <s v="non"/>
    <s v="non"/>
    <s v="Forage, Pure Water"/>
    <s v="Ne sait pas "/>
    <s v="oui"/>
    <x v="1"/>
    <x v="4"/>
    <x v="2"/>
    <d v="2025-01-13T00:00:00"/>
    <x v="0"/>
    <x v="1"/>
    <s v="Agoè-Nyivé"/>
    <x v="7"/>
    <x v="19"/>
    <x v="1"/>
    <x v="0"/>
  </r>
  <r>
    <n v="342"/>
    <s v="SONA Zénabou"/>
    <n v="17"/>
    <x v="0"/>
    <m/>
    <x v="1"/>
    <s v="Couturière"/>
    <s v="SOBABI Dikon 91973268"/>
    <s v="Adétikopé Well city"/>
    <s v="6.276330"/>
    <s v="1.202724"/>
    <s v="CMS Togblekope"/>
    <s v="Agoè-Nyive 6"/>
    <x v="2"/>
    <x v="0"/>
    <x v="103"/>
    <x v="19"/>
    <x v="103"/>
    <s v="oui"/>
    <s v="oui"/>
    <s v="oui"/>
    <s v="non"/>
    <s v="non"/>
    <s v="RAS"/>
    <s v="Ne sait pas "/>
    <s v="non"/>
    <s v="non"/>
    <s v="non"/>
    <s v="Forage, Pure Water"/>
    <s v="Ne sait pas "/>
    <s v="oui"/>
    <x v="1"/>
    <x v="4"/>
    <x v="2"/>
    <d v="2025-01-13T00:00:00"/>
    <x v="0"/>
    <x v="1"/>
    <s v="Agoè-Nyivé"/>
    <x v="18"/>
    <x v="21"/>
    <x v="1"/>
    <x v="0"/>
  </r>
  <r>
    <n v="343"/>
    <s v="ADOU Salamatou"/>
    <n v="35"/>
    <x v="0"/>
    <m/>
    <x v="1"/>
    <s v="Revendeuse"/>
    <s v="SOBABI Dikon 91973268"/>
    <s v="Adétikopé Well city"/>
    <s v="6.276330"/>
    <s v="1.202724"/>
    <s v="CMS Togblekope"/>
    <s v="Agoè-Nyive 6"/>
    <x v="2"/>
    <x v="0"/>
    <x v="103"/>
    <x v="19"/>
    <x v="103"/>
    <s v="oui"/>
    <s v="oui"/>
    <s v="non"/>
    <s v="non"/>
    <s v="non"/>
    <s v="RAS"/>
    <s v="Ne sait pas "/>
    <s v="non"/>
    <s v="non"/>
    <s v="non"/>
    <s v="Forage, Pure Water"/>
    <s v="Ne sait pas "/>
    <s v="oui"/>
    <x v="1"/>
    <x v="4"/>
    <x v="2"/>
    <d v="2025-01-13T00:00:00"/>
    <x v="0"/>
    <x v="1"/>
    <s v="Agoè-Nyivé"/>
    <x v="18"/>
    <x v="21"/>
    <x v="1"/>
    <x v="0"/>
  </r>
  <r>
    <n v="344"/>
    <s v="SEBABABI Sahalan "/>
    <n v="4"/>
    <x v="4"/>
    <m/>
    <x v="0"/>
    <s v="Enfant"/>
    <s v="SOBABI Dikon 91973268"/>
    <s v="Adétikopé Well city"/>
    <s v="6.276330"/>
    <s v="1.202724"/>
    <s v="CMS Togblekope"/>
    <s v="Agoè-Nyive 6"/>
    <x v="2"/>
    <x v="0"/>
    <x v="103"/>
    <x v="19"/>
    <x v="103"/>
    <s v="oui"/>
    <s v="non"/>
    <s v="non"/>
    <s v="non"/>
    <s v="non"/>
    <s v="RAS"/>
    <s v="Ne sait pas "/>
    <s v="non"/>
    <s v="non"/>
    <s v="non"/>
    <s v="Forage, Pure Water"/>
    <s v="Ne sait pas "/>
    <s v="oui"/>
    <x v="1"/>
    <x v="4"/>
    <x v="2"/>
    <d v="2025-01-13T00:00:00"/>
    <x v="0"/>
    <x v="1"/>
    <s v="Agoè-Nyivé"/>
    <x v="18"/>
    <x v="21"/>
    <x v="1"/>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03486DC-4D3C-464F-BB4E-D802516E2A5A}"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5:D56" firstHeaderRow="1" firstDataRow="2" firstDataCol="1"/>
  <pivotFields count="43">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8">
        <item x="0"/>
        <item x="1"/>
        <item m="1" x="6"/>
        <item m="1" x="4"/>
        <item m="1" x="5"/>
        <item m="1" x="2"/>
        <item m="1" x="3"/>
        <item t="default"/>
      </items>
    </pivotField>
    <pivotField showAll="0"/>
    <pivotField axis="axisRow" showAll="0">
      <items count="22">
        <item x="8"/>
        <item x="12"/>
        <item x="7"/>
        <item x="15"/>
        <item x="11"/>
        <item x="0"/>
        <item x="2"/>
        <item x="4"/>
        <item x="1"/>
        <item x="5"/>
        <item x="6"/>
        <item x="3"/>
        <item x="9"/>
        <item x="10"/>
        <item m="1" x="20"/>
        <item x="14"/>
        <item x="13"/>
        <item x="16"/>
        <item m="1" x="19"/>
        <item x="17"/>
        <item x="18"/>
        <item t="default"/>
      </items>
    </pivotField>
    <pivotField showAll="0"/>
    <pivotField showAll="0"/>
    <pivotField showAll="0"/>
    <pivotField showAll="0" defaultSubtotal="0"/>
  </pivotFields>
  <rowFields count="1">
    <field x="38"/>
  </rowFields>
  <rowItems count="20">
    <i>
      <x/>
    </i>
    <i>
      <x v="1"/>
    </i>
    <i>
      <x v="2"/>
    </i>
    <i>
      <x v="3"/>
    </i>
    <i>
      <x v="4"/>
    </i>
    <i>
      <x v="5"/>
    </i>
    <i>
      <x v="6"/>
    </i>
    <i>
      <x v="7"/>
    </i>
    <i>
      <x v="8"/>
    </i>
    <i>
      <x v="9"/>
    </i>
    <i>
      <x v="10"/>
    </i>
    <i>
      <x v="11"/>
    </i>
    <i>
      <x v="12"/>
    </i>
    <i>
      <x v="13"/>
    </i>
    <i>
      <x v="15"/>
    </i>
    <i>
      <x v="16"/>
    </i>
    <i>
      <x v="17"/>
    </i>
    <i>
      <x v="19"/>
    </i>
    <i>
      <x v="20"/>
    </i>
    <i t="grand">
      <x/>
    </i>
  </rowItems>
  <colFields count="1">
    <field x="36"/>
  </colFields>
  <colItems count="3">
    <i>
      <x/>
    </i>
    <i>
      <x v="1"/>
    </i>
    <i t="grand">
      <x/>
    </i>
  </colItems>
  <dataFields count="1">
    <dataField name="Count of Nom et Prénoms"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2D3EADB8-15AA-4E39-8257-93464F351FCC}" name="PivotTable2" cacheId="0" applyNumberFormats="0" applyBorderFormats="0" applyFontFormats="0" applyPatternFormats="0" applyAlignmentFormats="0" applyWidthHeightFormats="1" dataCaption="Values" grandTotalCaption="Total" updatedVersion="8" minRefreshableVersion="3" useAutoFormatting="1" itemPrintTitles="1" createdVersion="7" indent="0" outline="1" outlineData="1" multipleFieldFilters="0">
  <location ref="A52:E56" firstHeaderRow="1" firstDataRow="2" firstDataCol="1"/>
  <pivotFields count="4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11">
        <item x="1"/>
        <item m="1" x="7"/>
        <item m="1" x="5"/>
        <item x="2"/>
        <item m="1" x="6"/>
        <item x="0"/>
        <item m="1" x="9"/>
        <item m="1" x="8"/>
        <item m="1" x="4"/>
        <item m="1" x="3"/>
        <item t="default"/>
      </items>
    </pivotField>
    <pivotField showAll="0"/>
    <pivotField showAll="0"/>
    <pivotField showAll="0"/>
    <pivotField showAll="0"/>
    <pivotField showAll="0"/>
    <pivotField axis="axisRow" showAll="0">
      <items count="5">
        <item x="1"/>
        <item m="1" x="3"/>
        <item x="0"/>
        <item m="1" x="2"/>
        <item t="default"/>
      </items>
    </pivotField>
    <pivotField showAll="0">
      <items count="15">
        <item x="0"/>
        <item x="1"/>
        <item x="2"/>
        <item x="3"/>
        <item x="4"/>
        <item x="5"/>
        <item x="6"/>
        <item x="7"/>
        <item x="8"/>
        <item x="9"/>
        <item x="10"/>
        <item x="11"/>
        <item x="12"/>
        <item x="13"/>
        <item t="default"/>
      </items>
    </pivotField>
  </pivotFields>
  <rowFields count="1">
    <field x="41"/>
  </rowFields>
  <rowItems count="3">
    <i>
      <x/>
    </i>
    <i>
      <x v="2"/>
    </i>
    <i t="grand">
      <x/>
    </i>
  </rowItems>
  <colFields count="1">
    <field x="35"/>
  </colFields>
  <colItems count="4">
    <i>
      <x/>
    </i>
    <i>
      <x v="3"/>
    </i>
    <i>
      <x v="5"/>
    </i>
    <i t="grand">
      <x/>
    </i>
  </colItem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A79F459B-FCC7-4717-BB38-E30ED67DCBBE}" name="PivotTable1"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3:D11" firstHeaderRow="1" firstDataRow="2" firstDataCol="1" rowPageCount="1" colPageCount="1"/>
  <pivotFields count="43">
    <pivotField dataField="1" showAll="0"/>
    <pivotField showAll="0"/>
    <pivotField showAll="0"/>
    <pivotField axis="axisRow" showAll="0">
      <items count="11">
        <item m="1" x="8"/>
        <item m="1" x="9"/>
        <item x="0"/>
        <item x="4"/>
        <item x="3"/>
        <item x="1"/>
        <item x="2"/>
        <item x="5"/>
        <item m="1" x="6"/>
        <item m="1" x="7"/>
        <item t="default"/>
      </items>
    </pivotField>
    <pivotField showAll="0"/>
    <pivotField axis="axisCol" showAll="0">
      <items count="7">
        <item m="1" x="2"/>
        <item x="1"/>
        <item x="0"/>
        <item m="1" x="3"/>
        <item m="1" x="4"/>
        <item m="1" x="5"/>
        <item t="default"/>
      </items>
    </pivotField>
    <pivotField showAll="0"/>
    <pivotField showAll="0"/>
    <pivotField showAll="0"/>
    <pivotField showAll="0"/>
    <pivotField showAll="0"/>
    <pivotField showAll="0"/>
    <pivotField showAll="0"/>
    <pivotField showAll="0"/>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11">
        <item x="1"/>
        <item m="1" x="7"/>
        <item h="1" x="2"/>
        <item m="1" x="6"/>
        <item h="1" x="0"/>
        <item m="1" x="9"/>
        <item m="1" x="8"/>
        <item h="1" m="1" x="4"/>
        <item h="1" m="1" x="3"/>
        <item h="1" m="1" x="5"/>
        <item t="default"/>
      </items>
    </pivotField>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s>
  <rowFields count="1">
    <field x="3"/>
  </rowFields>
  <rowItems count="7">
    <i>
      <x v="2"/>
    </i>
    <i>
      <x v="3"/>
    </i>
    <i>
      <x v="4"/>
    </i>
    <i>
      <x v="5"/>
    </i>
    <i>
      <x v="6"/>
    </i>
    <i>
      <x v="7"/>
    </i>
    <i t="grand">
      <x/>
    </i>
  </rowItems>
  <colFields count="1">
    <field x="5"/>
  </colFields>
  <colItems count="3">
    <i>
      <x v="1"/>
    </i>
    <i>
      <x v="2"/>
    </i>
    <i t="grand">
      <x/>
    </i>
  </colItems>
  <pageFields count="1">
    <pageField fld="35" hier="-1"/>
  </pageField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040CCA79-7D81-4C86-BC9D-025992EC1A53}" name="PivotTable3" cacheId="0" applyNumberFormats="0" applyBorderFormats="0" applyFontFormats="0" applyPatternFormats="0" applyAlignmentFormats="0" applyWidthHeightFormats="1" dataCaption="Values" grandTotalCaption="Total" updatedVersion="8" minRefreshableVersion="3" useAutoFormatting="1" itemPrintTitles="1" createdVersion="7" indent="0" outline="1" outlineData="1" multipleFieldFilters="0">
  <location ref="A37:E45" firstHeaderRow="1" firstDataRow="2" firstDataCol="1"/>
  <pivotFields count="43">
    <pivotField dataField="1" showAll="0"/>
    <pivotField showAll="0"/>
    <pivotField showAll="0"/>
    <pivotField axis="axisRow" showAll="0">
      <items count="11">
        <item m="1" x="8"/>
        <item m="1" x="9"/>
        <item x="0"/>
        <item x="4"/>
        <item x="3"/>
        <item x="1"/>
        <item x="2"/>
        <item x="5"/>
        <item m="1" x="6"/>
        <item m="1" x="7"/>
        <item t="default"/>
      </items>
    </pivotField>
    <pivotField showAll="0"/>
    <pivotField showAll="0"/>
    <pivotField showAll="0"/>
    <pivotField showAll="0"/>
    <pivotField showAll="0"/>
    <pivotField showAll="0"/>
    <pivotField showAll="0"/>
    <pivotField showAll="0"/>
    <pivotField showAll="0"/>
    <pivotField showAll="0"/>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11">
        <item x="1"/>
        <item m="1" x="7"/>
        <item m="1" x="5"/>
        <item x="2"/>
        <item m="1" x="6"/>
        <item x="0"/>
        <item m="1" x="9"/>
        <item m="1" x="8"/>
        <item m="1" x="4"/>
        <item m="1" x="3"/>
        <item t="default"/>
      </items>
    </pivotField>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s>
  <rowFields count="1">
    <field x="3"/>
  </rowFields>
  <rowItems count="7">
    <i>
      <x v="2"/>
    </i>
    <i>
      <x v="3"/>
    </i>
    <i>
      <x v="4"/>
    </i>
    <i>
      <x v="5"/>
    </i>
    <i>
      <x v="6"/>
    </i>
    <i>
      <x v="7"/>
    </i>
    <i t="grand">
      <x/>
    </i>
  </rowItems>
  <colFields count="1">
    <field x="35"/>
  </colFields>
  <colItems count="4">
    <i>
      <x/>
    </i>
    <i>
      <x v="3"/>
    </i>
    <i>
      <x v="5"/>
    </i>
    <i t="grand">
      <x/>
    </i>
  </colItem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BD5865C6-BA27-4DE6-A1B6-B1797C1DB6A7}" name="PivotTable1" cacheId="0" applyNumberFormats="0" applyBorderFormats="0" applyFontFormats="0" applyPatternFormats="0" applyAlignmentFormats="0" applyWidthHeightFormats="1" dataCaption="Values" grandTotalCaption="Total" updatedVersion="8" minRefreshableVersion="3" useAutoFormatting="1" itemPrintTitles="1" createdVersion="7" indent="0" outline="1" outlineData="1" multipleFieldFilters="0">
  <location ref="A17:E25" firstHeaderRow="1" firstDataRow="2" firstDataCol="1"/>
  <pivotFields count="43">
    <pivotField dataField="1" showAll="0"/>
    <pivotField showAll="0"/>
    <pivotField showAll="0"/>
    <pivotField axis="axisRow" showAll="0">
      <items count="11">
        <item m="1" x="8"/>
        <item m="1" x="9"/>
        <item x="0"/>
        <item x="4"/>
        <item x="3"/>
        <item x="1"/>
        <item x="2"/>
        <item x="5"/>
        <item m="1" x="6"/>
        <item m="1" x="7"/>
        <item t="default"/>
      </items>
    </pivotField>
    <pivotField showAll="0"/>
    <pivotField showAll="0"/>
    <pivotField showAll="0"/>
    <pivotField showAll="0"/>
    <pivotField showAll="0"/>
    <pivotField showAll="0"/>
    <pivotField showAll="0"/>
    <pivotField showAll="0"/>
    <pivotField showAll="0"/>
    <pivotField showAll="0"/>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11">
        <item x="1"/>
        <item m="1" x="7"/>
        <item m="1" x="5"/>
        <item x="2"/>
        <item m="1" x="6"/>
        <item x="0"/>
        <item m="1" x="9"/>
        <item m="1" x="8"/>
        <item m="1" x="4"/>
        <item m="1" x="3"/>
        <item t="default"/>
      </items>
    </pivotField>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s>
  <rowFields count="1">
    <field x="3"/>
  </rowFields>
  <rowItems count="7">
    <i>
      <x v="2"/>
    </i>
    <i>
      <x v="3"/>
    </i>
    <i>
      <x v="4"/>
    </i>
    <i>
      <x v="5"/>
    </i>
    <i>
      <x v="6"/>
    </i>
    <i>
      <x v="7"/>
    </i>
    <i t="grand">
      <x/>
    </i>
  </rowItems>
  <colFields count="1">
    <field x="35"/>
  </colFields>
  <colItems count="4">
    <i>
      <x/>
    </i>
    <i>
      <x v="3"/>
    </i>
    <i>
      <x v="5"/>
    </i>
    <i t="grand">
      <x/>
    </i>
  </colItem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0DC0D70B-0466-4EC6-8EBA-6C8E5840BBF0}" name="PivotTable6" cacheId="0" applyNumberFormats="0" applyBorderFormats="0" applyFontFormats="0" applyPatternFormats="0" applyAlignmentFormats="0" applyWidthHeightFormats="1" dataCaption="Values" grandTotalCaption="Total" updatedVersion="8" minRefreshableVersion="3" useAutoFormatting="1" itemPrintTitles="1" createdVersion="7" indent="0" outline="1" outlineData="1" multipleFieldFilters="0">
  <location ref="A1:D9" firstHeaderRow="1" firstDataRow="2" firstDataCol="1"/>
  <pivotFields count="43">
    <pivotField dataField="1" showAll="0"/>
    <pivotField showAll="0"/>
    <pivotField showAll="0"/>
    <pivotField axis="axisRow" showAll="0">
      <items count="11">
        <item m="1" x="8"/>
        <item m="1" x="9"/>
        <item x="0"/>
        <item x="4"/>
        <item x="3"/>
        <item x="1"/>
        <item x="2"/>
        <item x="5"/>
        <item m="1" x="6"/>
        <item m="1" x="7"/>
        <item t="default"/>
      </items>
    </pivotField>
    <pivotField showAll="0"/>
    <pivotField axis="axisCol" showAll="0">
      <items count="7">
        <item m="1" x="2"/>
        <item x="1"/>
        <item x="0"/>
        <item m="1" x="3"/>
        <item m="1" x="4"/>
        <item m="1" x="5"/>
        <item t="default"/>
      </items>
    </pivotField>
    <pivotField showAll="0"/>
    <pivotField showAll="0"/>
    <pivotField showAll="0"/>
    <pivotField showAll="0"/>
    <pivotField showAll="0"/>
    <pivotField showAll="0"/>
    <pivotField showAll="0"/>
    <pivotField showAll="0"/>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s>
  <rowFields count="1">
    <field x="3"/>
  </rowFields>
  <rowItems count="7">
    <i>
      <x v="2"/>
    </i>
    <i>
      <x v="3"/>
    </i>
    <i>
      <x v="4"/>
    </i>
    <i>
      <x v="5"/>
    </i>
    <i>
      <x v="6"/>
    </i>
    <i>
      <x v="7"/>
    </i>
    <i t="grand">
      <x/>
    </i>
  </rowItems>
  <colFields count="1">
    <field x="5"/>
  </colFields>
  <colItems count="3">
    <i>
      <x v="1"/>
    </i>
    <i>
      <x v="2"/>
    </i>
    <i t="grand">
      <x/>
    </i>
  </colItem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E9D0613B-F95B-4AE8-BBC0-9B7B97A16DAD}" name="PivotTable3" cacheId="0" applyNumberFormats="0" applyBorderFormats="0" applyFontFormats="0" applyPatternFormats="0" applyAlignmentFormats="0" applyWidthHeightFormats="1" dataCaption="Values" grandTotalCaption="Total" updatedVersion="8" minRefreshableVersion="3" useAutoFormatting="1" itemPrintTitles="1" createdVersion="7" indent="0" outline="1" outlineData="1" multipleFieldFilters="0">
  <location ref="A48:D52" firstHeaderRow="1" firstDataRow="2" firstDataCol="1"/>
  <pivotFields count="4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8">
        <item m="1" x="3"/>
        <item m="1" x="6"/>
        <item m="1" x="2"/>
        <item m="1" x="5"/>
        <item x="0"/>
        <item m="1" x="4"/>
        <item x="1"/>
        <item t="default"/>
      </items>
    </pivotField>
    <pivotField showAll="0"/>
    <pivotField showAll="0"/>
    <pivotField showAll="0"/>
    <pivotField showAll="0"/>
    <pivotField axis="axisRow" showAll="0">
      <items count="5">
        <item x="1"/>
        <item m="1" x="3"/>
        <item x="0"/>
        <item m="1" x="2"/>
        <item t="default"/>
      </items>
    </pivotField>
    <pivotField showAll="0">
      <items count="15">
        <item x="0"/>
        <item x="1"/>
        <item x="2"/>
        <item x="3"/>
        <item x="4"/>
        <item x="5"/>
        <item x="6"/>
        <item x="7"/>
        <item x="8"/>
        <item x="9"/>
        <item x="10"/>
        <item x="11"/>
        <item x="12"/>
        <item x="13"/>
        <item t="default"/>
      </items>
    </pivotField>
  </pivotFields>
  <rowFields count="1">
    <field x="41"/>
  </rowFields>
  <rowItems count="3">
    <i>
      <x/>
    </i>
    <i>
      <x v="2"/>
    </i>
    <i t="grand">
      <x/>
    </i>
  </rowItems>
  <colFields count="1">
    <field x="36"/>
  </colFields>
  <colItems count="3">
    <i>
      <x v="4"/>
    </i>
    <i>
      <x v="6"/>
    </i>
    <i t="grand">
      <x/>
    </i>
  </colItem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370146E1-A13F-45CD-AA81-EDD33F17CC8E}" name="PivotTable2" cacheId="0" applyNumberFormats="0" applyBorderFormats="0" applyFontFormats="0" applyPatternFormats="0" applyAlignmentFormats="0" applyWidthHeightFormats="1" dataCaption="Values" grandTotalCaption="Total" updatedVersion="8" minRefreshableVersion="3" useAutoFormatting="1" itemPrintTitles="1" createdVersion="7" indent="0" outline="1" outlineData="1" multipleFieldFilters="0">
  <location ref="A32:E36" firstHeaderRow="1" firstDataRow="2" firstDataCol="1"/>
  <pivotFields count="4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11">
        <item x="1"/>
        <item m="1" x="7"/>
        <item m="1" x="5"/>
        <item x="2"/>
        <item m="1" x="6"/>
        <item x="0"/>
        <item m="1" x="9"/>
        <item m="1" x="8"/>
        <item m="1" x="4"/>
        <item m="1" x="3"/>
        <item t="default"/>
      </items>
    </pivotField>
    <pivotField showAll="0"/>
    <pivotField showAll="0"/>
    <pivotField showAll="0"/>
    <pivotField showAll="0"/>
    <pivotField showAll="0"/>
    <pivotField axis="axisRow" showAll="0">
      <items count="5">
        <item x="1"/>
        <item m="1" x="3"/>
        <item x="0"/>
        <item m="1" x="2"/>
        <item t="default"/>
      </items>
    </pivotField>
    <pivotField showAll="0">
      <items count="15">
        <item x="0"/>
        <item x="1"/>
        <item x="2"/>
        <item x="3"/>
        <item x="4"/>
        <item x="5"/>
        <item x="6"/>
        <item x="7"/>
        <item x="8"/>
        <item x="9"/>
        <item x="10"/>
        <item x="11"/>
        <item x="12"/>
        <item x="13"/>
        <item t="default"/>
      </items>
    </pivotField>
  </pivotFields>
  <rowFields count="1">
    <field x="41"/>
  </rowFields>
  <rowItems count="3">
    <i>
      <x/>
    </i>
    <i>
      <x v="2"/>
    </i>
    <i t="grand">
      <x/>
    </i>
  </rowItems>
  <colFields count="1">
    <field x="35"/>
  </colFields>
  <colItems count="4">
    <i>
      <x/>
    </i>
    <i>
      <x v="3"/>
    </i>
    <i>
      <x v="5"/>
    </i>
    <i t="grand">
      <x/>
    </i>
  </colItem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20E27FE5-4DA3-4BEF-A105-B314E068CD43}" name="PivotTable1"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3:D11" firstHeaderRow="1" firstDataRow="2" firstDataCol="1"/>
  <pivotFields count="43">
    <pivotField dataField="1" showAll="0"/>
    <pivotField showAll="0"/>
    <pivotField showAll="0"/>
    <pivotField axis="axisRow" showAll="0">
      <items count="11">
        <item m="1" x="8"/>
        <item m="1" x="9"/>
        <item x="0"/>
        <item x="4"/>
        <item x="3"/>
        <item x="1"/>
        <item x="2"/>
        <item x="5"/>
        <item m="1" x="6"/>
        <item m="1" x="7"/>
        <item t="default"/>
      </items>
    </pivotField>
    <pivotField showAll="0"/>
    <pivotField axis="axisCol" showAll="0">
      <items count="7">
        <item m="1" x="2"/>
        <item x="1"/>
        <item x="0"/>
        <item m="1" x="3"/>
        <item m="1" x="4"/>
        <item m="1" x="5"/>
        <item t="default"/>
      </items>
    </pivotField>
    <pivotField showAll="0"/>
    <pivotField showAll="0"/>
    <pivotField showAll="0"/>
    <pivotField showAll="0"/>
    <pivotField showAll="0"/>
    <pivotField showAll="0"/>
    <pivotField showAll="0"/>
    <pivotField showAll="0"/>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s>
  <rowFields count="1">
    <field x="3"/>
  </rowFields>
  <rowItems count="7">
    <i>
      <x v="2"/>
    </i>
    <i>
      <x v="3"/>
    </i>
    <i>
      <x v="4"/>
    </i>
    <i>
      <x v="5"/>
    </i>
    <i>
      <x v="6"/>
    </i>
    <i>
      <x v="7"/>
    </i>
    <i t="grand">
      <x/>
    </i>
  </rowItems>
  <colFields count="1">
    <field x="5"/>
  </colFields>
  <colItems count="3">
    <i>
      <x v="1"/>
    </i>
    <i>
      <x v="2"/>
    </i>
    <i t="grand">
      <x/>
    </i>
  </colItem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209B4DC3-BED4-497D-AF96-571D90942ED0}" name="PivotTable2"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29:D37" firstHeaderRow="1" firstDataRow="2" firstDataCol="1"/>
  <pivotFields count="43">
    <pivotField dataField="1" showAll="0"/>
    <pivotField showAll="0"/>
    <pivotField showAll="0"/>
    <pivotField axis="axisRow" showAll="0">
      <items count="11">
        <item m="1" x="8"/>
        <item m="1" x="9"/>
        <item x="0"/>
        <item x="4"/>
        <item x="3"/>
        <item x="1"/>
        <item x="2"/>
        <item x="5"/>
        <item m="1" x="6"/>
        <item m="1" x="7"/>
        <item t="default"/>
      </items>
    </pivotField>
    <pivotField showAll="0"/>
    <pivotField showAll="0"/>
    <pivotField showAll="0"/>
    <pivotField showAll="0"/>
    <pivotField showAll="0"/>
    <pivotField showAll="0"/>
    <pivotField showAll="0"/>
    <pivotField showAll="0"/>
    <pivotField showAll="0"/>
    <pivotField showAll="0"/>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8">
        <item m="1" x="6"/>
        <item m="1" x="5"/>
        <item x="0"/>
        <item m="1" x="4"/>
        <item x="1"/>
        <item m="1" x="2"/>
        <item m="1" x="3"/>
        <item t="default"/>
      </items>
    </pivotField>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s>
  <rowFields count="1">
    <field x="3"/>
  </rowFields>
  <rowItems count="7">
    <i>
      <x v="2"/>
    </i>
    <i>
      <x v="3"/>
    </i>
    <i>
      <x v="4"/>
    </i>
    <i>
      <x v="5"/>
    </i>
    <i>
      <x v="6"/>
    </i>
    <i>
      <x v="7"/>
    </i>
    <i t="grand">
      <x/>
    </i>
  </rowItems>
  <colFields count="1">
    <field x="36"/>
  </colFields>
  <colItems count="3">
    <i>
      <x v="2"/>
    </i>
    <i>
      <x v="4"/>
    </i>
    <i t="grand">
      <x/>
    </i>
  </colItem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59F115D9-82DC-4AD0-9454-461ACCC250DE}" name="PivotTable3"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276:D298" firstHeaderRow="1" firstDataRow="2" firstDataCol="1" rowPageCount="1" colPageCount="1"/>
  <pivotFields count="4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7">
        <item x="0"/>
        <item x="1"/>
        <item m="1" x="4"/>
        <item m="1" x="3"/>
        <item m="1" x="5"/>
        <item m="1" x="2"/>
        <item t="default"/>
      </items>
    </pivotField>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axis="axisRow" showAll="0">
      <items count="27">
        <item m="1" x="24"/>
        <item x="0"/>
        <item x="1"/>
        <item x="2"/>
        <item x="3"/>
        <item x="4"/>
        <item x="5"/>
        <item x="6"/>
        <item m="1" x="25"/>
        <item x="7"/>
        <item x="8"/>
        <item m="1" x="23"/>
        <item x="9"/>
        <item m="1" x="20"/>
        <item m="1" x="21"/>
        <item m="1" x="22"/>
        <item x="10"/>
        <item x="11"/>
        <item x="12"/>
        <item x="13"/>
        <item x="18"/>
        <item x="14"/>
        <item x="15"/>
        <item x="16"/>
        <item x="17"/>
        <item x="19"/>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8">
        <item m="1" x="3"/>
        <item m="1" x="6"/>
        <item m="1" x="2"/>
        <item m="1" x="5"/>
        <item x="0"/>
        <item m="1" x="4"/>
        <item x="1"/>
        <item t="default"/>
      </items>
    </pivotField>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16"/>
  </rowFields>
  <rowItems count="21">
    <i>
      <x v="1"/>
    </i>
    <i>
      <x v="2"/>
    </i>
    <i>
      <x v="3"/>
    </i>
    <i>
      <x v="4"/>
    </i>
    <i>
      <x v="5"/>
    </i>
    <i>
      <x v="6"/>
    </i>
    <i>
      <x v="7"/>
    </i>
    <i>
      <x v="9"/>
    </i>
    <i>
      <x v="10"/>
    </i>
    <i>
      <x v="12"/>
    </i>
    <i>
      <x v="16"/>
    </i>
    <i>
      <x v="17"/>
    </i>
    <i>
      <x v="18"/>
    </i>
    <i>
      <x v="19"/>
    </i>
    <i>
      <x v="20"/>
    </i>
    <i>
      <x v="21"/>
    </i>
    <i>
      <x v="22"/>
    </i>
    <i>
      <x v="23"/>
    </i>
    <i>
      <x v="24"/>
    </i>
    <i>
      <x v="25"/>
    </i>
    <i t="grand">
      <x/>
    </i>
  </rowItems>
  <colFields count="1">
    <field x="36"/>
  </colFields>
  <colItems count="3">
    <i>
      <x v="4"/>
    </i>
    <i>
      <x v="6"/>
    </i>
    <i t="grand">
      <x/>
    </i>
  </colItems>
  <pageFields count="1">
    <pageField fld="14" hier="-1"/>
  </pageField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5083F86-9454-40C3-A308-E3E1D59705F9}"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D27" firstHeaderRow="1" firstDataRow="2" firstDataCol="1"/>
  <pivotFields count="43">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8">
        <item x="0"/>
        <item x="1"/>
        <item m="1" x="6"/>
        <item m="1" x="4"/>
        <item m="1" x="5"/>
        <item m="1" x="2"/>
        <item m="1" x="3"/>
        <item t="default"/>
      </items>
    </pivotField>
    <pivotField showAll="0"/>
    <pivotField showAll="0"/>
    <pivotField axis="axisRow" showAll="0">
      <items count="27">
        <item x="8"/>
        <item x="6"/>
        <item x="4"/>
        <item x="5"/>
        <item x="1"/>
        <item x="2"/>
        <item x="0"/>
        <item m="1" x="25"/>
        <item m="1" x="24"/>
        <item m="1" x="22"/>
        <item x="3"/>
        <item x="7"/>
        <item m="1" x="23"/>
        <item x="9"/>
        <item x="11"/>
        <item x="12"/>
        <item x="13"/>
        <item x="14"/>
        <item x="16"/>
        <item x="10"/>
        <item x="17"/>
        <item x="19"/>
        <item x="15"/>
        <item x="18"/>
        <item x="20"/>
        <item x="21"/>
        <item t="default"/>
      </items>
    </pivotField>
    <pivotField showAll="0"/>
    <pivotField showAll="0"/>
    <pivotField showAll="0" defaultSubtotal="0"/>
  </pivotFields>
  <rowFields count="1">
    <field x="39"/>
  </rowFields>
  <rowItems count="23">
    <i>
      <x/>
    </i>
    <i>
      <x v="1"/>
    </i>
    <i>
      <x v="2"/>
    </i>
    <i>
      <x v="3"/>
    </i>
    <i>
      <x v="4"/>
    </i>
    <i>
      <x v="5"/>
    </i>
    <i>
      <x v="6"/>
    </i>
    <i>
      <x v="10"/>
    </i>
    <i>
      <x v="11"/>
    </i>
    <i>
      <x v="13"/>
    </i>
    <i>
      <x v="14"/>
    </i>
    <i>
      <x v="15"/>
    </i>
    <i>
      <x v="16"/>
    </i>
    <i>
      <x v="17"/>
    </i>
    <i>
      <x v="18"/>
    </i>
    <i>
      <x v="19"/>
    </i>
    <i>
      <x v="20"/>
    </i>
    <i>
      <x v="21"/>
    </i>
    <i>
      <x v="22"/>
    </i>
    <i>
      <x v="23"/>
    </i>
    <i>
      <x v="24"/>
    </i>
    <i>
      <x v="25"/>
    </i>
    <i t="grand">
      <x/>
    </i>
  </rowItems>
  <colFields count="1">
    <field x="36"/>
  </colFields>
  <colItems count="3">
    <i>
      <x/>
    </i>
    <i>
      <x v="1"/>
    </i>
    <i t="grand">
      <x/>
    </i>
  </colItems>
  <dataFields count="1">
    <dataField name="Count of Nom et Prénoms"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A9084521-118A-48F4-A8CC-93486A0AA337}" name="PivotTable4"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3:E25" firstHeaderRow="1" firstDataRow="2" firstDataCol="1" rowPageCount="1" colPageCount="1"/>
  <pivotFields count="4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7">
        <item x="0"/>
        <item x="1"/>
        <item m="1" x="4"/>
        <item m="1" x="3"/>
        <item m="1" x="5"/>
        <item m="1" x="2"/>
        <item t="default"/>
      </items>
    </pivotField>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axis="axisRow" showAll="0">
      <items count="27">
        <item m="1" x="24"/>
        <item x="0"/>
        <item x="1"/>
        <item x="2"/>
        <item x="3"/>
        <item x="4"/>
        <item x="5"/>
        <item x="6"/>
        <item m="1" x="25"/>
        <item x="7"/>
        <item x="8"/>
        <item m="1" x="23"/>
        <item x="9"/>
        <item m="1" x="20"/>
        <item m="1" x="21"/>
        <item m="1" x="22"/>
        <item x="10"/>
        <item x="11"/>
        <item x="12"/>
        <item x="13"/>
        <item x="18"/>
        <item x="14"/>
        <item x="15"/>
        <item x="16"/>
        <item x="17"/>
        <item x="19"/>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11">
        <item x="1"/>
        <item x="0"/>
        <item m="1" x="8"/>
        <item m="1" x="3"/>
        <item m="1" x="4"/>
        <item m="1" x="9"/>
        <item x="2"/>
        <item m="1" x="7"/>
        <item m="1" x="6"/>
        <item m="1" x="5"/>
        <item t="default"/>
      </items>
    </pivotField>
    <pivotField showAll="0"/>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16"/>
  </rowFields>
  <rowItems count="21">
    <i>
      <x v="1"/>
    </i>
    <i>
      <x v="2"/>
    </i>
    <i>
      <x v="3"/>
    </i>
    <i>
      <x v="4"/>
    </i>
    <i>
      <x v="5"/>
    </i>
    <i>
      <x v="6"/>
    </i>
    <i>
      <x v="7"/>
    </i>
    <i>
      <x v="9"/>
    </i>
    <i>
      <x v="10"/>
    </i>
    <i>
      <x v="12"/>
    </i>
    <i>
      <x v="16"/>
    </i>
    <i>
      <x v="17"/>
    </i>
    <i>
      <x v="18"/>
    </i>
    <i>
      <x v="19"/>
    </i>
    <i>
      <x v="20"/>
    </i>
    <i>
      <x v="21"/>
    </i>
    <i>
      <x v="22"/>
    </i>
    <i>
      <x v="23"/>
    </i>
    <i>
      <x v="24"/>
    </i>
    <i>
      <x v="25"/>
    </i>
    <i t="grand">
      <x/>
    </i>
  </rowItems>
  <colFields count="1">
    <field x="35"/>
  </colFields>
  <colItems count="4">
    <i>
      <x/>
    </i>
    <i>
      <x v="1"/>
    </i>
    <i>
      <x v="6"/>
    </i>
    <i t="grand">
      <x/>
    </i>
  </colItems>
  <pageFields count="1">
    <pageField fld="14" hier="-1"/>
  </pageField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F9026215-7607-4F2C-80D6-16CF64DA6970}" name="PivotTable2"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156:D262" firstHeaderRow="1" firstDataRow="2" firstDataCol="1" rowPageCount="1" colPageCount="1"/>
  <pivotFields count="4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7">
        <item x="0"/>
        <item x="1"/>
        <item m="1" x="4"/>
        <item m="1" x="3"/>
        <item m="1" x="5"/>
        <item m="1" x="2"/>
        <item t="default"/>
      </items>
    </pivotField>
    <pivotField axis="axisRow"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4">
        <item x="1"/>
        <item x="0"/>
        <item m="1" x="2"/>
        <item t="default"/>
      </items>
    </pivotField>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15"/>
  </rowFields>
  <rowItems count="105">
    <i>
      <x/>
    </i>
    <i>
      <x v="1"/>
    </i>
    <i>
      <x v="2"/>
    </i>
    <i>
      <x v="3"/>
    </i>
    <i>
      <x v="4"/>
    </i>
    <i>
      <x v="5"/>
    </i>
    <i>
      <x v="6"/>
    </i>
    <i>
      <x v="7"/>
    </i>
    <i>
      <x v="8"/>
    </i>
    <i>
      <x v="9"/>
    </i>
    <i>
      <x v="10"/>
    </i>
    <i>
      <x v="11"/>
    </i>
    <i>
      <x v="224"/>
    </i>
    <i>
      <x v="225"/>
    </i>
    <i>
      <x v="226"/>
    </i>
    <i>
      <x v="229"/>
    </i>
    <i>
      <x v="240"/>
    </i>
    <i>
      <x v="252"/>
    </i>
    <i>
      <x v="257"/>
    </i>
    <i>
      <x v="260"/>
    </i>
    <i>
      <x v="266"/>
    </i>
    <i>
      <x v="268"/>
    </i>
    <i>
      <x v="269"/>
    </i>
    <i>
      <x v="270"/>
    </i>
    <i>
      <x v="271"/>
    </i>
    <i>
      <x v="272"/>
    </i>
    <i>
      <x v="273"/>
    </i>
    <i>
      <x v="274"/>
    </i>
    <i>
      <x v="275"/>
    </i>
    <i>
      <x v="276"/>
    </i>
    <i>
      <x v="277"/>
    </i>
    <i>
      <x v="278"/>
    </i>
    <i>
      <x v="279"/>
    </i>
    <i>
      <x v="281"/>
    </i>
    <i>
      <x v="282"/>
    </i>
    <i>
      <x v="283"/>
    </i>
    <i>
      <x v="284"/>
    </i>
    <i>
      <x v="285"/>
    </i>
    <i>
      <x v="286"/>
    </i>
    <i>
      <x v="287"/>
    </i>
    <i>
      <x v="290"/>
    </i>
    <i>
      <x v="291"/>
    </i>
    <i>
      <x v="292"/>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7"/>
    </i>
    <i>
      <x v="328"/>
    </i>
    <i>
      <x v="331"/>
    </i>
    <i>
      <x v="332"/>
    </i>
    <i>
      <x v="333"/>
    </i>
    <i>
      <x v="334"/>
    </i>
    <i>
      <x v="335"/>
    </i>
    <i>
      <x v="336"/>
    </i>
    <i>
      <x v="337"/>
    </i>
    <i>
      <x v="338"/>
    </i>
    <i>
      <x v="339"/>
    </i>
    <i>
      <x v="341"/>
    </i>
    <i>
      <x v="343"/>
    </i>
    <i>
      <x v="345"/>
    </i>
    <i>
      <x v="347"/>
    </i>
    <i>
      <x v="350"/>
    </i>
    <i>
      <x v="351"/>
    </i>
    <i>
      <x v="354"/>
    </i>
    <i>
      <x v="355"/>
    </i>
    <i>
      <x v="356"/>
    </i>
    <i>
      <x v="357"/>
    </i>
    <i>
      <x v="358"/>
    </i>
    <i>
      <x v="359"/>
    </i>
    <i>
      <x v="360"/>
    </i>
    <i>
      <x v="361"/>
    </i>
    <i>
      <x v="362"/>
    </i>
    <i>
      <x v="363"/>
    </i>
    <i>
      <x v="364"/>
    </i>
    <i>
      <x v="365"/>
    </i>
    <i t="grand">
      <x/>
    </i>
  </rowItems>
  <colFields count="1">
    <field x="40"/>
  </colFields>
  <colItems count="3">
    <i>
      <x/>
    </i>
    <i>
      <x v="1"/>
    </i>
    <i t="grand">
      <x/>
    </i>
  </colItems>
  <pageFields count="1">
    <pageField fld="14" hier="-1"/>
  </pageField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2.xml><?xml version="1.0" encoding="utf-8"?>
<pivotTableDefinition xmlns="http://schemas.openxmlformats.org/spreadsheetml/2006/main" xmlns:mc="http://schemas.openxmlformats.org/markup-compatibility/2006" xmlns:xr="http://schemas.microsoft.com/office/spreadsheetml/2014/revision" mc:Ignorable="xr" xr:uid="{9EF641E3-4ACB-41F2-B3EF-72F63426A3B0}" name="PivotTable1"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34:E140" firstHeaderRow="1" firstDataRow="2" firstDataCol="1" rowPageCount="1" colPageCount="1"/>
  <pivotFields count="4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7">
        <item x="0"/>
        <item x="1"/>
        <item m="1" x="4"/>
        <item m="1" x="3"/>
        <item m="1" x="5"/>
        <item m="1" x="2"/>
        <item t="default"/>
      </items>
    </pivotField>
    <pivotField axis="axisRow"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11">
        <item x="1"/>
        <item x="0"/>
        <item m="1" x="8"/>
        <item m="1" x="3"/>
        <item m="1" x="4"/>
        <item m="1" x="9"/>
        <item x="2"/>
        <item m="1" x="7"/>
        <item m="1" x="6"/>
        <item m="1" x="5"/>
        <item t="default"/>
      </items>
    </pivotField>
    <pivotField showAll="0"/>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15"/>
  </rowFields>
  <rowItems count="105">
    <i>
      <x/>
    </i>
    <i>
      <x v="1"/>
    </i>
    <i>
      <x v="2"/>
    </i>
    <i>
      <x v="3"/>
    </i>
    <i>
      <x v="4"/>
    </i>
    <i>
      <x v="5"/>
    </i>
    <i>
      <x v="6"/>
    </i>
    <i>
      <x v="7"/>
    </i>
    <i>
      <x v="8"/>
    </i>
    <i>
      <x v="9"/>
    </i>
    <i>
      <x v="10"/>
    </i>
    <i>
      <x v="11"/>
    </i>
    <i>
      <x v="224"/>
    </i>
    <i>
      <x v="225"/>
    </i>
    <i>
      <x v="226"/>
    </i>
    <i>
      <x v="229"/>
    </i>
    <i>
      <x v="240"/>
    </i>
    <i>
      <x v="252"/>
    </i>
    <i>
      <x v="257"/>
    </i>
    <i>
      <x v="260"/>
    </i>
    <i>
      <x v="266"/>
    </i>
    <i>
      <x v="268"/>
    </i>
    <i>
      <x v="269"/>
    </i>
    <i>
      <x v="270"/>
    </i>
    <i>
      <x v="271"/>
    </i>
    <i>
      <x v="272"/>
    </i>
    <i>
      <x v="273"/>
    </i>
    <i>
      <x v="274"/>
    </i>
    <i>
      <x v="275"/>
    </i>
    <i>
      <x v="276"/>
    </i>
    <i>
      <x v="277"/>
    </i>
    <i>
      <x v="278"/>
    </i>
    <i>
      <x v="279"/>
    </i>
    <i>
      <x v="281"/>
    </i>
    <i>
      <x v="282"/>
    </i>
    <i>
      <x v="283"/>
    </i>
    <i>
      <x v="284"/>
    </i>
    <i>
      <x v="285"/>
    </i>
    <i>
      <x v="286"/>
    </i>
    <i>
      <x v="287"/>
    </i>
    <i>
      <x v="290"/>
    </i>
    <i>
      <x v="291"/>
    </i>
    <i>
      <x v="292"/>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7"/>
    </i>
    <i>
      <x v="328"/>
    </i>
    <i>
      <x v="331"/>
    </i>
    <i>
      <x v="332"/>
    </i>
    <i>
      <x v="333"/>
    </i>
    <i>
      <x v="334"/>
    </i>
    <i>
      <x v="335"/>
    </i>
    <i>
      <x v="336"/>
    </i>
    <i>
      <x v="337"/>
    </i>
    <i>
      <x v="338"/>
    </i>
    <i>
      <x v="339"/>
    </i>
    <i>
      <x v="341"/>
    </i>
    <i>
      <x v="343"/>
    </i>
    <i>
      <x v="345"/>
    </i>
    <i>
      <x v="347"/>
    </i>
    <i>
      <x v="350"/>
    </i>
    <i>
      <x v="351"/>
    </i>
    <i>
      <x v="354"/>
    </i>
    <i>
      <x v="355"/>
    </i>
    <i>
      <x v="356"/>
    </i>
    <i>
      <x v="357"/>
    </i>
    <i>
      <x v="358"/>
    </i>
    <i>
      <x v="359"/>
    </i>
    <i>
      <x v="360"/>
    </i>
    <i>
      <x v="361"/>
    </i>
    <i>
      <x v="362"/>
    </i>
    <i>
      <x v="363"/>
    </i>
    <i>
      <x v="364"/>
    </i>
    <i>
      <x v="365"/>
    </i>
    <i t="grand">
      <x/>
    </i>
  </rowItems>
  <colFields count="1">
    <field x="35"/>
  </colFields>
  <colItems count="4">
    <i>
      <x/>
    </i>
    <i>
      <x v="1"/>
    </i>
    <i>
      <x v="6"/>
    </i>
    <i t="grand">
      <x/>
    </i>
  </colItems>
  <pageFields count="1">
    <pageField fld="14" hier="-1"/>
  </pageField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3.xml><?xml version="1.0" encoding="utf-8"?>
<pivotTableDefinition xmlns="http://schemas.openxmlformats.org/spreadsheetml/2006/main" xmlns:mc="http://schemas.openxmlformats.org/markup-compatibility/2006" xmlns:xr="http://schemas.microsoft.com/office/spreadsheetml/2014/revision" mc:Ignorable="xr" xr:uid="{04BAD263-91C9-454E-8D93-BDEAF0DF2386}" name="PivotTable3"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31:D71" firstHeaderRow="1" firstDataRow="2" firstDataCol="1" rowPageCount="1" colPageCount="1"/>
  <pivotFields count="4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10">
        <item h="1" m="1" x="6"/>
        <item m="1" x="8"/>
        <item x="0"/>
        <item m="1" x="7"/>
        <item h="1" x="1"/>
        <item h="1" m="1" x="5"/>
        <item h="1" x="2"/>
        <item h="1" x="3"/>
        <item h="1" m="1" x="4"/>
        <item t="default"/>
      </items>
    </pivotField>
    <pivotField multipleItemSelectionAllowed="1" showAll="0"/>
    <pivotField axis="axisRow" numFmtId="14" showAll="0">
      <items count="369">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x="0"/>
        <item x="3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11">
        <item x="1"/>
        <item x="0"/>
        <item m="1" x="8"/>
        <item m="1" x="3"/>
        <item m="1" x="4"/>
        <item m="1" x="9"/>
        <item x="2"/>
        <item m="1" x="7"/>
        <item m="1" x="6"/>
        <item m="1" x="5"/>
        <item t="default"/>
      </items>
    </pivotField>
    <pivotField showAll="0"/>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15"/>
  </rowFields>
  <rowItems count="39">
    <i>
      <x v="224"/>
    </i>
    <i>
      <x v="225"/>
    </i>
    <i>
      <x v="226"/>
    </i>
    <i>
      <x v="229"/>
    </i>
    <i>
      <x v="240"/>
    </i>
    <i>
      <x v="257"/>
    </i>
    <i>
      <x v="260"/>
    </i>
    <i>
      <x v="266"/>
    </i>
    <i>
      <x v="268"/>
    </i>
    <i>
      <x v="269"/>
    </i>
    <i>
      <x v="270"/>
    </i>
    <i>
      <x v="271"/>
    </i>
    <i>
      <x v="272"/>
    </i>
    <i>
      <x v="273"/>
    </i>
    <i>
      <x v="274"/>
    </i>
    <i>
      <x v="275"/>
    </i>
    <i>
      <x v="281"/>
    </i>
    <i>
      <x v="282"/>
    </i>
    <i>
      <x v="285"/>
    </i>
    <i>
      <x v="286"/>
    </i>
    <i>
      <x v="290"/>
    </i>
    <i>
      <x v="291"/>
    </i>
    <i>
      <x v="294"/>
    </i>
    <i>
      <x v="298"/>
    </i>
    <i>
      <x v="300"/>
    </i>
    <i>
      <x v="301"/>
    </i>
    <i>
      <x v="302"/>
    </i>
    <i>
      <x v="305"/>
    </i>
    <i>
      <x v="306"/>
    </i>
    <i>
      <x v="307"/>
    </i>
    <i>
      <x v="313"/>
    </i>
    <i>
      <x v="314"/>
    </i>
    <i>
      <x v="317"/>
    </i>
    <i>
      <x v="320"/>
    </i>
    <i>
      <x v="322"/>
    </i>
    <i>
      <x v="331"/>
    </i>
    <i>
      <x v="345"/>
    </i>
    <i>
      <x v="358"/>
    </i>
    <i t="grand">
      <x/>
    </i>
  </rowItems>
  <colFields count="1">
    <field x="35"/>
  </colFields>
  <colItems count="3">
    <i>
      <x/>
    </i>
    <i>
      <x v="1"/>
    </i>
    <i t="grand">
      <x/>
    </i>
  </colItems>
  <pageFields count="1">
    <pageField fld="13" hier="-1"/>
  </pageField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4.xml><?xml version="1.0" encoding="utf-8"?>
<pivotTableDefinition xmlns="http://schemas.openxmlformats.org/spreadsheetml/2006/main" xmlns:mc="http://schemas.openxmlformats.org/markup-compatibility/2006" xmlns:xr="http://schemas.microsoft.com/office/spreadsheetml/2014/revision" mc:Ignorable="xr" xr:uid="{895C1E00-19E4-47A3-8EED-DC34C726C5FC}" name="PivotTable4"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3:D21" firstHeaderRow="1" firstDataRow="2" firstDataCol="1" rowPageCount="1" colPageCount="1"/>
  <pivotFields count="4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10">
        <item h="1" m="1" x="6"/>
        <item m="1" x="8"/>
        <item x="0"/>
        <item m="1" x="7"/>
        <item h="1" x="1"/>
        <item h="1" m="1" x="5"/>
        <item h="1" x="2"/>
        <item h="1" x="3"/>
        <item h="1" m="1" x="4"/>
        <item t="default"/>
      </items>
    </pivotField>
    <pivotField multipleItemSelectionAllowed="1"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axis="axisRow" showAll="0">
      <items count="27">
        <item m="1" x="24"/>
        <item x="0"/>
        <item x="1"/>
        <item x="2"/>
        <item x="3"/>
        <item x="4"/>
        <item x="5"/>
        <item x="6"/>
        <item m="1" x="25"/>
        <item x="7"/>
        <item x="8"/>
        <item m="1" x="23"/>
        <item x="9"/>
        <item m="1" x="20"/>
        <item m="1" x="21"/>
        <item m="1" x="22"/>
        <item x="10"/>
        <item x="11"/>
        <item x="12"/>
        <item x="13"/>
        <item x="18"/>
        <item x="14"/>
        <item x="15"/>
        <item x="16"/>
        <item x="17"/>
        <item x="19"/>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11">
        <item x="1"/>
        <item x="0"/>
        <item m="1" x="8"/>
        <item m="1" x="3"/>
        <item m="1" x="4"/>
        <item m="1" x="9"/>
        <item x="2"/>
        <item m="1" x="7"/>
        <item m="1" x="6"/>
        <item m="1" x="5"/>
        <item t="default"/>
      </items>
    </pivotField>
    <pivotField showAll="0"/>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16"/>
  </rowFields>
  <rowItems count="17">
    <i>
      <x v="1"/>
    </i>
    <i>
      <x v="2"/>
    </i>
    <i>
      <x v="3"/>
    </i>
    <i>
      <x v="4"/>
    </i>
    <i>
      <x v="5"/>
    </i>
    <i>
      <x v="6"/>
    </i>
    <i>
      <x v="7"/>
    </i>
    <i>
      <x v="9"/>
    </i>
    <i>
      <x v="10"/>
    </i>
    <i>
      <x v="12"/>
    </i>
    <i>
      <x v="16"/>
    </i>
    <i>
      <x v="17"/>
    </i>
    <i>
      <x v="18"/>
    </i>
    <i>
      <x v="19"/>
    </i>
    <i>
      <x v="22"/>
    </i>
    <i>
      <x v="24"/>
    </i>
    <i t="grand">
      <x/>
    </i>
  </rowItems>
  <colFields count="1">
    <field x="35"/>
  </colFields>
  <colItems count="3">
    <i>
      <x/>
    </i>
    <i>
      <x v="1"/>
    </i>
    <i t="grand">
      <x/>
    </i>
  </colItems>
  <pageFields count="1">
    <pageField fld="13" hier="-1"/>
  </pageField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5.xml><?xml version="1.0" encoding="utf-8"?>
<pivotTableDefinition xmlns="http://schemas.openxmlformats.org/spreadsheetml/2006/main" xmlns:mc="http://schemas.openxmlformats.org/markup-compatibility/2006" xmlns:xr="http://schemas.microsoft.com/office/spreadsheetml/2014/revision" mc:Ignorable="xr" xr:uid="{66CFB86E-7BCC-4A4C-80FD-9905C5E16C3A}" name="PivotTable5"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83:D121" firstHeaderRow="1" firstDataRow="2" firstDataCol="1" rowPageCount="1" colPageCount="1"/>
  <pivotFields count="4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10">
        <item h="1" m="1" x="6"/>
        <item m="1" x="8"/>
        <item x="0"/>
        <item m="1" x="7"/>
        <item h="1" x="1"/>
        <item h="1" m="1" x="5"/>
        <item h="1" x="2"/>
        <item h="1" x="3"/>
        <item h="1" m="1" x="4"/>
        <item t="default"/>
      </items>
    </pivotField>
    <pivotField multipleItemSelectionAllowed="1" showAll="0"/>
    <pivotField numFmtId="14" showAll="0">
      <items count="369">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x="0"/>
        <item x="367"/>
        <item t="default"/>
      </items>
    </pivotField>
    <pivotField showAll="0"/>
    <pivotField axis="axisRow" showAll="0">
      <items count="105">
        <item x="0"/>
        <item x="1"/>
        <item x="2"/>
        <item x="3"/>
        <item x="4"/>
        <item x="5"/>
        <item x="26"/>
        <item x="6"/>
        <item x="7"/>
        <item x="8"/>
        <item x="13"/>
        <item x="10"/>
        <item x="11"/>
        <item x="12"/>
        <item x="9"/>
        <item x="14"/>
        <item x="15"/>
        <item x="16"/>
        <item x="18"/>
        <item x="17"/>
        <item x="19"/>
        <item x="20"/>
        <item x="21"/>
        <item x="22"/>
        <item x="23"/>
        <item x="24"/>
        <item x="25"/>
        <item x="27"/>
        <item x="28"/>
        <item x="29"/>
        <item x="37"/>
        <item x="30"/>
        <item x="31"/>
        <item x="32"/>
        <item x="33"/>
        <item x="34"/>
        <item x="35"/>
        <item x="36"/>
        <item x="43"/>
        <item x="41"/>
        <item x="42"/>
        <item x="38"/>
        <item x="39"/>
        <item x="40"/>
        <item x="50"/>
        <item x="44"/>
        <item x="45"/>
        <item x="46"/>
        <item x="47"/>
        <item x="48"/>
        <item x="49"/>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8">
        <item m="1" x="6"/>
        <item x="0"/>
        <item x="1"/>
        <item m="1" x="4"/>
        <item m="1" x="5"/>
        <item m="1" x="2"/>
        <item m="1" x="3"/>
        <item t="default"/>
      </items>
    </pivotField>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17"/>
  </rowFields>
  <rowItems count="37">
    <i>
      <x/>
    </i>
    <i>
      <x v="1"/>
    </i>
    <i>
      <x v="2"/>
    </i>
    <i>
      <x v="3"/>
    </i>
    <i>
      <x v="4"/>
    </i>
    <i>
      <x v="5"/>
    </i>
    <i>
      <x v="7"/>
    </i>
    <i>
      <x v="8"/>
    </i>
    <i>
      <x v="9"/>
    </i>
    <i>
      <x v="10"/>
    </i>
    <i>
      <x v="11"/>
    </i>
    <i>
      <x v="12"/>
    </i>
    <i>
      <x v="13"/>
    </i>
    <i>
      <x v="14"/>
    </i>
    <i>
      <x v="15"/>
    </i>
    <i>
      <x v="16"/>
    </i>
    <i>
      <x v="17"/>
    </i>
    <i>
      <x v="18"/>
    </i>
    <i>
      <x v="19"/>
    </i>
    <i>
      <x v="24"/>
    </i>
    <i>
      <x v="27"/>
    </i>
    <i>
      <x v="30"/>
    </i>
    <i>
      <x v="34"/>
    </i>
    <i>
      <x v="36"/>
    </i>
    <i>
      <x v="38"/>
    </i>
    <i>
      <x v="39"/>
    </i>
    <i>
      <x v="40"/>
    </i>
    <i>
      <x v="43"/>
    </i>
    <i>
      <x v="44"/>
    </i>
    <i>
      <x v="53"/>
    </i>
    <i>
      <x v="56"/>
    </i>
    <i>
      <x v="57"/>
    </i>
    <i>
      <x v="60"/>
    </i>
    <i>
      <x v="62"/>
    </i>
    <i>
      <x v="73"/>
    </i>
    <i>
      <x v="88"/>
    </i>
    <i t="grand">
      <x/>
    </i>
  </rowItems>
  <colFields count="1">
    <field x="36"/>
  </colFields>
  <colItems count="3">
    <i>
      <x v="1"/>
    </i>
    <i>
      <x v="2"/>
    </i>
    <i t="grand">
      <x/>
    </i>
  </colItems>
  <pageFields count="1">
    <pageField fld="13" hier="-1"/>
  </pageField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6.xml><?xml version="1.0" encoding="utf-8"?>
<pivotTableDefinition xmlns="http://schemas.openxmlformats.org/spreadsheetml/2006/main" xmlns:mc="http://schemas.openxmlformats.org/markup-compatibility/2006" xmlns:xr="http://schemas.microsoft.com/office/spreadsheetml/2014/revision" mc:Ignorable="xr" xr:uid="{C440BE00-F18D-4C40-BCC1-4F1A42B3C255}" name="PivotTable4"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3:D17" firstHeaderRow="1" firstDataRow="2" firstDataCol="1" rowPageCount="1" colPageCount="1"/>
  <pivotFields count="4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10">
        <item h="1" m="1" x="6"/>
        <item m="1" x="8"/>
        <item h="1" x="0"/>
        <item m="1" x="7"/>
        <item x="1"/>
        <item h="1" m="1" x="5"/>
        <item h="1" x="2"/>
        <item h="1" x="3"/>
        <item h="1" m="1" x="4"/>
        <item t="default"/>
      </items>
    </pivotField>
    <pivotField multipleItemSelectionAllowed="1"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axis="axisRow" showAll="0">
      <items count="27">
        <item m="1" x="24"/>
        <item x="0"/>
        <item x="1"/>
        <item x="2"/>
        <item x="3"/>
        <item x="4"/>
        <item x="5"/>
        <item x="6"/>
        <item m="1" x="25"/>
        <item x="7"/>
        <item x="8"/>
        <item m="1" x="23"/>
        <item x="9"/>
        <item m="1" x="20"/>
        <item m="1" x="21"/>
        <item m="1" x="22"/>
        <item x="10"/>
        <item x="11"/>
        <item x="12"/>
        <item x="13"/>
        <item x="18"/>
        <item x="14"/>
        <item x="15"/>
        <item x="16"/>
        <item x="17"/>
        <item x="19"/>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11">
        <item x="1"/>
        <item x="0"/>
        <item m="1" x="8"/>
        <item m="1" x="3"/>
        <item m="1" x="4"/>
        <item m="1" x="9"/>
        <item x="2"/>
        <item m="1" x="7"/>
        <item m="1" x="6"/>
        <item m="1" x="5"/>
        <item t="default"/>
      </items>
    </pivotField>
    <pivotField showAll="0"/>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16"/>
  </rowFields>
  <rowItems count="13">
    <i>
      <x v="5"/>
    </i>
    <i>
      <x v="6"/>
    </i>
    <i>
      <x v="7"/>
    </i>
    <i>
      <x v="9"/>
    </i>
    <i>
      <x v="10"/>
    </i>
    <i>
      <x v="12"/>
    </i>
    <i>
      <x v="16"/>
    </i>
    <i>
      <x v="17"/>
    </i>
    <i>
      <x v="18"/>
    </i>
    <i>
      <x v="19"/>
    </i>
    <i>
      <x v="21"/>
    </i>
    <i>
      <x v="22"/>
    </i>
    <i t="grand">
      <x/>
    </i>
  </rowItems>
  <colFields count="1">
    <field x="35"/>
  </colFields>
  <colItems count="3">
    <i>
      <x/>
    </i>
    <i>
      <x v="1"/>
    </i>
    <i t="grand">
      <x/>
    </i>
  </colItems>
  <pageFields count="1">
    <pageField fld="13" hier="-1"/>
  </pageField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7.xml><?xml version="1.0" encoding="utf-8"?>
<pivotTableDefinition xmlns="http://schemas.openxmlformats.org/spreadsheetml/2006/main" xmlns:mc="http://schemas.openxmlformats.org/markup-compatibility/2006" xmlns:xr="http://schemas.microsoft.com/office/spreadsheetml/2014/revision" mc:Ignorable="xr" xr:uid="{73274531-5F5C-43EA-A6B1-D6908FBB1812}" name="PivotTable3"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101:D159" firstHeaderRow="1" firstDataRow="2" firstDataCol="1" rowPageCount="1" colPageCount="1"/>
  <pivotFields count="4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10">
        <item h="1" m="1" x="6"/>
        <item m="1" x="8"/>
        <item h="1" x="0"/>
        <item m="1" x="7"/>
        <item x="1"/>
        <item h="1" m="1" x="5"/>
        <item h="1" x="2"/>
        <item h="1" x="3"/>
        <item h="1" m="1" x="4"/>
        <item t="default"/>
      </items>
    </pivotField>
    <pivotField multipleItemSelectionAllowed="1" showAll="0"/>
    <pivotField axis="axisRow"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8">
        <item m="1" x="6"/>
        <item m="1" x="5"/>
        <item x="0"/>
        <item m="1" x="4"/>
        <item x="1"/>
        <item m="1" x="2"/>
        <item m="1" x="3"/>
        <item t="default"/>
      </items>
    </pivotField>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15"/>
  </rowFields>
  <rowItems count="57">
    <i>
      <x v="270"/>
    </i>
    <i>
      <x v="272"/>
    </i>
    <i>
      <x v="274"/>
    </i>
    <i>
      <x v="275"/>
    </i>
    <i>
      <x v="276"/>
    </i>
    <i>
      <x v="277"/>
    </i>
    <i>
      <x v="278"/>
    </i>
    <i>
      <x v="279"/>
    </i>
    <i>
      <x v="281"/>
    </i>
    <i>
      <x v="282"/>
    </i>
    <i>
      <x v="283"/>
    </i>
    <i>
      <x v="284"/>
    </i>
    <i>
      <x v="285"/>
    </i>
    <i>
      <x v="286"/>
    </i>
    <i>
      <x v="287"/>
    </i>
    <i>
      <x v="291"/>
    </i>
    <i>
      <x v="292"/>
    </i>
    <i>
      <x v="294"/>
    </i>
    <i>
      <x v="295"/>
    </i>
    <i>
      <x v="296"/>
    </i>
    <i>
      <x v="297"/>
    </i>
    <i>
      <x v="298"/>
    </i>
    <i>
      <x v="299"/>
    </i>
    <i>
      <x v="301"/>
    </i>
    <i>
      <x v="304"/>
    </i>
    <i>
      <x v="305"/>
    </i>
    <i>
      <x v="306"/>
    </i>
    <i>
      <x v="307"/>
    </i>
    <i>
      <x v="308"/>
    </i>
    <i>
      <x v="309"/>
    </i>
    <i>
      <x v="310"/>
    </i>
    <i>
      <x v="311"/>
    </i>
    <i>
      <x v="312"/>
    </i>
    <i>
      <x v="313"/>
    </i>
    <i>
      <x v="314"/>
    </i>
    <i>
      <x v="315"/>
    </i>
    <i>
      <x v="316"/>
    </i>
    <i>
      <x v="317"/>
    </i>
    <i>
      <x v="318"/>
    </i>
    <i>
      <x v="319"/>
    </i>
    <i>
      <x v="320"/>
    </i>
    <i>
      <x v="321"/>
    </i>
    <i>
      <x v="323"/>
    </i>
    <i>
      <x v="324"/>
    </i>
    <i>
      <x v="325"/>
    </i>
    <i>
      <x v="328"/>
    </i>
    <i>
      <x v="331"/>
    </i>
    <i>
      <x v="332"/>
    </i>
    <i>
      <x v="333"/>
    </i>
    <i>
      <x v="334"/>
    </i>
    <i>
      <x v="335"/>
    </i>
    <i>
      <x v="337"/>
    </i>
    <i>
      <x v="338"/>
    </i>
    <i>
      <x v="339"/>
    </i>
    <i>
      <x v="341"/>
    </i>
    <i>
      <x v="343"/>
    </i>
    <i t="grand">
      <x/>
    </i>
  </rowItems>
  <colFields count="1">
    <field x="36"/>
  </colFields>
  <colItems count="3">
    <i>
      <x v="2"/>
    </i>
    <i>
      <x v="4"/>
    </i>
    <i t="grand">
      <x/>
    </i>
  </colItems>
  <pageFields count="1">
    <pageField fld="13" hier="-1"/>
  </pageField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8.xml><?xml version="1.0" encoding="utf-8"?>
<pivotTableDefinition xmlns="http://schemas.openxmlformats.org/spreadsheetml/2006/main" xmlns:mc="http://schemas.openxmlformats.org/markup-compatibility/2006" xmlns:xr="http://schemas.microsoft.com/office/spreadsheetml/2014/revision" mc:Ignorable="xr" xr:uid="{C752ACED-B827-4C74-AE4E-99FF75085EC6}" name="PivotTable1"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174:E180" firstHeaderRow="1" firstDataRow="2" firstDataCol="1" rowPageCount="1" colPageCount="1"/>
  <pivotFields count="4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10">
        <item h="1" m="1" x="6"/>
        <item m="1" x="8"/>
        <item h="1" x="0"/>
        <item m="1" x="7"/>
        <item x="1"/>
        <item h="1" m="1" x="5"/>
        <item h="1" x="2"/>
        <item h="1" x="3"/>
        <item h="1" m="1" x="4"/>
        <item t="default"/>
      </items>
    </pivotField>
    <pivotField multipleItemSelectionAllowed="1"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10">
        <item x="3"/>
        <item m="1" x="5"/>
        <item m="1" x="4"/>
        <item x="1"/>
        <item m="1" x="7"/>
        <item x="2"/>
        <item m="1" x="8"/>
        <item x="0"/>
        <item m="1" x="6"/>
        <item t="default"/>
      </items>
    </pivotField>
    <pivotField axis="axisRow" showAll="0">
      <items count="16">
        <item m="1" x="12"/>
        <item x="3"/>
        <item m="1" x="8"/>
        <item m="1" x="13"/>
        <item m="1" x="9"/>
        <item x="2"/>
        <item m="1" x="5"/>
        <item m="1" x="10"/>
        <item m="1" x="11"/>
        <item x="1"/>
        <item m="1" x="7"/>
        <item m="1" x="6"/>
        <item x="0"/>
        <item m="1" x="14"/>
        <item x="4"/>
        <item t="default"/>
      </items>
    </pivotField>
    <pivotField showAll="0"/>
    <pivotField showAll="0"/>
    <pivotField showAll="0"/>
    <pivotField showAll="0"/>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32"/>
  </rowFields>
  <rowItems count="5">
    <i>
      <x v="1"/>
    </i>
    <i>
      <x v="5"/>
    </i>
    <i>
      <x v="9"/>
    </i>
    <i>
      <x v="12"/>
    </i>
    <i t="grand">
      <x/>
    </i>
  </rowItems>
  <colFields count="1">
    <field x="31"/>
  </colFields>
  <colItems count="4">
    <i>
      <x v="3"/>
    </i>
    <i>
      <x v="5"/>
    </i>
    <i>
      <x v="7"/>
    </i>
    <i t="grand">
      <x/>
    </i>
  </colItems>
  <pageFields count="1">
    <pageField fld="13" hier="-1"/>
  </pageField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9.xml><?xml version="1.0" encoding="utf-8"?>
<pivotTableDefinition xmlns="http://schemas.openxmlformats.org/spreadsheetml/2006/main" xmlns:mc="http://schemas.openxmlformats.org/markup-compatibility/2006" xmlns:xr="http://schemas.microsoft.com/office/spreadsheetml/2014/revision" mc:Ignorable="xr" xr:uid="{6F40FD2F-E765-494C-B8BB-A7811F14602F}" name="PivotTable5"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27:D85" firstHeaderRow="1" firstDataRow="2" firstDataCol="1" rowPageCount="1" colPageCount="1"/>
  <pivotFields count="4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10">
        <item h="1" m="1" x="6"/>
        <item m="1" x="8"/>
        <item h="1" x="0"/>
        <item m="1" x="7"/>
        <item x="1"/>
        <item h="1" m="1" x="5"/>
        <item h="1" x="2"/>
        <item h="1" x="3"/>
        <item h="1" m="1" x="4"/>
        <item t="default"/>
      </items>
    </pivotField>
    <pivotField multipleItemSelectionAllowed="1" showAll="0"/>
    <pivotField axis="axisRow"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11">
        <item x="1"/>
        <item x="0"/>
        <item m="1" x="8"/>
        <item m="1" x="3"/>
        <item m="1" x="4"/>
        <item m="1" x="9"/>
        <item x="2"/>
        <item m="1" x="7"/>
        <item m="1" x="6"/>
        <item m="1" x="5"/>
        <item t="default"/>
      </items>
    </pivotField>
    <pivotField showAll="0"/>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15"/>
  </rowFields>
  <rowItems count="57">
    <i>
      <x v="270"/>
    </i>
    <i>
      <x v="272"/>
    </i>
    <i>
      <x v="274"/>
    </i>
    <i>
      <x v="275"/>
    </i>
    <i>
      <x v="276"/>
    </i>
    <i>
      <x v="277"/>
    </i>
    <i>
      <x v="278"/>
    </i>
    <i>
      <x v="279"/>
    </i>
    <i>
      <x v="281"/>
    </i>
    <i>
      <x v="282"/>
    </i>
    <i>
      <x v="283"/>
    </i>
    <i>
      <x v="284"/>
    </i>
    <i>
      <x v="285"/>
    </i>
    <i>
      <x v="286"/>
    </i>
    <i>
      <x v="287"/>
    </i>
    <i>
      <x v="291"/>
    </i>
    <i>
      <x v="292"/>
    </i>
    <i>
      <x v="294"/>
    </i>
    <i>
      <x v="295"/>
    </i>
    <i>
      <x v="296"/>
    </i>
    <i>
      <x v="297"/>
    </i>
    <i>
      <x v="298"/>
    </i>
    <i>
      <x v="299"/>
    </i>
    <i>
      <x v="301"/>
    </i>
    <i>
      <x v="304"/>
    </i>
    <i>
      <x v="305"/>
    </i>
    <i>
      <x v="306"/>
    </i>
    <i>
      <x v="307"/>
    </i>
    <i>
      <x v="308"/>
    </i>
    <i>
      <x v="309"/>
    </i>
    <i>
      <x v="310"/>
    </i>
    <i>
      <x v="311"/>
    </i>
    <i>
      <x v="312"/>
    </i>
    <i>
      <x v="313"/>
    </i>
    <i>
      <x v="314"/>
    </i>
    <i>
      <x v="315"/>
    </i>
    <i>
      <x v="316"/>
    </i>
    <i>
      <x v="317"/>
    </i>
    <i>
      <x v="318"/>
    </i>
    <i>
      <x v="319"/>
    </i>
    <i>
      <x v="320"/>
    </i>
    <i>
      <x v="321"/>
    </i>
    <i>
      <x v="323"/>
    </i>
    <i>
      <x v="324"/>
    </i>
    <i>
      <x v="325"/>
    </i>
    <i>
      <x v="328"/>
    </i>
    <i>
      <x v="331"/>
    </i>
    <i>
      <x v="332"/>
    </i>
    <i>
      <x v="333"/>
    </i>
    <i>
      <x v="334"/>
    </i>
    <i>
      <x v="335"/>
    </i>
    <i>
      <x v="337"/>
    </i>
    <i>
      <x v="338"/>
    </i>
    <i>
      <x v="339"/>
    </i>
    <i>
      <x v="341"/>
    </i>
    <i>
      <x v="343"/>
    </i>
    <i t="grand">
      <x/>
    </i>
  </rowItems>
  <colFields count="1">
    <field x="35"/>
  </colFields>
  <colItems count="3">
    <i>
      <x/>
    </i>
    <i>
      <x v="1"/>
    </i>
    <i t="grand">
      <x/>
    </i>
  </colItems>
  <pageFields count="1">
    <pageField fld="13" hier="-1"/>
  </pageField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8562F34-B236-40BB-94DB-04988703378A}" name="PivotTable3"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75:D85" firstHeaderRow="1" firstDataRow="2" firstDataCol="1" rowPageCount="1" colPageCount="1"/>
  <pivotFields count="4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11">
        <item x="1"/>
        <item m="1" x="7"/>
        <item m="1" x="5"/>
        <item x="2"/>
        <item m="1" x="6"/>
        <item h="1" x="0"/>
        <item m="1" x="9"/>
        <item m="1" x="8"/>
        <item m="1" x="4"/>
        <item h="1" m="1" x="3"/>
        <item t="default"/>
      </items>
    </pivotField>
    <pivotField showAll="0"/>
    <pivotField showAll="0"/>
    <pivotField axis="axisRow" showAll="0">
      <items count="22">
        <item x="8"/>
        <item x="11"/>
        <item x="0"/>
        <item x="2"/>
        <item x="4"/>
        <item x="1"/>
        <item x="5"/>
        <item x="6"/>
        <item x="3"/>
        <item x="9"/>
        <item x="10"/>
        <item x="7"/>
        <item x="12"/>
        <item x="15"/>
        <item m="1" x="20"/>
        <item x="14"/>
        <item x="13"/>
        <item x="16"/>
        <item m="1" x="19"/>
        <item x="17"/>
        <item x="18"/>
        <item t="default"/>
      </items>
    </pivotField>
    <pivotField showAll="0"/>
    <pivotField showAll="0"/>
    <pivotField axis="axisCol" showAll="0">
      <items count="5">
        <item x="1"/>
        <item m="1" x="3"/>
        <item x="0"/>
        <item m="1" x="2"/>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38"/>
  </rowFields>
  <rowItems count="9">
    <i>
      <x v="1"/>
    </i>
    <i>
      <x v="2"/>
    </i>
    <i>
      <x v="4"/>
    </i>
    <i>
      <x v="5"/>
    </i>
    <i>
      <x v="6"/>
    </i>
    <i>
      <x v="8"/>
    </i>
    <i>
      <x v="11"/>
    </i>
    <i>
      <x v="13"/>
    </i>
    <i t="grand">
      <x/>
    </i>
  </rowItems>
  <colFields count="1">
    <field x="41"/>
  </colFields>
  <colItems count="3">
    <i>
      <x/>
    </i>
    <i>
      <x v="2"/>
    </i>
    <i t="grand">
      <x/>
    </i>
  </colItems>
  <pageFields count="1">
    <pageField fld="35" hier="-1"/>
  </pageField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0.xml><?xml version="1.0" encoding="utf-8"?>
<pivotTableDefinition xmlns="http://schemas.openxmlformats.org/spreadsheetml/2006/main" xmlns:mc="http://schemas.openxmlformats.org/markup-compatibility/2006" xmlns:xr="http://schemas.microsoft.com/office/spreadsheetml/2014/revision" mc:Ignorable="xr" xr:uid="{490A845E-6399-4483-A736-08138966D7BB}" name="PivotTable6"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33:E76" firstHeaderRow="1" firstDataRow="2" firstDataCol="1" rowPageCount="1" colPageCount="1"/>
  <pivotFields count="4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10">
        <item h="1" m="1" x="6"/>
        <item m="1" x="8"/>
        <item h="1" x="0"/>
        <item m="1" x="7"/>
        <item h="1" x="1"/>
        <item h="1" m="1" x="5"/>
        <item x="2"/>
        <item h="1" x="3"/>
        <item h="1" m="1" x="4"/>
        <item t="default"/>
      </items>
    </pivotField>
    <pivotField multipleItemSelectionAllowed="1" showAll="0"/>
    <pivotField axis="axisRow"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11">
        <item x="1"/>
        <item x="0"/>
        <item m="1" x="8"/>
        <item m="1" x="3"/>
        <item m="1" x="4"/>
        <item m="1" x="9"/>
        <item x="2"/>
        <item m="1" x="7"/>
        <item m="1" x="6"/>
        <item m="1" x="5"/>
        <item t="default"/>
      </items>
    </pivotField>
    <pivotField showAll="0"/>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15"/>
  </rowFields>
  <rowItems count="42">
    <i>
      <x/>
    </i>
    <i>
      <x v="1"/>
    </i>
    <i>
      <x v="2"/>
    </i>
    <i>
      <x v="3"/>
    </i>
    <i>
      <x v="4"/>
    </i>
    <i>
      <x v="5"/>
    </i>
    <i>
      <x v="6"/>
    </i>
    <i>
      <x v="7"/>
    </i>
    <i>
      <x v="8"/>
    </i>
    <i>
      <x v="9"/>
    </i>
    <i>
      <x v="10"/>
    </i>
    <i>
      <x v="11"/>
    </i>
    <i>
      <x v="252"/>
    </i>
    <i>
      <x v="275"/>
    </i>
    <i>
      <x v="276"/>
    </i>
    <i>
      <x v="282"/>
    </i>
    <i>
      <x v="290"/>
    </i>
    <i>
      <x v="297"/>
    </i>
    <i>
      <x v="300"/>
    </i>
    <i>
      <x v="305"/>
    </i>
    <i>
      <x v="309"/>
    </i>
    <i>
      <x v="313"/>
    </i>
    <i>
      <x v="327"/>
    </i>
    <i>
      <x v="328"/>
    </i>
    <i>
      <x v="334"/>
    </i>
    <i>
      <x v="336"/>
    </i>
    <i>
      <x v="347"/>
    </i>
    <i>
      <x v="350"/>
    </i>
    <i>
      <x v="351"/>
    </i>
    <i>
      <x v="354"/>
    </i>
    <i>
      <x v="355"/>
    </i>
    <i>
      <x v="356"/>
    </i>
    <i>
      <x v="357"/>
    </i>
    <i>
      <x v="358"/>
    </i>
    <i>
      <x v="359"/>
    </i>
    <i>
      <x v="360"/>
    </i>
    <i>
      <x v="361"/>
    </i>
    <i>
      <x v="362"/>
    </i>
    <i>
      <x v="363"/>
    </i>
    <i>
      <x v="364"/>
    </i>
    <i>
      <x v="365"/>
    </i>
    <i t="grand">
      <x/>
    </i>
  </rowItems>
  <colFields count="1">
    <field x="35"/>
  </colFields>
  <colItems count="4">
    <i>
      <x/>
    </i>
    <i>
      <x v="1"/>
    </i>
    <i>
      <x v="6"/>
    </i>
    <i t="grand">
      <x/>
    </i>
  </colItems>
  <pageFields count="1">
    <pageField fld="13" hier="-1"/>
  </pageField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1.xml><?xml version="1.0" encoding="utf-8"?>
<pivotTableDefinition xmlns="http://schemas.openxmlformats.org/spreadsheetml/2006/main" xmlns:mc="http://schemas.openxmlformats.org/markup-compatibility/2006" xmlns:xr="http://schemas.microsoft.com/office/spreadsheetml/2014/revision" mc:Ignorable="xr" xr:uid="{81F5E875-A0A4-45BF-AFC1-53E7ADCAF238}" name="PivotTable4"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4:E21" firstHeaderRow="1" firstDataRow="2" firstDataCol="1" rowPageCount="1" colPageCount="1"/>
  <pivotFields count="4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10">
        <item h="1" m="1" x="6"/>
        <item m="1" x="8"/>
        <item h="1" x="0"/>
        <item m="1" x="7"/>
        <item h="1" x="1"/>
        <item h="1" m="1" x="5"/>
        <item x="2"/>
        <item h="1" x="3"/>
        <item h="1" m="1" x="4"/>
        <item t="default"/>
      </items>
    </pivotField>
    <pivotField multipleItemSelectionAllowed="1"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axis="axisRow" showAll="0">
      <items count="27">
        <item m="1" x="24"/>
        <item x="0"/>
        <item x="1"/>
        <item x="2"/>
        <item x="3"/>
        <item x="4"/>
        <item x="5"/>
        <item x="6"/>
        <item m="1" x="25"/>
        <item x="7"/>
        <item x="8"/>
        <item m="1" x="23"/>
        <item x="9"/>
        <item m="1" x="20"/>
        <item m="1" x="21"/>
        <item m="1" x="22"/>
        <item x="10"/>
        <item x="11"/>
        <item x="12"/>
        <item x="13"/>
        <item x="18"/>
        <item x="14"/>
        <item x="15"/>
        <item x="16"/>
        <item x="17"/>
        <item x="19"/>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11">
        <item x="1"/>
        <item x="0"/>
        <item m="1" x="8"/>
        <item m="1" x="3"/>
        <item m="1" x="4"/>
        <item m="1" x="9"/>
        <item x="2"/>
        <item m="1" x="7"/>
        <item m="1" x="6"/>
        <item m="1" x="5"/>
        <item t="default"/>
      </items>
    </pivotField>
    <pivotField showAll="0"/>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16"/>
  </rowFields>
  <rowItems count="16">
    <i>
      <x v="3"/>
    </i>
    <i>
      <x v="6"/>
    </i>
    <i>
      <x v="7"/>
    </i>
    <i>
      <x v="9"/>
    </i>
    <i>
      <x v="10"/>
    </i>
    <i>
      <x v="12"/>
    </i>
    <i>
      <x v="16"/>
    </i>
    <i>
      <x v="18"/>
    </i>
    <i>
      <x v="19"/>
    </i>
    <i>
      <x v="20"/>
    </i>
    <i>
      <x v="21"/>
    </i>
    <i>
      <x v="22"/>
    </i>
    <i>
      <x v="23"/>
    </i>
    <i>
      <x v="24"/>
    </i>
    <i>
      <x v="25"/>
    </i>
    <i t="grand">
      <x/>
    </i>
  </rowItems>
  <colFields count="1">
    <field x="35"/>
  </colFields>
  <colItems count="4">
    <i>
      <x/>
    </i>
    <i>
      <x v="1"/>
    </i>
    <i>
      <x v="6"/>
    </i>
    <i t="grand">
      <x/>
    </i>
  </colItems>
  <pageFields count="1">
    <pageField fld="13" hier="-1"/>
  </pageField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2.xml><?xml version="1.0" encoding="utf-8"?>
<pivotTableDefinition xmlns="http://schemas.openxmlformats.org/spreadsheetml/2006/main" xmlns:mc="http://schemas.openxmlformats.org/markup-compatibility/2006" xmlns:xr="http://schemas.microsoft.com/office/spreadsheetml/2014/revision" mc:Ignorable="xr" xr:uid="{88D85AAE-3D1E-45F0-AFE7-1D5646F2899D}" name="PivotTable1"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90:D135" firstHeaderRow="1" firstDataRow="2" firstDataCol="1" rowPageCount="1" colPageCount="1"/>
  <pivotFields count="4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10">
        <item h="1" m="1" x="6"/>
        <item m="1" x="8"/>
        <item h="1" x="0"/>
        <item m="1" x="7"/>
        <item h="1" x="1"/>
        <item h="1" m="1" x="5"/>
        <item x="2"/>
        <item h="1" x="3"/>
        <item m="1" x="4"/>
        <item t="default"/>
      </items>
    </pivotField>
    <pivotField multipleItemSelectionAllowed="1"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axis="axisRow" showAll="0">
      <items count="105">
        <item x="0"/>
        <item x="1"/>
        <item x="2"/>
        <item x="3"/>
        <item x="4"/>
        <item x="5"/>
        <item x="26"/>
        <item x="6"/>
        <item x="7"/>
        <item x="8"/>
        <item x="13"/>
        <item x="10"/>
        <item x="11"/>
        <item x="12"/>
        <item x="9"/>
        <item x="14"/>
        <item x="15"/>
        <item x="16"/>
        <item x="18"/>
        <item x="17"/>
        <item x="19"/>
        <item x="20"/>
        <item x="21"/>
        <item x="22"/>
        <item x="23"/>
        <item x="24"/>
        <item x="25"/>
        <item x="27"/>
        <item x="28"/>
        <item x="29"/>
        <item x="37"/>
        <item x="30"/>
        <item x="31"/>
        <item x="32"/>
        <item x="33"/>
        <item x="34"/>
        <item x="35"/>
        <item x="36"/>
        <item x="43"/>
        <item x="41"/>
        <item x="42"/>
        <item x="38"/>
        <item x="39"/>
        <item x="40"/>
        <item x="50"/>
        <item x="44"/>
        <item x="45"/>
        <item x="46"/>
        <item x="47"/>
        <item x="48"/>
        <item x="49"/>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8">
        <item m="1" x="6"/>
        <item m="1" x="5"/>
        <item x="0"/>
        <item m="1" x="4"/>
        <item x="1"/>
        <item m="1" x="2"/>
        <item m="1" x="3"/>
        <item t="default"/>
      </items>
    </pivotField>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17"/>
  </rowFields>
  <rowItems count="44">
    <i>
      <x v="6"/>
    </i>
    <i>
      <x v="19"/>
    </i>
    <i>
      <x v="25"/>
    </i>
    <i>
      <x v="26"/>
    </i>
    <i>
      <x v="31"/>
    </i>
    <i>
      <x v="40"/>
    </i>
    <i>
      <x v="41"/>
    </i>
    <i>
      <x v="46"/>
    </i>
    <i>
      <x v="47"/>
    </i>
    <i>
      <x v="49"/>
    </i>
    <i>
      <x v="50"/>
    </i>
    <i>
      <x v="62"/>
    </i>
    <i>
      <x v="65"/>
    </i>
    <i>
      <x v="66"/>
    </i>
    <i>
      <x v="67"/>
    </i>
    <i>
      <x v="69"/>
    </i>
    <i>
      <x v="76"/>
    </i>
    <i>
      <x v="77"/>
    </i>
    <i>
      <x v="78"/>
    </i>
    <i>
      <x v="79"/>
    </i>
    <i>
      <x v="80"/>
    </i>
    <i>
      <x v="81"/>
    </i>
    <i>
      <x v="82"/>
    </i>
    <i>
      <x v="83"/>
    </i>
    <i>
      <x v="84"/>
    </i>
    <i>
      <x v="85"/>
    </i>
    <i>
      <x v="86"/>
    </i>
    <i>
      <x v="87"/>
    </i>
    <i>
      <x v="89"/>
    </i>
    <i>
      <x v="90"/>
    </i>
    <i>
      <x v="91"/>
    </i>
    <i>
      <x v="92"/>
    </i>
    <i>
      <x v="93"/>
    </i>
    <i>
      <x v="94"/>
    </i>
    <i>
      <x v="95"/>
    </i>
    <i>
      <x v="96"/>
    </i>
    <i>
      <x v="97"/>
    </i>
    <i>
      <x v="98"/>
    </i>
    <i>
      <x v="99"/>
    </i>
    <i>
      <x v="100"/>
    </i>
    <i>
      <x v="101"/>
    </i>
    <i>
      <x v="102"/>
    </i>
    <i>
      <x v="103"/>
    </i>
    <i t="grand">
      <x/>
    </i>
  </rowItems>
  <colFields count="1">
    <field x="36"/>
  </colFields>
  <colItems count="3">
    <i>
      <x v="2"/>
    </i>
    <i>
      <x v="4"/>
    </i>
    <i t="grand">
      <x/>
    </i>
  </colItems>
  <pageFields count="1">
    <pageField fld="13" hier="-1"/>
  </pageField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3.xml><?xml version="1.0" encoding="utf-8"?>
<pivotTableDefinition xmlns="http://schemas.openxmlformats.org/spreadsheetml/2006/main" xmlns:mc="http://schemas.openxmlformats.org/markup-compatibility/2006" xmlns:xr="http://schemas.microsoft.com/office/spreadsheetml/2014/revision" mc:Ignorable="xr" xr:uid="{9C2E8D43-C7B2-41E3-AC65-AFD31DD58878}" name="PivotTable4"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3:D9" firstHeaderRow="1" firstDataRow="2" firstDataCol="1" rowPageCount="1" colPageCount="1"/>
  <pivotFields count="4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10">
        <item h="1" m="1" x="6"/>
        <item m="1" x="8"/>
        <item h="1" x="0"/>
        <item m="1" x="7"/>
        <item h="1" x="1"/>
        <item h="1" m="1" x="5"/>
        <item h="1" x="2"/>
        <item x="3"/>
        <item h="1" m="1" x="4"/>
        <item t="default"/>
      </items>
    </pivotField>
    <pivotField multipleItemSelectionAllowed="1"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axis="axisRow" showAll="0">
      <items count="27">
        <item m="1" x="24"/>
        <item x="0"/>
        <item x="1"/>
        <item x="2"/>
        <item x="3"/>
        <item x="4"/>
        <item x="5"/>
        <item x="6"/>
        <item m="1" x="25"/>
        <item x="7"/>
        <item x="8"/>
        <item m="1" x="23"/>
        <item x="9"/>
        <item m="1" x="20"/>
        <item m="1" x="21"/>
        <item m="1" x="22"/>
        <item x="10"/>
        <item x="11"/>
        <item x="12"/>
        <item x="13"/>
        <item x="18"/>
        <item x="14"/>
        <item x="15"/>
        <item x="16"/>
        <item x="17"/>
        <item x="19"/>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11">
        <item x="1"/>
        <item x="0"/>
        <item m="1" x="8"/>
        <item m="1" x="3"/>
        <item m="1" x="4"/>
        <item m="1" x="9"/>
        <item x="2"/>
        <item m="1" x="7"/>
        <item m="1" x="6"/>
        <item m="1" x="5"/>
        <item t="default"/>
      </items>
    </pivotField>
    <pivotField showAll="0"/>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16"/>
  </rowFields>
  <rowItems count="5">
    <i>
      <x v="9"/>
    </i>
    <i>
      <x v="10"/>
    </i>
    <i>
      <x v="12"/>
    </i>
    <i>
      <x v="16"/>
    </i>
    <i t="grand">
      <x/>
    </i>
  </rowItems>
  <colFields count="1">
    <field x="35"/>
  </colFields>
  <colItems count="3">
    <i>
      <x/>
    </i>
    <i>
      <x v="1"/>
    </i>
    <i t="grand">
      <x/>
    </i>
  </colItems>
  <pageFields count="1">
    <pageField fld="13" hier="-1"/>
  </pageField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4.xml><?xml version="1.0" encoding="utf-8"?>
<pivotTableDefinition xmlns="http://schemas.openxmlformats.org/spreadsheetml/2006/main" xmlns:mc="http://schemas.openxmlformats.org/markup-compatibility/2006" xmlns:xr="http://schemas.microsoft.com/office/spreadsheetml/2014/revision" mc:Ignorable="xr" xr:uid="{4D6F6B6B-8ECE-4A25-B504-018A1A6AC388}" name="PivotTable3"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27:D41" firstHeaderRow="1" firstDataRow="2" firstDataCol="1" rowPageCount="1" colPageCount="1"/>
  <pivotFields count="4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10">
        <item h="1" m="1" x="6"/>
        <item m="1" x="8"/>
        <item h="1" x="0"/>
        <item m="1" x="7"/>
        <item h="1" x="1"/>
        <item h="1" m="1" x="5"/>
        <item h="1" x="2"/>
        <item x="3"/>
        <item h="1" m="1" x="4"/>
        <item t="default"/>
      </items>
    </pivotField>
    <pivotField multipleItemSelectionAllowed="1" showAll="0"/>
    <pivotField axis="axisRow" numFmtId="14" showAll="0">
      <items count="369">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x="0"/>
        <item x="3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11">
        <item x="1"/>
        <item x="0"/>
        <item m="1" x="8"/>
        <item m="1" x="3"/>
        <item m="1" x="4"/>
        <item m="1" x="9"/>
        <item x="2"/>
        <item m="1" x="7"/>
        <item m="1" x="6"/>
        <item m="1" x="5"/>
        <item t="default"/>
      </items>
    </pivotField>
    <pivotField showAll="0"/>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15"/>
  </rowFields>
  <rowItems count="13">
    <i>
      <x v="290"/>
    </i>
    <i>
      <x v="295"/>
    </i>
    <i>
      <x v="296"/>
    </i>
    <i>
      <x v="297"/>
    </i>
    <i>
      <x v="298"/>
    </i>
    <i>
      <x v="299"/>
    </i>
    <i>
      <x v="300"/>
    </i>
    <i>
      <x v="302"/>
    </i>
    <i>
      <x v="303"/>
    </i>
    <i>
      <x v="305"/>
    </i>
    <i>
      <x v="307"/>
    </i>
    <i>
      <x v="313"/>
    </i>
    <i t="grand">
      <x/>
    </i>
  </rowItems>
  <colFields count="1">
    <field x="35"/>
  </colFields>
  <colItems count="3">
    <i>
      <x/>
    </i>
    <i>
      <x v="1"/>
    </i>
    <i t="grand">
      <x/>
    </i>
  </colItems>
  <pageFields count="1">
    <pageField fld="13" hier="-1"/>
  </pageField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5.xml><?xml version="1.0" encoding="utf-8"?>
<pivotTableDefinition xmlns="http://schemas.openxmlformats.org/spreadsheetml/2006/main" xmlns:mc="http://schemas.openxmlformats.org/markup-compatibility/2006" xmlns:xr="http://schemas.microsoft.com/office/spreadsheetml/2014/revision" mc:Ignorable="xr" xr:uid="{F2EA7968-1E47-4118-BA61-17495A6186BA}" name="PivotTable5"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54:D68" firstHeaderRow="1" firstDataRow="2" firstDataCol="1" rowPageCount="1" colPageCount="1"/>
  <pivotFields count="4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10">
        <item h="1" m="1" x="6"/>
        <item m="1" x="8"/>
        <item h="1" x="0"/>
        <item m="1" x="7"/>
        <item h="1" x="1"/>
        <item h="1" m="1" x="5"/>
        <item h="1" x="2"/>
        <item x="3"/>
        <item h="1" m="1" x="4"/>
        <item t="default"/>
      </items>
    </pivotField>
    <pivotField multipleItemSelectionAllowed="1" showAll="0"/>
    <pivotField axis="axisRow" numFmtId="14" showAll="0">
      <items count="369">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x="0"/>
        <item x="3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8">
        <item m="1" x="6"/>
        <item x="0"/>
        <item x="1"/>
        <item m="1" x="4"/>
        <item m="1" x="5"/>
        <item m="1" x="2"/>
        <item m="1" x="3"/>
        <item t="default"/>
      </items>
    </pivotField>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15"/>
  </rowFields>
  <rowItems count="13">
    <i>
      <x v="290"/>
    </i>
    <i>
      <x v="295"/>
    </i>
    <i>
      <x v="296"/>
    </i>
    <i>
      <x v="297"/>
    </i>
    <i>
      <x v="298"/>
    </i>
    <i>
      <x v="299"/>
    </i>
    <i>
      <x v="300"/>
    </i>
    <i>
      <x v="302"/>
    </i>
    <i>
      <x v="303"/>
    </i>
    <i>
      <x v="305"/>
    </i>
    <i>
      <x v="307"/>
    </i>
    <i>
      <x v="313"/>
    </i>
    <i t="grand">
      <x/>
    </i>
  </rowItems>
  <colFields count="1">
    <field x="36"/>
  </colFields>
  <colItems count="3">
    <i>
      <x v="1"/>
    </i>
    <i>
      <x v="2"/>
    </i>
    <i t="grand">
      <x/>
    </i>
  </colItems>
  <pageFields count="1">
    <pageField fld="13" hier="-1"/>
  </pageField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1937E7C-BBFE-4E26-8597-0D1B91251A2F}" name="PivotTable1"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32:F36" firstHeaderRow="1" firstDataRow="2" firstDataCol="1"/>
  <pivotFields count="4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7">
        <item x="0"/>
        <item x="1"/>
        <item m="1" x="4"/>
        <item m="1" x="3"/>
        <item m="1" x="5"/>
        <item m="1" x="2"/>
        <item t="default"/>
      </items>
    </pivotField>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5">
        <item x="2"/>
        <item x="1"/>
        <item x="0"/>
        <item x="3"/>
        <item t="default"/>
      </items>
    </pivotField>
    <pivotField showAll="0"/>
    <pivotField showAll="0"/>
    <pivotField showAll="0"/>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14"/>
  </rowFields>
  <rowItems count="3">
    <i>
      <x/>
    </i>
    <i>
      <x v="1"/>
    </i>
    <i t="grand">
      <x/>
    </i>
  </rowItems>
  <colFields count="1">
    <field x="33"/>
  </colFields>
  <colItems count="5">
    <i>
      <x/>
    </i>
    <i>
      <x v="1"/>
    </i>
    <i>
      <x v="2"/>
    </i>
    <i>
      <x v="3"/>
    </i>
    <i t="grand">
      <x/>
    </i>
  </colItem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06F9096-0BC6-4027-BD1D-3573CA839A3C}" name="PivotTable6"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109:F115" firstHeaderRow="1" firstDataRow="2" firstDataCol="1"/>
  <pivotFields count="4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10">
        <item m="1" x="8"/>
        <item x="0"/>
        <item m="1" x="7"/>
        <item x="1"/>
        <item m="1" x="5"/>
        <item m="1" x="6"/>
        <item x="2"/>
        <item x="3"/>
        <item m="1" x="4"/>
        <item t="default"/>
      </items>
    </pivotField>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10">
        <item x="3"/>
        <item m="1" x="5"/>
        <item m="1" x="4"/>
        <item x="1"/>
        <item m="1" x="7"/>
        <item x="2"/>
        <item m="1" x="8"/>
        <item x="0"/>
        <item m="1" x="6"/>
        <item t="default"/>
      </items>
    </pivotField>
    <pivotField showAll="0"/>
    <pivotField showAll="0"/>
    <pivotField showAll="0"/>
    <pivotField showAll="0"/>
    <pivotField showAll="0"/>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13"/>
  </rowFields>
  <rowItems count="5">
    <i>
      <x v="1"/>
    </i>
    <i>
      <x v="3"/>
    </i>
    <i>
      <x v="6"/>
    </i>
    <i>
      <x v="7"/>
    </i>
    <i t="grand">
      <x/>
    </i>
  </rowItems>
  <colFields count="1">
    <field x="31"/>
  </colFields>
  <colItems count="5">
    <i>
      <x/>
    </i>
    <i>
      <x v="3"/>
    </i>
    <i>
      <x v="5"/>
    </i>
    <i>
      <x v="7"/>
    </i>
    <i t="grand">
      <x/>
    </i>
  </colItem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5BF3B5C-EBCD-4724-BE0A-FCAA6927CFBC}" name="PivotTable4"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95:G101" firstHeaderRow="1" firstDataRow="2" firstDataCol="1"/>
  <pivotFields count="4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10">
        <item m="1" x="8"/>
        <item x="0"/>
        <item m="1" x="7"/>
        <item x="1"/>
        <item m="1" x="5"/>
        <item m="1" x="6"/>
        <item x="2"/>
        <item x="3"/>
        <item m="1" x="4"/>
        <item t="default"/>
      </items>
    </pivotField>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16">
        <item m="1" x="12"/>
        <item x="3"/>
        <item m="1" x="8"/>
        <item m="1" x="13"/>
        <item m="1" x="9"/>
        <item x="2"/>
        <item m="1" x="5"/>
        <item m="1" x="10"/>
        <item m="1" x="11"/>
        <item x="1"/>
        <item m="1" x="7"/>
        <item m="1" x="6"/>
        <item x="0"/>
        <item m="1" x="14"/>
        <item x="4"/>
        <item t="default"/>
      </items>
    </pivotField>
    <pivotField showAll="0"/>
    <pivotField showAll="0"/>
    <pivotField showAll="0"/>
    <pivotField showAll="0"/>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13"/>
  </rowFields>
  <rowItems count="5">
    <i>
      <x v="1"/>
    </i>
    <i>
      <x v="3"/>
    </i>
    <i>
      <x v="6"/>
    </i>
    <i>
      <x v="7"/>
    </i>
    <i t="grand">
      <x/>
    </i>
  </rowItems>
  <colFields count="1">
    <field x="32"/>
  </colFields>
  <colItems count="6">
    <i>
      <x v="1"/>
    </i>
    <i>
      <x v="5"/>
    </i>
    <i>
      <x v="9"/>
    </i>
    <i>
      <x v="12"/>
    </i>
    <i>
      <x v="14"/>
    </i>
    <i t="grand">
      <x/>
    </i>
  </colItem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6890B72-445F-430C-8A88-EDA1C20861C5}" name="PivotTable2"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46:D67" firstHeaderRow="1" firstDataRow="2" firstDataCol="1"/>
  <pivotFields count="4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22">
        <item x="8"/>
        <item x="11"/>
        <item x="0"/>
        <item x="2"/>
        <item x="4"/>
        <item x="1"/>
        <item x="5"/>
        <item x="6"/>
        <item x="3"/>
        <item x="9"/>
        <item x="10"/>
        <item x="7"/>
        <item x="12"/>
        <item x="15"/>
        <item m="1" x="20"/>
        <item x="14"/>
        <item x="13"/>
        <item x="16"/>
        <item m="1" x="19"/>
        <item x="17"/>
        <item x="18"/>
        <item t="default"/>
      </items>
    </pivotField>
    <pivotField showAll="0"/>
    <pivotField showAll="0"/>
    <pivotField axis="axisCol" showAll="0">
      <items count="5">
        <item x="1"/>
        <item m="1" x="3"/>
        <item x="0"/>
        <item m="1" x="2"/>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38"/>
  </rowFields>
  <rowItems count="20">
    <i>
      <x/>
    </i>
    <i>
      <x v="1"/>
    </i>
    <i>
      <x v="2"/>
    </i>
    <i>
      <x v="3"/>
    </i>
    <i>
      <x v="4"/>
    </i>
    <i>
      <x v="5"/>
    </i>
    <i>
      <x v="6"/>
    </i>
    <i>
      <x v="7"/>
    </i>
    <i>
      <x v="8"/>
    </i>
    <i>
      <x v="9"/>
    </i>
    <i>
      <x v="10"/>
    </i>
    <i>
      <x v="11"/>
    </i>
    <i>
      <x v="12"/>
    </i>
    <i>
      <x v="13"/>
    </i>
    <i>
      <x v="15"/>
    </i>
    <i>
      <x v="16"/>
    </i>
    <i>
      <x v="17"/>
    </i>
    <i>
      <x v="19"/>
    </i>
    <i>
      <x v="20"/>
    </i>
    <i t="grand">
      <x/>
    </i>
  </rowItems>
  <colFields count="1">
    <field x="41"/>
  </colFields>
  <colItems count="3">
    <i>
      <x/>
    </i>
    <i>
      <x v="2"/>
    </i>
    <i t="grand">
      <x/>
    </i>
  </colItem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B9D9C409-2D3C-40D9-9CBA-C9D0AB35CEB8}" name="PivotTable7"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15:D21" firstHeaderRow="1" firstDataRow="2" firstDataCol="1"/>
  <pivotFields count="4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10">
        <item m="1" x="8"/>
        <item x="0"/>
        <item m="1" x="7"/>
        <item x="1"/>
        <item m="1" x="5"/>
        <item m="1" x="6"/>
        <item x="2"/>
        <item x="3"/>
        <item m="1" x="4"/>
        <item t="default"/>
      </items>
    </pivotField>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8">
        <item x="0"/>
        <item x="1"/>
        <item m="1" x="6"/>
        <item m="1" x="4"/>
        <item m="1" x="5"/>
        <item m="1" x="2"/>
        <item m="1" x="3"/>
        <item t="default"/>
      </items>
    </pivotField>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13"/>
  </rowFields>
  <rowItems count="5">
    <i>
      <x v="1"/>
    </i>
    <i>
      <x v="3"/>
    </i>
    <i>
      <x v="6"/>
    </i>
    <i>
      <x v="7"/>
    </i>
    <i t="grand">
      <x/>
    </i>
  </rowItems>
  <colFields count="1">
    <field x="36"/>
  </colFields>
  <colItems count="3">
    <i>
      <x/>
    </i>
    <i>
      <x v="1"/>
    </i>
    <i t="grand">
      <x/>
    </i>
  </colItem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8368DAF4-83B1-4D68-BAA4-04646CDA08E8}" name="PivotTable5"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1:D5" firstHeaderRow="1" firstDataRow="2" firstDataCol="1"/>
  <pivotFields count="4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7">
        <item x="0"/>
        <item x="1"/>
        <item m="1" x="4"/>
        <item m="1" x="3"/>
        <item m="1" x="5"/>
        <item m="1" x="2"/>
        <item t="default"/>
      </items>
    </pivotField>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8">
        <item x="0"/>
        <item x="1"/>
        <item m="1" x="6"/>
        <item m="1" x="4"/>
        <item m="1" x="5"/>
        <item m="1" x="2"/>
        <item m="1" x="3"/>
        <item t="default"/>
      </items>
    </pivotField>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14"/>
  </rowFields>
  <rowItems count="3">
    <i>
      <x/>
    </i>
    <i>
      <x v="1"/>
    </i>
    <i t="grand">
      <x/>
    </i>
  </rowItems>
  <colFields count="1">
    <field x="36"/>
  </colFields>
  <colItems count="3">
    <i>
      <x/>
    </i>
    <i>
      <x v="1"/>
    </i>
    <i t="grand">
      <x/>
    </i>
  </colItem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6486483-DAB6-41B5-9CD3-7DF0EAA593A9}" name="Table1" displayName="Table1" ref="A1:AP345" totalsRowShown="0" headerRowDxfId="52" dataDxfId="50" headerRowBorderDxfId="51" tableBorderDxfId="49" totalsRowBorderDxfId="48">
  <autoFilter ref="A1:AP345" xr:uid="{26486483-DAB6-41B5-9CD3-7DF0EAA593A9}"/>
  <tableColumns count="42">
    <tableColumn id="1" xr3:uid="{77EC0169-3CED-4DBE-9532-4785802C87D0}" name="N°" dataDxfId="47">
      <calculatedColumnFormula>A1+1</calculatedColumnFormula>
    </tableColumn>
    <tableColumn id="2" xr3:uid="{D228D7BC-B319-4A06-BA1B-A6D67B505492}" name="Nom et Prénoms" dataDxfId="46"/>
    <tableColumn id="3" xr3:uid="{7A28801A-F91D-49AE-9804-F69D5B99A61F}" name="Age (année)" dataDxfId="45"/>
    <tableColumn id="4" xr3:uid="{CD307DA7-4C90-4FBB-8527-528870D4C3AC}" name="Tranche d'age" dataDxfId="44">
      <calculatedColumnFormula>IF(C2="","",IF(C2&lt;=2,"[0-2]",IF(C2&lt;=4,"[2-4]",IF(C2&lt;=14,"[5-14]",IF(C2&lt;=44,"[15-44]",IF(C2&lt;=59,"[45-59]",IF(C2&gt;=60,"[60 et plus]")))))))</calculatedColumnFormula>
    </tableColumn>
    <tableColumn id="5" xr3:uid="{AC7BE5E8-52D7-4332-91A2-E0DE5D76903F}" name="Age (mois)" dataDxfId="43"/>
    <tableColumn id="6" xr3:uid="{2ED8E445-6B88-4D26-81A3-8E335439D57A}" name="Sexe" dataDxfId="42"/>
    <tableColumn id="7" xr3:uid="{1A3BB2D7-A791-4593-880D-C1D1CDA27DAE}" name="Profession" dataDxfId="41"/>
    <tableColumn id="8" xr3:uid="{B3BB967E-6029-4D7B-9388-61F90F05F3F3}" name="N° de Téléphone" dataDxfId="40"/>
    <tableColumn id="9" xr3:uid="{5E497AA8-4B87-4045-BF48-2F65FA844AFB}" name="Quatrier de provenance" dataDxfId="39"/>
    <tableColumn id="10" xr3:uid="{FBDDDDC2-9012-4A8C-9CBE-F7E43965F240}" name="Latitude" dataDxfId="38"/>
    <tableColumn id="11" xr3:uid="{2B73A765-A4F6-4BE8-9869-3B9507597669}" name="Longitude" dataDxfId="37"/>
    <tableColumn id="12" xr3:uid="{E2625E01-5A65-4E55-BD14-0FBD9A46363B}" name="Formation sanitaire" dataDxfId="36"/>
    <tableColumn id="13" xr3:uid="{EEF5E938-9315-489A-AAEB-C613E00A34AA}" name="Commune" dataDxfId="35"/>
    <tableColumn id="14" xr3:uid="{48FEEF1D-7314-4FAE-AD4C-955C26BFE661}" name="District" dataDxfId="34"/>
    <tableColumn id="15" xr3:uid="{26BBFA41-8206-47DC-AFD6-25DB32A99E1A}" name="Région" dataDxfId="33"/>
    <tableColumn id="16" xr3:uid="{C7B17B4D-CE7E-4D93-B79E-18FF46875123}" name="Date de début des signes" dataDxfId="32"/>
    <tableColumn id="17" xr3:uid="{BAAA4563-D34D-4F37-A111-839197007701}" name="EPI Week" dataDxfId="31"/>
    <tableColumn id="18" xr3:uid="{38B1DBF6-14A0-40BD-811A-08FB9957F74D}" name="Date de consultation" dataDxfId="30"/>
    <tableColumn id="19" xr3:uid="{B0B480BE-6D9C-40E5-8400-BAA3EACE70E1}" name="Diarrhée" dataDxfId="29"/>
    <tableColumn id="20" xr3:uid="{9D55A31E-B7EA-472F-88F0-4A8EB0E0CE4C}" name="vomissement" dataDxfId="28"/>
    <tableColumn id="21" xr3:uid="{2541DA1F-61AB-4BC6-87AE-52D8F16D0DC6}" name="Douleur abdominale" dataDxfId="27"/>
    <tableColumn id="22" xr3:uid="{E7B83C85-5560-41C9-B60A-F1B17B6D4C85}" name="déshydratation" dataDxfId="26"/>
    <tableColumn id="23" xr3:uid="{33B84495-5855-478C-80E5-1368B119AD08}" name="Autres signes (si oui, préciser)" dataDxfId="25"/>
    <tableColumn id="24" xr3:uid="{5C0463E1-B5C7-4E02-8344-62A72B5DE585}" name="Signe évident (Diarrhée,vomissement, douleur abdo, déshydratation): Oui/Non" dataDxfId="24"/>
    <tableColumn id="25" xr3:uid="{5F12AECF-00E9-4297-9AF2-E30D245E3EC0}" name="contact avec un cas suspect de choléra" dataDxfId="23"/>
    <tableColumn id="26" xr3:uid="{4CF28CB4-75B0-4928-B9C3-73B2631E247C}" name="Participation à un enterrement les 7 jours" dataDxfId="22"/>
    <tableColumn id="27" xr3:uid="{21C2172B-66D6-40D5-B245-71A73E94AD57}" name="Participation à un rassemblement les 7 jours" dataDxfId="21"/>
    <tableColumn id="28" xr3:uid="{67806655-0712-410C-9212-0A7441F839BC}" name="voyage hors de son village / ville les 7 jours" dataDxfId="20"/>
    <tableColumn id="29" xr3:uid="{37888E80-0B2F-440A-A713-98C4E438C694}" name="Principale source d’eau de boisson" dataDxfId="19"/>
    <tableColumn id="30" xr3:uid="{52A5F361-74DB-4672-B622-11FCF75377EE}" name="L’eau de boisson est-elle traitée" dataDxfId="18"/>
    <tableColumn id="31" xr3:uid="{8513D7AD-4302-41B6-8CCA-74CC3712296B}" name="Test réalisé?" dataDxfId="17"/>
    <tableColumn id="32" xr3:uid="{F3B6D068-18C2-49E8-982F-BF6531AA6851}" name="Résultat TDR" dataDxfId="16"/>
    <tableColumn id="33" xr3:uid="{D4EF806C-1273-4B83-8BC9-83BD153DB483}" name="Résultat culture" dataDxfId="15"/>
    <tableColumn id="34" xr3:uid="{47801B36-3C3F-4DF9-BD84-5132D5839EB0}" name="Hospitalisation (oui ou non)" dataDxfId="14"/>
    <tableColumn id="35" xr3:uid="{78B97021-C5E4-4102-8079-B7243D60B892}" name="Date de Sortie" dataDxfId="13"/>
    <tableColumn id="36" xr3:uid="{07386AF7-86FA-4215-A991-7B6AD82B0C00}" name="Mode de sortie (Guéri/Référé/dcd)" dataDxfId="12"/>
    <tableColumn id="37" xr3:uid="{49CBAF2A-3AFC-45F5-A25F-7D25A5382184}" name="Classification finale (Suspect/Probable/Confirmé) " dataDxfId="11"/>
    <tableColumn id="42" xr3:uid="{C9332A31-276B-4116-95D5-E9862E2E5E06}" name="Prefecture" dataDxfId="10"/>
    <tableColumn id="41" xr3:uid="{B5656D81-58AE-4B5C-898E-D6A9C78BF0F7}" name="Commune2" dataDxfId="9"/>
    <tableColumn id="38" xr3:uid="{CC165F89-AB89-437D-A7BC-3136D55A2C3B}" name="Canton" dataDxfId="8"/>
    <tableColumn id="39" xr3:uid="{DB47D06B-9081-4A83-8A31-6DBDC441786F}" name="Type" dataDxfId="7"/>
    <tableColumn id="40" xr3:uid="{3552BB4B-8961-4DF3-8414-898AF425ECDE}" name="Type_fs_comm" dataDxfId="6"/>
  </tableColumns>
  <tableStyleInfo name="TableStyleMedium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8C418C8-0052-4847-988C-B89DD3308EEB}" name="Table2" displayName="Table2" ref="L175:P183" totalsRowShown="0" headerRowDxfId="5">
  <autoFilter ref="L175:P183" xr:uid="{68C418C8-0052-4847-988C-B89DD3308EEB}"/>
  <tableColumns count="5">
    <tableColumn id="1" xr3:uid="{371C6632-0875-43DD-8A72-3B74D5E42096}" name="Column1" dataDxfId="4"/>
    <tableColumn id="2" xr3:uid="{397B4895-BE0B-4E91-B949-CF7B9C1B2E51}" name="TDR" dataDxfId="3"/>
    <tableColumn id="3" xr3:uid="{24E9E115-1252-4C57-93D6-1BCB55DBD62C}" name="Column2" dataDxfId="2"/>
    <tableColumn id="4" xr3:uid="{E38A155C-051E-481E-8CF3-E4B071EDEFC8}" name="Column3" dataDxfId="1"/>
    <tableColumn id="5" xr3:uid="{E29BB9E3-17D8-40DE-861C-C7904A5C31EF}" name="Column4" dataDxfId="0"/>
  </tableColumns>
  <tableStyleInfo name="TableStyleMedium19"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J161" dT="2024-12-16T13:02:49.68" personId="{56A36932-91F0-4D4B-90F3-45FBB8210448}" id="{F1E5BFA0-8BE7-4E75-857D-A312883A8560}">
    <text>DCD au CHU Campus</text>
  </threadedComment>
  <threadedComment ref="AJ209" dT="2024-12-16T13:02:57.92" personId="{56A36932-91F0-4D4B-90F3-45FBB8210448}" id="{5DEF73D9-467C-4A11-AB97-DA87407E1361}">
    <text>DCD au CHU Campus</text>
  </threadedComment>
  <threadedComment ref="AJ228" dT="2024-12-23T11:11:36.28" personId="{56A36932-91F0-4D4B-90F3-45FBB8210448}" id="{70718F03-977A-4D6C-A72B-535978BD6580}">
    <text>DCD au CMS Agoè-Nyivé</text>
  </threadedComment>
  <threadedComment ref="AJ229" dT="2024-12-16T13:02:57.92" personId="{56A36932-91F0-4D4B-90F3-45FBB8210448}" id="{CE76498C-05C1-4E42-B615-AE61BA54D3E3}">
    <text>DCD au CMS TogbléKopé</text>
  </threadedComment>
</ThreadedComments>
</file>

<file path=xl/worksheets/_rels/sheet10.xml.rels><?xml version="1.0" encoding="UTF-8" standalone="yes"?>
<Relationships xmlns="http://schemas.openxmlformats.org/package/2006/relationships"><Relationship Id="rId3" Type="http://schemas.openxmlformats.org/officeDocument/2006/relationships/pivotTable" Target="../pivotTables/pivotTable12.xml"/><Relationship Id="rId2" Type="http://schemas.openxmlformats.org/officeDocument/2006/relationships/pivotTable" Target="../pivotTables/pivotTable11.xml"/><Relationship Id="rId1" Type="http://schemas.openxmlformats.org/officeDocument/2006/relationships/pivotTable" Target="../pivotTables/pivotTable10.xml"/><Relationship Id="rId4" Type="http://schemas.openxmlformats.org/officeDocument/2006/relationships/drawing" Target="../drawings/drawing2.xml"/></Relationships>
</file>

<file path=xl/worksheets/_rels/sheet11.xml.rels><?xml version="1.0" encoding="UTF-8" standalone="yes"?>
<Relationships xmlns="http://schemas.openxmlformats.org/package/2006/relationships"><Relationship Id="rId3" Type="http://schemas.openxmlformats.org/officeDocument/2006/relationships/pivotTable" Target="../pivotTables/pivotTable15.xml"/><Relationship Id="rId2" Type="http://schemas.openxmlformats.org/officeDocument/2006/relationships/pivotTable" Target="../pivotTables/pivotTable14.xml"/><Relationship Id="rId1" Type="http://schemas.openxmlformats.org/officeDocument/2006/relationships/pivotTable" Target="../pivotTables/pivotTable13.xml"/><Relationship Id="rId5" Type="http://schemas.openxmlformats.org/officeDocument/2006/relationships/printerSettings" Target="../printerSettings/printerSettings2.bin"/><Relationship Id="rId4" Type="http://schemas.openxmlformats.org/officeDocument/2006/relationships/pivotTable" Target="../pivotTables/pivotTable16.xm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ivotTable" Target="../pivotTables/pivotTable18.xml"/><Relationship Id="rId1" Type="http://schemas.openxmlformats.org/officeDocument/2006/relationships/pivotTable" Target="../pivotTables/pivotTable17.xml"/></Relationships>
</file>

<file path=xl/worksheets/_rels/sheet13.xml.rels><?xml version="1.0" encoding="UTF-8" standalone="yes"?>
<Relationships xmlns="http://schemas.openxmlformats.org/package/2006/relationships"><Relationship Id="rId3" Type="http://schemas.openxmlformats.org/officeDocument/2006/relationships/pivotTable" Target="../pivotTables/pivotTable21.xml"/><Relationship Id="rId2" Type="http://schemas.openxmlformats.org/officeDocument/2006/relationships/pivotTable" Target="../pivotTables/pivotTable20.xml"/><Relationship Id="rId1" Type="http://schemas.openxmlformats.org/officeDocument/2006/relationships/pivotTable" Target="../pivotTables/pivotTable19.xml"/><Relationship Id="rId5" Type="http://schemas.openxmlformats.org/officeDocument/2006/relationships/drawing" Target="../drawings/drawing4.xml"/><Relationship Id="rId4" Type="http://schemas.openxmlformats.org/officeDocument/2006/relationships/pivotTable" Target="../pivotTables/pivotTable22.xml"/></Relationships>
</file>

<file path=xl/worksheets/_rels/sheet14.xml.rels><?xml version="1.0" encoding="UTF-8" standalone="yes"?>
<Relationships xmlns="http://schemas.openxmlformats.org/package/2006/relationships"><Relationship Id="rId3" Type="http://schemas.openxmlformats.org/officeDocument/2006/relationships/pivotTable" Target="../pivotTables/pivotTable25.xml"/><Relationship Id="rId2" Type="http://schemas.openxmlformats.org/officeDocument/2006/relationships/pivotTable" Target="../pivotTables/pivotTable24.xml"/><Relationship Id="rId1" Type="http://schemas.openxmlformats.org/officeDocument/2006/relationships/pivotTable" Target="../pivotTables/pivotTable23.xml"/><Relationship Id="rId4" Type="http://schemas.openxmlformats.org/officeDocument/2006/relationships/drawing" Target="../drawings/drawing5.xml"/></Relationships>
</file>

<file path=xl/worksheets/_rels/sheet15.xml.rels><?xml version="1.0" encoding="UTF-8" standalone="yes"?>
<Relationships xmlns="http://schemas.openxmlformats.org/package/2006/relationships"><Relationship Id="rId3" Type="http://schemas.openxmlformats.org/officeDocument/2006/relationships/pivotTable" Target="../pivotTables/pivotTable28.xml"/><Relationship Id="rId7" Type="http://schemas.openxmlformats.org/officeDocument/2006/relationships/table" Target="../tables/table2.xml"/><Relationship Id="rId2" Type="http://schemas.openxmlformats.org/officeDocument/2006/relationships/pivotTable" Target="../pivotTables/pivotTable27.xml"/><Relationship Id="rId1" Type="http://schemas.openxmlformats.org/officeDocument/2006/relationships/pivotTable" Target="../pivotTables/pivotTable26.xml"/><Relationship Id="rId6" Type="http://schemas.openxmlformats.org/officeDocument/2006/relationships/drawing" Target="../drawings/drawing6.xml"/><Relationship Id="rId5" Type="http://schemas.openxmlformats.org/officeDocument/2006/relationships/printerSettings" Target="../printerSettings/printerSettings3.bin"/><Relationship Id="rId4" Type="http://schemas.openxmlformats.org/officeDocument/2006/relationships/pivotTable" Target="../pivotTables/pivotTable29.xml"/></Relationships>
</file>

<file path=xl/worksheets/_rels/sheet16.xml.rels><?xml version="1.0" encoding="UTF-8" standalone="yes"?>
<Relationships xmlns="http://schemas.openxmlformats.org/package/2006/relationships"><Relationship Id="rId3" Type="http://schemas.openxmlformats.org/officeDocument/2006/relationships/pivotTable" Target="../pivotTables/pivotTable32.xml"/><Relationship Id="rId2" Type="http://schemas.openxmlformats.org/officeDocument/2006/relationships/pivotTable" Target="../pivotTables/pivotTable31.xml"/><Relationship Id="rId1" Type="http://schemas.openxmlformats.org/officeDocument/2006/relationships/pivotTable" Target="../pivotTables/pivotTable30.xml"/><Relationship Id="rId4" Type="http://schemas.openxmlformats.org/officeDocument/2006/relationships/drawing" Target="../drawings/drawing7.xml"/></Relationships>
</file>

<file path=xl/worksheets/_rels/sheet17.xml.rels><?xml version="1.0" encoding="UTF-8" standalone="yes"?>
<Relationships xmlns="http://schemas.openxmlformats.org/package/2006/relationships"><Relationship Id="rId3" Type="http://schemas.openxmlformats.org/officeDocument/2006/relationships/pivotTable" Target="../pivotTables/pivotTable35.xml"/><Relationship Id="rId2" Type="http://schemas.openxmlformats.org/officeDocument/2006/relationships/pivotTable" Target="../pivotTables/pivotTable34.xml"/><Relationship Id="rId1" Type="http://schemas.openxmlformats.org/officeDocument/2006/relationships/pivotTable" Target="../pivotTables/pivotTable33.xml"/><Relationship Id="rId4" Type="http://schemas.openxmlformats.org/officeDocument/2006/relationships/drawing" Target="../drawings/drawing8.xml"/></Relationships>
</file>

<file path=xl/worksheets/_rels/sheet5.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7.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5.xml"/><Relationship Id="rId7" Type="http://schemas.openxmlformats.org/officeDocument/2006/relationships/pivotTable" Target="../pivotTables/pivotTable9.xml"/><Relationship Id="rId2" Type="http://schemas.openxmlformats.org/officeDocument/2006/relationships/pivotTable" Target="../pivotTables/pivotTable4.xml"/><Relationship Id="rId1" Type="http://schemas.openxmlformats.org/officeDocument/2006/relationships/pivotTable" Target="../pivotTables/pivotTable3.xml"/><Relationship Id="rId6" Type="http://schemas.openxmlformats.org/officeDocument/2006/relationships/pivotTable" Target="../pivotTables/pivotTable8.xml"/><Relationship Id="rId5" Type="http://schemas.openxmlformats.org/officeDocument/2006/relationships/pivotTable" Target="../pivotTables/pivotTable7.xml"/><Relationship Id="rId4"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9E1F0F-336F-4759-8FD9-69FD8B71D541}">
  <dimension ref="A1:R381"/>
  <sheetViews>
    <sheetView topLeftCell="A227" workbookViewId="0">
      <selection activeCell="C254" sqref="C254"/>
    </sheetView>
  </sheetViews>
  <sheetFormatPr defaultRowHeight="15"/>
  <cols>
    <col min="1" max="1" width="45.85546875" customWidth="1"/>
    <col min="3" max="3" width="20.42578125" style="22" customWidth="1"/>
    <col min="5" max="5" width="18.85546875" customWidth="1"/>
    <col min="6" max="6" width="14.5703125" customWidth="1"/>
    <col min="13" max="13" width="24.28515625" style="1" customWidth="1"/>
    <col min="17" max="17" width="21.140625" style="22" customWidth="1"/>
  </cols>
  <sheetData>
    <row r="1" spans="1:18">
      <c r="A1" t="s">
        <v>0</v>
      </c>
      <c r="B1" t="s">
        <v>1</v>
      </c>
      <c r="C1" s="22" t="s">
        <v>2</v>
      </c>
      <c r="D1" t="s">
        <v>3</v>
      </c>
      <c r="E1" t="s">
        <v>4</v>
      </c>
      <c r="F1" t="s">
        <v>5</v>
      </c>
      <c r="G1" t="s">
        <v>6</v>
      </c>
      <c r="H1" t="s">
        <v>7</v>
      </c>
      <c r="M1" s="19" t="s">
        <v>8</v>
      </c>
      <c r="O1" t="s">
        <v>9</v>
      </c>
    </row>
    <row r="2" spans="1:18">
      <c r="A2" t="str">
        <f t="shared" ref="A2:A65" si="0">_xlfn.CONCAT("Point (",F2," ",E2,")")</f>
        <v>Point (1.2885405838783568 6.171169451806052)</v>
      </c>
      <c r="B2">
        <v>1</v>
      </c>
      <c r="C2" s="22" t="s">
        <v>9</v>
      </c>
      <c r="D2" t="s">
        <v>10</v>
      </c>
      <c r="E2" t="s">
        <v>11</v>
      </c>
      <c r="F2" t="s">
        <v>12</v>
      </c>
      <c r="G2" t="s">
        <v>13</v>
      </c>
      <c r="H2" t="s">
        <v>14</v>
      </c>
      <c r="M2" s="2" t="s">
        <v>9</v>
      </c>
      <c r="O2" t="s">
        <v>15</v>
      </c>
    </row>
    <row r="3" spans="1:18">
      <c r="A3" t="str">
        <f t="shared" si="0"/>
        <v>Point (1.2885405838783568 6.171169451806052)</v>
      </c>
      <c r="B3">
        <v>2</v>
      </c>
      <c r="C3" s="22" t="s">
        <v>9</v>
      </c>
      <c r="D3" t="s">
        <v>10</v>
      </c>
      <c r="E3" t="s">
        <v>11</v>
      </c>
      <c r="F3" t="s">
        <v>12</v>
      </c>
      <c r="G3" t="s">
        <v>13</v>
      </c>
      <c r="H3" t="s">
        <v>14</v>
      </c>
      <c r="M3" s="2" t="s">
        <v>15</v>
      </c>
      <c r="O3" t="s">
        <v>16</v>
      </c>
    </row>
    <row r="4" spans="1:18">
      <c r="A4" t="str">
        <f t="shared" si="0"/>
        <v>Point (1.2885405838783568 6.171169451806052)</v>
      </c>
      <c r="B4">
        <v>3</v>
      </c>
      <c r="C4" s="22" t="s">
        <v>9</v>
      </c>
      <c r="D4" t="s">
        <v>10</v>
      </c>
      <c r="E4" t="s">
        <v>11</v>
      </c>
      <c r="F4" t="s">
        <v>12</v>
      </c>
      <c r="G4" t="s">
        <v>13</v>
      </c>
      <c r="H4" t="s">
        <v>14</v>
      </c>
      <c r="M4" s="2" t="s">
        <v>17</v>
      </c>
      <c r="O4" t="s">
        <v>8</v>
      </c>
    </row>
    <row r="5" spans="1:18">
      <c r="A5" t="str">
        <f t="shared" si="0"/>
        <v>Point (1.3275633519218346 6.176026591764903)</v>
      </c>
      <c r="B5">
        <v>4</v>
      </c>
      <c r="C5" s="22" t="s">
        <v>15</v>
      </c>
      <c r="D5" t="s">
        <v>18</v>
      </c>
      <c r="E5" t="s">
        <v>19</v>
      </c>
      <c r="F5" t="s">
        <v>20</v>
      </c>
      <c r="G5" t="s">
        <v>13</v>
      </c>
      <c r="H5" t="s">
        <v>14</v>
      </c>
      <c r="M5" s="2" t="s">
        <v>21</v>
      </c>
      <c r="O5" t="s">
        <v>22</v>
      </c>
    </row>
    <row r="6" spans="1:18">
      <c r="A6" t="str">
        <f t="shared" si="0"/>
        <v>Point (1.2885405838783568 6.171169451806052)</v>
      </c>
      <c r="B6">
        <v>5</v>
      </c>
      <c r="C6" s="22" t="s">
        <v>9</v>
      </c>
      <c r="D6" t="s">
        <v>18</v>
      </c>
      <c r="E6" t="s">
        <v>11</v>
      </c>
      <c r="F6" t="s">
        <v>12</v>
      </c>
      <c r="G6" t="s">
        <v>13</v>
      </c>
      <c r="H6" t="s">
        <v>14</v>
      </c>
      <c r="M6" s="2" t="s">
        <v>23</v>
      </c>
      <c r="O6" t="s">
        <v>24</v>
      </c>
    </row>
    <row r="7" spans="1:18">
      <c r="A7" t="str">
        <f t="shared" si="0"/>
        <v>Point (1.2885405838783568 6.171169451806052)</v>
      </c>
      <c r="B7">
        <v>6</v>
      </c>
      <c r="C7" s="22" t="s">
        <v>9</v>
      </c>
      <c r="D7" t="s">
        <v>10</v>
      </c>
      <c r="E7" t="s">
        <v>11</v>
      </c>
      <c r="F7" t="s">
        <v>12</v>
      </c>
      <c r="G7" t="s">
        <v>13</v>
      </c>
      <c r="H7" t="s">
        <v>14</v>
      </c>
      <c r="M7" s="2" t="s">
        <v>25</v>
      </c>
      <c r="O7" t="s">
        <v>26</v>
      </c>
    </row>
    <row r="8" spans="1:18">
      <c r="A8" t="str">
        <f t="shared" si="0"/>
        <v>Point (1.2885405838783568 6.171169451806052)</v>
      </c>
      <c r="B8">
        <v>7</v>
      </c>
      <c r="C8" s="22" t="s">
        <v>9</v>
      </c>
      <c r="D8" t="s">
        <v>18</v>
      </c>
      <c r="E8" t="s">
        <v>11</v>
      </c>
      <c r="F8" t="s">
        <v>12</v>
      </c>
      <c r="G8" t="s">
        <v>13</v>
      </c>
      <c r="H8" t="s">
        <v>14</v>
      </c>
      <c r="M8" s="2" t="s">
        <v>27</v>
      </c>
      <c r="O8" t="s">
        <v>21</v>
      </c>
    </row>
    <row r="9" spans="1:18">
      <c r="A9" t="str">
        <f t="shared" si="0"/>
        <v>Point (1.2885405838783568 6.171169451806052)</v>
      </c>
      <c r="B9">
        <v>8</v>
      </c>
      <c r="C9" s="22" t="s">
        <v>9</v>
      </c>
      <c r="D9" t="s">
        <v>18</v>
      </c>
      <c r="E9" t="s">
        <v>11</v>
      </c>
      <c r="F9" t="s">
        <v>12</v>
      </c>
      <c r="G9" t="s">
        <v>13</v>
      </c>
      <c r="H9" t="s">
        <v>14</v>
      </c>
      <c r="M9" s="2" t="s">
        <v>28</v>
      </c>
      <c r="O9" s="1" t="s">
        <v>23</v>
      </c>
    </row>
    <row r="10" spans="1:18">
      <c r="A10" t="str">
        <f t="shared" si="0"/>
        <v>Point (1.2885405838783568 6.171169451806052)</v>
      </c>
      <c r="B10">
        <v>9</v>
      </c>
      <c r="C10" s="22" t="s">
        <v>9</v>
      </c>
      <c r="D10" t="s">
        <v>18</v>
      </c>
      <c r="E10" t="s">
        <v>11</v>
      </c>
      <c r="F10" t="s">
        <v>12</v>
      </c>
      <c r="G10" t="s">
        <v>13</v>
      </c>
      <c r="H10" t="s">
        <v>14</v>
      </c>
      <c r="M10" s="2" t="s">
        <v>29</v>
      </c>
      <c r="O10" t="s">
        <v>25</v>
      </c>
    </row>
    <row r="11" spans="1:18">
      <c r="A11" t="str">
        <f t="shared" si="0"/>
        <v>Point (1.2656584238258837 6.183180898769146)</v>
      </c>
      <c r="B11">
        <v>10</v>
      </c>
      <c r="C11" s="22" t="s">
        <v>16</v>
      </c>
      <c r="D11" t="s">
        <v>18</v>
      </c>
      <c r="E11" t="s">
        <v>30</v>
      </c>
      <c r="F11" t="s">
        <v>31</v>
      </c>
      <c r="G11" t="s">
        <v>13</v>
      </c>
      <c r="H11" t="s">
        <v>14</v>
      </c>
      <c r="M11" s="2" t="s">
        <v>32</v>
      </c>
      <c r="O11" t="s">
        <v>27</v>
      </c>
    </row>
    <row r="12" spans="1:18">
      <c r="A12" t="str">
        <f t="shared" si="0"/>
        <v>Point (1.5700050843542457 6.420698473612904)</v>
      </c>
      <c r="B12">
        <v>11</v>
      </c>
      <c r="C12" s="22" t="s">
        <v>8</v>
      </c>
      <c r="D12" t="s">
        <v>10</v>
      </c>
      <c r="E12" t="s">
        <v>33</v>
      </c>
      <c r="F12" t="s">
        <v>34</v>
      </c>
      <c r="G12" t="s">
        <v>35</v>
      </c>
      <c r="H12" t="s">
        <v>36</v>
      </c>
      <c r="M12" s="2" t="s">
        <v>37</v>
      </c>
      <c r="O12" t="s">
        <v>38</v>
      </c>
    </row>
    <row r="13" spans="1:18">
      <c r="A13" t="str">
        <f t="shared" si="0"/>
        <v>Point ( 1.595222738395739 6.2313326961562785)</v>
      </c>
      <c r="B13">
        <v>12</v>
      </c>
      <c r="C13" s="22" t="s">
        <v>22</v>
      </c>
      <c r="D13" t="s">
        <v>10</v>
      </c>
      <c r="E13" t="s">
        <v>39</v>
      </c>
      <c r="F13" t="s">
        <v>40</v>
      </c>
      <c r="G13" t="s">
        <v>41</v>
      </c>
      <c r="H13" t="s">
        <v>36</v>
      </c>
      <c r="M13" s="7" t="s">
        <v>42</v>
      </c>
      <c r="O13" t="s">
        <v>28</v>
      </c>
    </row>
    <row r="14" spans="1:18">
      <c r="A14" t="str">
        <f t="shared" si="0"/>
        <v>Point ( 1.595222738395739 6.2313326961562785)</v>
      </c>
      <c r="B14">
        <v>13</v>
      </c>
      <c r="C14" s="22" t="s">
        <v>22</v>
      </c>
      <c r="D14" t="s">
        <v>18</v>
      </c>
      <c r="E14" t="s">
        <v>39</v>
      </c>
      <c r="F14" t="s">
        <v>40</v>
      </c>
      <c r="G14" t="s">
        <v>41</v>
      </c>
      <c r="H14" t="s">
        <v>36</v>
      </c>
      <c r="M14" s="7" t="s">
        <v>43</v>
      </c>
      <c r="Q14" s="22" t="s">
        <v>44</v>
      </c>
      <c r="R14" t="s">
        <v>45</v>
      </c>
    </row>
    <row r="15" spans="1:18">
      <c r="A15" t="str">
        <f t="shared" si="0"/>
        <v>Point ( 1.5825646909844922 6.227396584278712)</v>
      </c>
      <c r="B15">
        <v>14</v>
      </c>
      <c r="C15" s="22" t="s">
        <v>24</v>
      </c>
      <c r="D15" t="s">
        <v>10</v>
      </c>
      <c r="E15" s="31" t="s">
        <v>46</v>
      </c>
      <c r="F15" s="31" t="s">
        <v>47</v>
      </c>
      <c r="G15" t="s">
        <v>41</v>
      </c>
      <c r="H15" t="s">
        <v>36</v>
      </c>
      <c r="M15" s="7" t="s">
        <v>48</v>
      </c>
    </row>
    <row r="16" spans="1:18">
      <c r="A16" t="str">
        <f t="shared" si="0"/>
        <v>Point ( 1.5825646909844922 6.227396584278712)</v>
      </c>
      <c r="B16">
        <v>15</v>
      </c>
      <c r="C16" s="22" t="s">
        <v>24</v>
      </c>
      <c r="D16" t="s">
        <v>18</v>
      </c>
      <c r="E16" s="31" t="s">
        <v>46</v>
      </c>
      <c r="F16" s="31" t="s">
        <v>47</v>
      </c>
      <c r="G16" t="s">
        <v>41</v>
      </c>
      <c r="H16" t="s">
        <v>36</v>
      </c>
      <c r="M16" s="7" t="s">
        <v>49</v>
      </c>
    </row>
    <row r="17" spans="1:13">
      <c r="A17" t="str">
        <f t="shared" si="0"/>
        <v>Point ( 1.5825646909844922 6.227396584278712)</v>
      </c>
      <c r="B17">
        <v>16</v>
      </c>
      <c r="C17" s="22" t="s">
        <v>24</v>
      </c>
      <c r="D17" t="s">
        <v>18</v>
      </c>
      <c r="E17" s="31" t="s">
        <v>46</v>
      </c>
      <c r="F17" s="31" t="s">
        <v>47</v>
      </c>
      <c r="G17" t="s">
        <v>41</v>
      </c>
      <c r="H17" t="s">
        <v>36</v>
      </c>
      <c r="M17" s="2" t="s">
        <v>50</v>
      </c>
    </row>
    <row r="18" spans="1:13">
      <c r="A18" t="str">
        <f t="shared" si="0"/>
        <v>Point ( 1.5825646909844922 6.227396584278712)</v>
      </c>
      <c r="B18">
        <v>17</v>
      </c>
      <c r="C18" s="22" t="s">
        <v>24</v>
      </c>
      <c r="D18" t="s">
        <v>18</v>
      </c>
      <c r="E18" s="31" t="s">
        <v>46</v>
      </c>
      <c r="F18" s="31" t="s">
        <v>47</v>
      </c>
      <c r="G18" t="s">
        <v>41</v>
      </c>
      <c r="H18" t="s">
        <v>36</v>
      </c>
    </row>
    <row r="19" spans="1:13">
      <c r="A19" t="str">
        <f t="shared" si="0"/>
        <v>Point ( 1.5825646909844922 6.227396584278712)</v>
      </c>
      <c r="B19">
        <v>18</v>
      </c>
      <c r="C19" s="22" t="s">
        <v>24</v>
      </c>
      <c r="D19" t="s">
        <v>18</v>
      </c>
      <c r="E19" s="31" t="s">
        <v>46</v>
      </c>
      <c r="F19" s="31" t="s">
        <v>47</v>
      </c>
      <c r="G19" t="s">
        <v>41</v>
      </c>
      <c r="H19" t="s">
        <v>36</v>
      </c>
      <c r="M19" s="2"/>
    </row>
    <row r="20" spans="1:13">
      <c r="A20" t="str">
        <f t="shared" si="0"/>
        <v>Point ( 1.672305618314484 6.270782053118657)</v>
      </c>
      <c r="B20">
        <v>19</v>
      </c>
      <c r="C20" s="22" t="s">
        <v>26</v>
      </c>
      <c r="D20" t="s">
        <v>18</v>
      </c>
      <c r="E20" t="s">
        <v>51</v>
      </c>
      <c r="F20" t="s">
        <v>52</v>
      </c>
      <c r="G20" t="s">
        <v>41</v>
      </c>
      <c r="H20" t="s">
        <v>36</v>
      </c>
      <c r="M20"/>
    </row>
    <row r="21" spans="1:13">
      <c r="A21" t="str">
        <f t="shared" si="0"/>
        <v>Point ( 1.672305618314484 6.270782053118657)</v>
      </c>
      <c r="B21">
        <v>20</v>
      </c>
      <c r="C21" s="22" t="s">
        <v>26</v>
      </c>
      <c r="D21" t="s">
        <v>18</v>
      </c>
      <c r="E21" t="s">
        <v>51</v>
      </c>
      <c r="F21" t="s">
        <v>52</v>
      </c>
      <c r="G21" t="s">
        <v>41</v>
      </c>
      <c r="H21" t="s">
        <v>36</v>
      </c>
      <c r="M21"/>
    </row>
    <row r="22" spans="1:13">
      <c r="A22" t="str">
        <f t="shared" si="0"/>
        <v>Point ( 1.672305618314484 6.270782053118657)</v>
      </c>
      <c r="B22">
        <v>21</v>
      </c>
      <c r="C22" s="22" t="s">
        <v>26</v>
      </c>
      <c r="D22" t="s">
        <v>18</v>
      </c>
      <c r="E22" t="s">
        <v>51</v>
      </c>
      <c r="F22" t="s">
        <v>52</v>
      </c>
      <c r="G22" t="s">
        <v>41</v>
      </c>
      <c r="H22" t="s">
        <v>36</v>
      </c>
      <c r="M22"/>
    </row>
    <row r="23" spans="1:13">
      <c r="A23" t="str">
        <f t="shared" si="0"/>
        <v>Point ( 1.672305618314484 6.270782053118657)</v>
      </c>
      <c r="B23">
        <v>22</v>
      </c>
      <c r="C23" s="22" t="s">
        <v>26</v>
      </c>
      <c r="D23" t="s">
        <v>18</v>
      </c>
      <c r="E23" t="s">
        <v>51</v>
      </c>
      <c r="F23" t="s">
        <v>52</v>
      </c>
      <c r="G23" t="s">
        <v>41</v>
      </c>
      <c r="H23" t="s">
        <v>36</v>
      </c>
      <c r="M23"/>
    </row>
    <row r="24" spans="1:13">
      <c r="A24" t="str">
        <f t="shared" si="0"/>
        <v>Point ( 1.672305618314484 6.270782053118657)</v>
      </c>
      <c r="B24">
        <v>23</v>
      </c>
      <c r="C24" s="22" t="s">
        <v>26</v>
      </c>
      <c r="D24" t="s">
        <v>18</v>
      </c>
      <c r="E24" t="s">
        <v>51</v>
      </c>
      <c r="F24" t="s">
        <v>52</v>
      </c>
      <c r="G24" t="s">
        <v>41</v>
      </c>
      <c r="H24" t="s">
        <v>36</v>
      </c>
      <c r="M24"/>
    </row>
    <row r="25" spans="1:13">
      <c r="A25" t="str">
        <f t="shared" si="0"/>
        <v>Point ( 1.672305618314484 6.270782053118657)</v>
      </c>
      <c r="B25">
        <v>24</v>
      </c>
      <c r="C25" s="22" t="s">
        <v>26</v>
      </c>
      <c r="D25" t="s">
        <v>18</v>
      </c>
      <c r="E25" t="s">
        <v>51</v>
      </c>
      <c r="F25" t="s">
        <v>52</v>
      </c>
      <c r="G25" t="s">
        <v>41</v>
      </c>
      <c r="H25" t="s">
        <v>36</v>
      </c>
      <c r="M25"/>
    </row>
    <row r="26" spans="1:13">
      <c r="A26" t="str">
        <f t="shared" si="0"/>
        <v>Point ( 1.672305618314484 6.270782053118657)</v>
      </c>
      <c r="B26">
        <v>25</v>
      </c>
      <c r="C26" s="22" t="s">
        <v>26</v>
      </c>
      <c r="D26" t="s">
        <v>18</v>
      </c>
      <c r="E26" t="s">
        <v>51</v>
      </c>
      <c r="F26" t="s">
        <v>52</v>
      </c>
      <c r="G26" t="s">
        <v>41</v>
      </c>
      <c r="H26" t="s">
        <v>36</v>
      </c>
      <c r="M26"/>
    </row>
    <row r="27" spans="1:13">
      <c r="A27" t="str">
        <f t="shared" si="0"/>
        <v>Point ( 1.361903124802993 6.182220746458153)</v>
      </c>
      <c r="B27">
        <v>26</v>
      </c>
      <c r="C27" s="22" t="s">
        <v>21</v>
      </c>
      <c r="D27" t="s">
        <v>18</v>
      </c>
      <c r="E27" t="s">
        <v>53</v>
      </c>
      <c r="F27" t="s">
        <v>54</v>
      </c>
      <c r="G27" t="s">
        <v>13</v>
      </c>
      <c r="H27" t="s">
        <v>14</v>
      </c>
      <c r="M27"/>
    </row>
    <row r="28" spans="1:13">
      <c r="A28" t="str">
        <f t="shared" si="0"/>
        <v>Point ( 1.244494993211946 6.1468187729290475)</v>
      </c>
      <c r="B28">
        <v>27</v>
      </c>
      <c r="C28" s="28" t="s">
        <v>23</v>
      </c>
      <c r="D28" t="s">
        <v>10</v>
      </c>
      <c r="E28" t="s">
        <v>55</v>
      </c>
      <c r="F28" t="s">
        <v>56</v>
      </c>
      <c r="G28" t="s">
        <v>13</v>
      </c>
      <c r="H28" t="s">
        <v>14</v>
      </c>
      <c r="M28"/>
    </row>
    <row r="29" spans="1:13">
      <c r="A29" t="str">
        <f t="shared" si="0"/>
        <v>Point ( 1.244494993211946 6.1468187729290475)</v>
      </c>
      <c r="B29">
        <v>28</v>
      </c>
      <c r="C29" s="28" t="s">
        <v>23</v>
      </c>
      <c r="D29" t="s">
        <v>10</v>
      </c>
      <c r="E29" t="s">
        <v>55</v>
      </c>
      <c r="F29" t="s">
        <v>56</v>
      </c>
      <c r="G29" t="s">
        <v>13</v>
      </c>
      <c r="H29" t="s">
        <v>14</v>
      </c>
      <c r="M29"/>
    </row>
    <row r="30" spans="1:13">
      <c r="A30" t="str">
        <f t="shared" si="0"/>
        <v>Point ( 1.3065224647621934 6.170206928331889)</v>
      </c>
      <c r="B30">
        <v>29</v>
      </c>
      <c r="C30" s="22" t="s">
        <v>25</v>
      </c>
      <c r="D30" t="s">
        <v>18</v>
      </c>
      <c r="E30" t="s">
        <v>57</v>
      </c>
      <c r="F30" t="s">
        <v>58</v>
      </c>
      <c r="G30" t="s">
        <v>13</v>
      </c>
      <c r="H30" t="s">
        <v>14</v>
      </c>
      <c r="M30"/>
    </row>
    <row r="31" spans="1:13">
      <c r="A31" t="str">
        <f t="shared" si="0"/>
        <v>Point ( 1.405860144572896 6.202570724620894)</v>
      </c>
      <c r="B31">
        <v>30</v>
      </c>
      <c r="C31" s="22" t="s">
        <v>27</v>
      </c>
      <c r="D31" t="s">
        <v>10</v>
      </c>
      <c r="E31" t="s">
        <v>59</v>
      </c>
      <c r="F31" t="s">
        <v>60</v>
      </c>
      <c r="G31" t="s">
        <v>13</v>
      </c>
      <c r="H31" t="s">
        <v>14</v>
      </c>
      <c r="M31"/>
    </row>
    <row r="32" spans="1:13">
      <c r="A32" t="str">
        <f t="shared" si="0"/>
        <v>Point (1.2885405838783568 6.171169451806052)</v>
      </c>
      <c r="B32">
        <v>31</v>
      </c>
      <c r="C32" s="22" t="s">
        <v>38</v>
      </c>
      <c r="D32" t="s">
        <v>18</v>
      </c>
      <c r="E32" t="s">
        <v>11</v>
      </c>
      <c r="F32" t="s">
        <v>12</v>
      </c>
      <c r="G32" t="s">
        <v>13</v>
      </c>
      <c r="H32" t="s">
        <v>14</v>
      </c>
      <c r="M32"/>
    </row>
    <row r="33" spans="1:13">
      <c r="A33" t="str">
        <f t="shared" si="0"/>
        <v>Point ( 1.3065224647621934 6.170206928331889)</v>
      </c>
      <c r="B33">
        <v>32</v>
      </c>
      <c r="C33" s="22" t="s">
        <v>25</v>
      </c>
      <c r="D33" t="s">
        <v>18</v>
      </c>
      <c r="E33" t="s">
        <v>57</v>
      </c>
      <c r="F33" t="s">
        <v>58</v>
      </c>
      <c r="G33" t="s">
        <v>13</v>
      </c>
      <c r="H33" t="s">
        <v>14</v>
      </c>
      <c r="M33"/>
    </row>
    <row r="34" spans="1:13">
      <c r="A34" t="str">
        <f t="shared" si="0"/>
        <v>Point ( 1.3065224647621934 6.170206928331889)</v>
      </c>
      <c r="B34">
        <v>33</v>
      </c>
      <c r="C34" s="22" t="s">
        <v>25</v>
      </c>
      <c r="D34" t="s">
        <v>10</v>
      </c>
      <c r="E34" t="s">
        <v>57</v>
      </c>
      <c r="F34" t="s">
        <v>58</v>
      </c>
      <c r="G34" t="s">
        <v>13</v>
      </c>
      <c r="H34" t="s">
        <v>14</v>
      </c>
      <c r="M34"/>
    </row>
    <row r="35" spans="1:13">
      <c r="A35" t="str">
        <f t="shared" si="0"/>
        <v>Point ( 1.3065224647621934 6.170206928331889)</v>
      </c>
      <c r="B35">
        <v>34</v>
      </c>
      <c r="C35" s="22" t="s">
        <v>25</v>
      </c>
      <c r="D35" t="s">
        <v>18</v>
      </c>
      <c r="E35" t="s">
        <v>57</v>
      </c>
      <c r="F35" t="s">
        <v>58</v>
      </c>
      <c r="G35" t="s">
        <v>13</v>
      </c>
      <c r="H35" t="s">
        <v>14</v>
      </c>
      <c r="M35"/>
    </row>
    <row r="36" spans="1:13">
      <c r="A36" t="str">
        <f t="shared" si="0"/>
        <v>Point ( 1.3065224647621934 6.170206928331889)</v>
      </c>
      <c r="B36">
        <v>35</v>
      </c>
      <c r="C36" s="22" t="s">
        <v>25</v>
      </c>
      <c r="D36" t="s">
        <v>18</v>
      </c>
      <c r="E36" t="s">
        <v>57</v>
      </c>
      <c r="F36" t="s">
        <v>58</v>
      </c>
      <c r="G36" t="s">
        <v>13</v>
      </c>
      <c r="H36" t="s">
        <v>14</v>
      </c>
      <c r="M36"/>
    </row>
    <row r="37" spans="1:13">
      <c r="A37" t="str">
        <f t="shared" si="0"/>
        <v>Point ( 1.2277901541906115 6.137294796391453)</v>
      </c>
      <c r="B37">
        <v>36</v>
      </c>
      <c r="C37" s="22" t="s">
        <v>28</v>
      </c>
      <c r="D37" t="s">
        <v>18</v>
      </c>
      <c r="E37" t="s">
        <v>61</v>
      </c>
      <c r="F37" t="s">
        <v>62</v>
      </c>
      <c r="G37" t="s">
        <v>13</v>
      </c>
      <c r="H37" t="s">
        <v>14</v>
      </c>
      <c r="M37"/>
    </row>
    <row r="38" spans="1:13">
      <c r="A38" t="str">
        <f t="shared" si="0"/>
        <v>Point ( 1.2277901541906115 6.137294796391453)</v>
      </c>
      <c r="B38">
        <v>37</v>
      </c>
      <c r="C38" s="22" t="s">
        <v>28</v>
      </c>
      <c r="D38" t="s">
        <v>18</v>
      </c>
      <c r="E38" t="s">
        <v>61</v>
      </c>
      <c r="F38" t="s">
        <v>62</v>
      </c>
      <c r="G38" t="s">
        <v>13</v>
      </c>
      <c r="H38" t="s">
        <v>14</v>
      </c>
      <c r="M38"/>
    </row>
    <row r="39" spans="1:13">
      <c r="A39" t="str">
        <f t="shared" si="0"/>
        <v>Point ( 1.2277901541906115 6.137294796391453)</v>
      </c>
      <c r="B39">
        <v>38</v>
      </c>
      <c r="C39" s="22" t="s">
        <v>28</v>
      </c>
      <c r="D39" t="s">
        <v>18</v>
      </c>
      <c r="E39" t="s">
        <v>61</v>
      </c>
      <c r="F39" t="s">
        <v>62</v>
      </c>
      <c r="G39" t="s">
        <v>13</v>
      </c>
      <c r="H39" t="s">
        <v>14</v>
      </c>
      <c r="M39"/>
    </row>
    <row r="40" spans="1:13">
      <c r="A40" t="str">
        <f t="shared" si="0"/>
        <v>Point ( 1.2277901541906115 6.137294796391453)</v>
      </c>
      <c r="B40">
        <v>39</v>
      </c>
      <c r="C40" s="22" t="s">
        <v>28</v>
      </c>
      <c r="D40" t="s">
        <v>18</v>
      </c>
      <c r="E40" t="s">
        <v>61</v>
      </c>
      <c r="F40" t="s">
        <v>62</v>
      </c>
      <c r="G40" t="s">
        <v>13</v>
      </c>
      <c r="H40" t="s">
        <v>14</v>
      </c>
      <c r="M40"/>
    </row>
    <row r="41" spans="1:13">
      <c r="A41" t="str">
        <f t="shared" si="0"/>
        <v>Point ( 1.2277901541906115 6.137294796391453)</v>
      </c>
      <c r="B41">
        <v>40</v>
      </c>
      <c r="C41" s="22" t="s">
        <v>28</v>
      </c>
      <c r="D41" t="s">
        <v>18</v>
      </c>
      <c r="E41" t="s">
        <v>61</v>
      </c>
      <c r="F41" t="s">
        <v>62</v>
      </c>
      <c r="G41" t="s">
        <v>13</v>
      </c>
      <c r="H41" t="s">
        <v>14</v>
      </c>
      <c r="M41" s="22" t="s">
        <v>29</v>
      </c>
    </row>
    <row r="42" spans="1:13">
      <c r="A42" t="str">
        <f t="shared" si="0"/>
        <v>Point ( 1.2277901541906115 6.137294796391453)</v>
      </c>
      <c r="B42">
        <v>41</v>
      </c>
      <c r="C42" s="22" t="s">
        <v>28</v>
      </c>
      <c r="D42" t="s">
        <v>18</v>
      </c>
      <c r="E42" t="s">
        <v>61</v>
      </c>
      <c r="F42" t="s">
        <v>62</v>
      </c>
      <c r="G42" t="s">
        <v>13</v>
      </c>
      <c r="H42" t="s">
        <v>14</v>
      </c>
      <c r="M42" s="22" t="s">
        <v>32</v>
      </c>
    </row>
    <row r="43" spans="1:13">
      <c r="A43" t="str">
        <f t="shared" si="0"/>
        <v>Point (1.2885405838783568 6.171169451806052)</v>
      </c>
      <c r="B43">
        <v>42</v>
      </c>
      <c r="C43" s="28" t="s">
        <v>9</v>
      </c>
      <c r="D43" t="s">
        <v>10</v>
      </c>
      <c r="E43" t="s">
        <v>11</v>
      </c>
      <c r="F43" t="s">
        <v>12</v>
      </c>
      <c r="G43" t="s">
        <v>13</v>
      </c>
      <c r="H43" t="s">
        <v>14</v>
      </c>
      <c r="M43" s="22" t="s">
        <v>37</v>
      </c>
    </row>
    <row r="44" spans="1:13">
      <c r="A44" t="str">
        <f t="shared" si="0"/>
        <v>Point (1.2885405838783568 6.171169451806052)</v>
      </c>
      <c r="B44">
        <v>43</v>
      </c>
      <c r="C44" s="28" t="s">
        <v>9</v>
      </c>
      <c r="D44" t="s">
        <v>10</v>
      </c>
      <c r="E44" t="s">
        <v>11</v>
      </c>
      <c r="F44" t="s">
        <v>12</v>
      </c>
      <c r="G44" t="s">
        <v>13</v>
      </c>
      <c r="H44" t="s">
        <v>14</v>
      </c>
      <c r="M44" s="22" t="s">
        <v>42</v>
      </c>
    </row>
    <row r="45" spans="1:13">
      <c r="A45" t="str">
        <f t="shared" si="0"/>
        <v>Point ( 1.3065224647621934 6.170206928331889)</v>
      </c>
      <c r="B45">
        <v>44</v>
      </c>
      <c r="C45" s="28" t="s">
        <v>25</v>
      </c>
      <c r="D45" t="s">
        <v>18</v>
      </c>
      <c r="E45" t="s">
        <v>57</v>
      </c>
      <c r="F45" t="s">
        <v>58</v>
      </c>
      <c r="G45" t="s">
        <v>13</v>
      </c>
      <c r="H45" t="s">
        <v>14</v>
      </c>
      <c r="M45" s="22" t="s">
        <v>43</v>
      </c>
    </row>
    <row r="46" spans="1:13">
      <c r="A46" t="str">
        <f t="shared" si="0"/>
        <v>Point ( 1.3065224647621934 6.170206928331889)</v>
      </c>
      <c r="B46">
        <v>45</v>
      </c>
      <c r="C46" s="28" t="s">
        <v>25</v>
      </c>
      <c r="D46" t="s">
        <v>18</v>
      </c>
      <c r="E46" t="s">
        <v>57</v>
      </c>
      <c r="F46" t="s">
        <v>58</v>
      </c>
      <c r="G46" t="s">
        <v>13</v>
      </c>
      <c r="H46" t="s">
        <v>14</v>
      </c>
      <c r="M46" s="22" t="s">
        <v>48</v>
      </c>
    </row>
    <row r="47" spans="1:13">
      <c r="A47" t="str">
        <f t="shared" si="0"/>
        <v>Point ( 1.3065224647621934 6.170206928331889)</v>
      </c>
      <c r="B47">
        <v>46</v>
      </c>
      <c r="C47" s="28" t="s">
        <v>25</v>
      </c>
      <c r="D47" t="s">
        <v>10</v>
      </c>
      <c r="E47" t="s">
        <v>57</v>
      </c>
      <c r="F47" t="s">
        <v>58</v>
      </c>
      <c r="G47" t="s">
        <v>13</v>
      </c>
      <c r="H47" t="s">
        <v>14</v>
      </c>
      <c r="M47" s="22" t="s">
        <v>50</v>
      </c>
    </row>
    <row r="48" spans="1:13">
      <c r="A48" t="str">
        <f t="shared" si="0"/>
        <v>Point ( 1.3065224647621934 6.170206928331889)</v>
      </c>
      <c r="B48">
        <v>47</v>
      </c>
      <c r="C48" s="28" t="s">
        <v>25</v>
      </c>
      <c r="D48" t="s">
        <v>18</v>
      </c>
      <c r="E48" t="s">
        <v>57</v>
      </c>
      <c r="F48" t="s">
        <v>58</v>
      </c>
      <c r="G48" t="s">
        <v>13</v>
      </c>
      <c r="H48" t="s">
        <v>14</v>
      </c>
      <c r="M48"/>
    </row>
    <row r="49" spans="1:13">
      <c r="A49" t="str">
        <f t="shared" si="0"/>
        <v>Point ( 1.3065224647621934 6.170206928331889)</v>
      </c>
      <c r="B49">
        <v>48</v>
      </c>
      <c r="C49" s="28" t="s">
        <v>25</v>
      </c>
      <c r="D49" t="s">
        <v>18</v>
      </c>
      <c r="E49" t="s">
        <v>57</v>
      </c>
      <c r="F49" t="s">
        <v>58</v>
      </c>
      <c r="G49" t="s">
        <v>13</v>
      </c>
      <c r="H49" t="s">
        <v>14</v>
      </c>
      <c r="M49"/>
    </row>
    <row r="50" spans="1:13">
      <c r="A50" t="str">
        <f t="shared" si="0"/>
        <v>Point (1.3075633519218346 6.186026591764903)</v>
      </c>
      <c r="B50">
        <v>49</v>
      </c>
      <c r="C50" s="22" t="s">
        <v>29</v>
      </c>
      <c r="D50" t="s">
        <v>10</v>
      </c>
      <c r="E50" t="s">
        <v>63</v>
      </c>
      <c r="F50" t="s">
        <v>64</v>
      </c>
      <c r="M50"/>
    </row>
    <row r="51" spans="1:13">
      <c r="A51" t="str">
        <f t="shared" si="0"/>
        <v>Point ( 1.2177901541906115 6.127294796391453)</v>
      </c>
      <c r="B51">
        <v>50</v>
      </c>
      <c r="C51" s="22" t="s">
        <v>32</v>
      </c>
      <c r="E51" t="s">
        <v>65</v>
      </c>
      <c r="F51" t="s">
        <v>66</v>
      </c>
      <c r="M51"/>
    </row>
    <row r="52" spans="1:13">
      <c r="A52" t="str">
        <f t="shared" si="0"/>
        <v>Point ( 1.2177901541906115 6.21494796391453)</v>
      </c>
      <c r="B52">
        <v>51</v>
      </c>
      <c r="C52" s="22" t="s">
        <v>37</v>
      </c>
      <c r="E52" t="s">
        <v>67</v>
      </c>
      <c r="F52" t="s">
        <v>66</v>
      </c>
      <c r="M52"/>
    </row>
    <row r="53" spans="1:13">
      <c r="A53" t="str">
        <f t="shared" si="0"/>
        <v>Point ( 1.5713269352515131 6.237265928242092)</v>
      </c>
      <c r="B53">
        <v>52</v>
      </c>
      <c r="C53" s="22" t="s">
        <v>42</v>
      </c>
      <c r="E53" t="s">
        <v>68</v>
      </c>
      <c r="F53" t="s">
        <v>69</v>
      </c>
      <c r="M53"/>
    </row>
    <row r="54" spans="1:13">
      <c r="A54" t="str">
        <f t="shared" si="0"/>
        <v>Point ( 1.672305618314484 6.270782053118657)</v>
      </c>
      <c r="B54">
        <v>53</v>
      </c>
      <c r="C54" s="22" t="s">
        <v>43</v>
      </c>
      <c r="E54" t="s">
        <v>51</v>
      </c>
      <c r="F54" t="s">
        <v>52</v>
      </c>
      <c r="M54"/>
    </row>
    <row r="55" spans="1:13">
      <c r="A55" t="str">
        <f t="shared" si="0"/>
        <v>Point ( 1.6113269352515131 6.232565928242092)</v>
      </c>
      <c r="B55">
        <v>54</v>
      </c>
      <c r="C55" s="22" t="s">
        <v>48</v>
      </c>
      <c r="E55" t="s">
        <v>70</v>
      </c>
      <c r="F55" t="s">
        <v>71</v>
      </c>
      <c r="M55"/>
    </row>
    <row r="56" spans="1:13">
      <c r="A56" t="str">
        <f t="shared" si="0"/>
        <v>Point ( 1.615224647621934 6.234928331889)</v>
      </c>
      <c r="B56">
        <v>55</v>
      </c>
      <c r="C56" s="22" t="s">
        <v>50</v>
      </c>
      <c r="E56" t="s">
        <v>72</v>
      </c>
      <c r="F56" t="s">
        <v>73</v>
      </c>
      <c r="M56"/>
    </row>
    <row r="57" spans="1:13">
      <c r="A57" t="str">
        <f t="shared" si="0"/>
        <v>Point ( 1.615224647621934 6.234928331889)</v>
      </c>
      <c r="B57">
        <v>56</v>
      </c>
      <c r="C57" s="6" t="s">
        <v>74</v>
      </c>
      <c r="E57" t="s">
        <v>72</v>
      </c>
      <c r="F57" t="s">
        <v>73</v>
      </c>
      <c r="M57"/>
    </row>
    <row r="58" spans="1:13">
      <c r="A58" t="str">
        <f t="shared" si="0"/>
        <v>Point ( 1.317901541906115 6.185294796391453)</v>
      </c>
      <c r="B58">
        <v>57</v>
      </c>
      <c r="C58" s="22" t="s">
        <v>75</v>
      </c>
      <c r="E58" t="s">
        <v>76</v>
      </c>
      <c r="F58" t="s">
        <v>77</v>
      </c>
      <c r="I58" s="29" t="s">
        <v>78</v>
      </c>
      <c r="J58" s="29" t="s">
        <v>79</v>
      </c>
    </row>
    <row r="59" spans="1:13">
      <c r="A59" t="str">
        <f t="shared" si="0"/>
        <v>Point ( 1.762305618314484 6.280782053118657)</v>
      </c>
      <c r="B59">
        <v>58</v>
      </c>
      <c r="C59" s="22" t="s">
        <v>80</v>
      </c>
      <c r="E59" t="s">
        <v>81</v>
      </c>
      <c r="F59" t="s">
        <v>82</v>
      </c>
    </row>
    <row r="60" spans="1:13">
      <c r="A60" t="str">
        <f t="shared" si="0"/>
        <v>Point ( 1.762305618314484 6.280782053118657)</v>
      </c>
      <c r="B60">
        <v>59</v>
      </c>
      <c r="C60" s="22" t="s">
        <v>83</v>
      </c>
      <c r="E60" t="s">
        <v>81</v>
      </c>
      <c r="F60" t="s">
        <v>82</v>
      </c>
    </row>
    <row r="61" spans="1:13">
      <c r="A61" t="str">
        <f t="shared" si="0"/>
        <v>Point ( 1.5813269352515131 6.227265928242092)</v>
      </c>
      <c r="B61">
        <v>60</v>
      </c>
      <c r="C61" s="2" t="s">
        <v>84</v>
      </c>
      <c r="E61" t="s">
        <v>85</v>
      </c>
      <c r="F61" t="s">
        <v>86</v>
      </c>
    </row>
    <row r="62" spans="1:13">
      <c r="A62" t="str">
        <f t="shared" si="0"/>
        <v>Point ( 1.762305618314484 6.280782053118657)</v>
      </c>
      <c r="B62">
        <v>61</v>
      </c>
      <c r="C62" s="22" t="s">
        <v>80</v>
      </c>
      <c r="E62" t="s">
        <v>81</v>
      </c>
      <c r="F62" t="s">
        <v>82</v>
      </c>
    </row>
    <row r="63" spans="1:13">
      <c r="A63" t="str">
        <f t="shared" si="0"/>
        <v>Point ( 1.762305618314484 6.280782053118657)</v>
      </c>
      <c r="B63">
        <v>62</v>
      </c>
      <c r="C63" s="22" t="s">
        <v>80</v>
      </c>
      <c r="E63" t="s">
        <v>81</v>
      </c>
      <c r="F63" t="s">
        <v>82</v>
      </c>
    </row>
    <row r="64" spans="1:13">
      <c r="A64" t="str">
        <f t="shared" si="0"/>
        <v>Point ( 1.762305618314484 6.280782053118657)</v>
      </c>
      <c r="B64">
        <v>63</v>
      </c>
      <c r="C64" s="22" t="s">
        <v>87</v>
      </c>
      <c r="E64" t="s">
        <v>81</v>
      </c>
      <c r="F64" t="s">
        <v>82</v>
      </c>
    </row>
    <row r="65" spans="1:6">
      <c r="A65" t="str">
        <f t="shared" si="0"/>
        <v>Point ( 1.2177901541906115 6.21494796391453)</v>
      </c>
      <c r="B65">
        <v>64</v>
      </c>
      <c r="C65" s="22" t="s">
        <v>88</v>
      </c>
      <c r="E65" t="s">
        <v>67</v>
      </c>
      <c r="F65" t="s">
        <v>66</v>
      </c>
    </row>
    <row r="66" spans="1:6">
      <c r="A66" t="str">
        <f t="shared" ref="A66:A129" si="1">_xlfn.CONCAT("Point (",F66," ",E66,")")</f>
        <v>Point ( 1.2177901541906115 6.21494796391453)</v>
      </c>
      <c r="B66">
        <v>65</v>
      </c>
      <c r="C66" s="22" t="s">
        <v>89</v>
      </c>
      <c r="E66" t="s">
        <v>67</v>
      </c>
      <c r="F66" t="s">
        <v>66</v>
      </c>
    </row>
    <row r="67" spans="1:6">
      <c r="A67" t="str">
        <f t="shared" si="1"/>
        <v>Point ( 1.2177901541906115 6.21494796391453)</v>
      </c>
      <c r="B67">
        <v>66</v>
      </c>
      <c r="C67" s="22" t="s">
        <v>90</v>
      </c>
      <c r="E67" t="s">
        <v>67</v>
      </c>
      <c r="F67" t="s">
        <v>66</v>
      </c>
    </row>
    <row r="68" spans="1:6">
      <c r="A68" t="str">
        <f t="shared" si="1"/>
        <v>Point ( 1.3065224647621934 6.170206928331889)</v>
      </c>
      <c r="B68">
        <v>67</v>
      </c>
      <c r="C68" s="22" t="s">
        <v>91</v>
      </c>
      <c r="E68" t="s">
        <v>57</v>
      </c>
      <c r="F68" t="s">
        <v>58</v>
      </c>
    </row>
    <row r="69" spans="1:6" ht="30">
      <c r="A69" t="str">
        <f t="shared" si="1"/>
        <v>Point ( 1.76305618314484 6.310782053118657)</v>
      </c>
      <c r="B69">
        <v>68</v>
      </c>
      <c r="C69" s="22" t="s">
        <v>92</v>
      </c>
      <c r="E69" t="s">
        <v>93</v>
      </c>
      <c r="F69" t="s">
        <v>94</v>
      </c>
    </row>
    <row r="70" spans="1:6">
      <c r="A70" t="str">
        <f t="shared" si="1"/>
        <v>Point ( 1.5813269352515131 6.227265928242092)</v>
      </c>
      <c r="B70">
        <v>69</v>
      </c>
      <c r="C70" s="22" t="s">
        <v>95</v>
      </c>
      <c r="E70" t="s">
        <v>85</v>
      </c>
      <c r="F70" t="s">
        <v>86</v>
      </c>
    </row>
    <row r="71" spans="1:6">
      <c r="A71" t="str">
        <f t="shared" si="1"/>
        <v>Point ( 1.5813269352515131 6.227265928242092)</v>
      </c>
      <c r="B71">
        <v>70</v>
      </c>
      <c r="C71" s="22" t="s">
        <v>96</v>
      </c>
      <c r="E71" t="s">
        <v>85</v>
      </c>
      <c r="F71" t="s">
        <v>86</v>
      </c>
    </row>
    <row r="72" spans="1:6">
      <c r="A72" t="str">
        <f t="shared" si="1"/>
        <v>Point ( 1.76305618314484 6.310782053118657)</v>
      </c>
      <c r="B72">
        <v>71</v>
      </c>
      <c r="C72" s="22" t="s">
        <v>97</v>
      </c>
      <c r="E72" t="s">
        <v>93</v>
      </c>
      <c r="F72" t="s">
        <v>94</v>
      </c>
    </row>
    <row r="73" spans="1:6">
      <c r="A73" t="str">
        <f t="shared" si="1"/>
        <v>Point ( 1.45305618314484 6.20782053118657)</v>
      </c>
      <c r="B73">
        <v>72</v>
      </c>
      <c r="C73" s="29" t="s">
        <v>98</v>
      </c>
      <c r="E73" t="s">
        <v>99</v>
      </c>
      <c r="F73" t="s">
        <v>100</v>
      </c>
    </row>
    <row r="74" spans="1:6">
      <c r="A74" t="str">
        <f t="shared" si="1"/>
        <v>Point ( 1.61305618314484 6.25782053118657)</v>
      </c>
      <c r="B74">
        <v>73</v>
      </c>
      <c r="C74" s="2" t="s">
        <v>101</v>
      </c>
      <c r="E74" t="s">
        <v>102</v>
      </c>
      <c r="F74" t="s">
        <v>103</v>
      </c>
    </row>
    <row r="75" spans="1:6">
      <c r="A75" t="str">
        <f t="shared" si="1"/>
        <v>Point ( 1.5825646909844922 6.227396584278712)</v>
      </c>
      <c r="B75">
        <v>74</v>
      </c>
      <c r="C75" s="29" t="s">
        <v>104</v>
      </c>
      <c r="E75" s="31" t="s">
        <v>46</v>
      </c>
      <c r="F75" s="31" t="s">
        <v>47</v>
      </c>
    </row>
    <row r="76" spans="1:6">
      <c r="A76" t="str">
        <f t="shared" si="1"/>
        <v>Point ( 1.5813269352515131 6.227265928242092)</v>
      </c>
      <c r="C76" s="29" t="s">
        <v>96</v>
      </c>
      <c r="E76" t="s">
        <v>85</v>
      </c>
      <c r="F76" t="s">
        <v>86</v>
      </c>
    </row>
    <row r="77" spans="1:6">
      <c r="A77" t="str">
        <f t="shared" si="1"/>
        <v>Point ( 1.77305618314484 6.310782053118657)</v>
      </c>
      <c r="C77" s="32" t="s">
        <v>97</v>
      </c>
      <c r="E77" t="s">
        <v>93</v>
      </c>
      <c r="F77" t="s">
        <v>105</v>
      </c>
    </row>
    <row r="78" spans="1:6">
      <c r="A78" t="str">
        <f t="shared" si="1"/>
        <v>Point ( 1.532305618314484 6.210782053118657)</v>
      </c>
      <c r="C78" s="29" t="s">
        <v>98</v>
      </c>
      <c r="E78" t="s">
        <v>106</v>
      </c>
      <c r="F78" t="s">
        <v>107</v>
      </c>
    </row>
    <row r="79" spans="1:6">
      <c r="A79" t="str">
        <f t="shared" si="1"/>
        <v>Point ( 1.762305618314484 6.280782053118657)</v>
      </c>
      <c r="C79" s="2" t="s">
        <v>101</v>
      </c>
      <c r="E79" t="s">
        <v>81</v>
      </c>
      <c r="F79" t="s">
        <v>82</v>
      </c>
    </row>
    <row r="80" spans="1:6">
      <c r="A80" t="str">
        <f t="shared" si="1"/>
        <v>Point ( 1.5825646909844922 6.227396584278712)</v>
      </c>
      <c r="C80" s="33" t="s">
        <v>104</v>
      </c>
      <c r="E80" s="31" t="s">
        <v>46</v>
      </c>
      <c r="F80" s="31" t="s">
        <v>47</v>
      </c>
    </row>
    <row r="81" spans="1:8">
      <c r="A81" t="str">
        <f t="shared" si="1"/>
        <v>Point ( 1.622224647621934 6.23928331889)</v>
      </c>
      <c r="C81" s="29" t="s">
        <v>108</v>
      </c>
      <c r="E81" t="s">
        <v>1373</v>
      </c>
      <c r="F81" t="s">
        <v>1372</v>
      </c>
    </row>
    <row r="82" spans="1:8">
      <c r="A82" t="str">
        <f t="shared" si="1"/>
        <v>Point ( 1.6013269352515131 6.257265928242092)</v>
      </c>
      <c r="C82" s="29" t="s">
        <v>109</v>
      </c>
      <c r="E82" t="s">
        <v>110</v>
      </c>
      <c r="F82" t="s">
        <v>111</v>
      </c>
    </row>
    <row r="83" spans="1:8">
      <c r="A83" t="str">
        <f t="shared" si="1"/>
        <v>Point ( 1.6013269352515131 6.257265928242092)</v>
      </c>
      <c r="C83" s="2" t="s">
        <v>112</v>
      </c>
      <c r="E83" t="s">
        <v>110</v>
      </c>
      <c r="F83" t="s">
        <v>111</v>
      </c>
    </row>
    <row r="84" spans="1:8">
      <c r="A84" t="str">
        <f t="shared" si="1"/>
        <v>Point ( 1.6013269352515131 6.257265928242092)</v>
      </c>
      <c r="C84" s="29" t="s">
        <v>113</v>
      </c>
      <c r="E84" t="s">
        <v>110</v>
      </c>
      <c r="F84" t="s">
        <v>111</v>
      </c>
    </row>
    <row r="85" spans="1:8">
      <c r="A85" t="str">
        <f t="shared" si="1"/>
        <v>Point ( 1.622224647621934 6.23928331889)</v>
      </c>
      <c r="C85" s="2" t="s">
        <v>114</v>
      </c>
      <c r="E85" t="s">
        <v>1373</v>
      </c>
      <c r="F85" t="s">
        <v>1372</v>
      </c>
    </row>
    <row r="86" spans="1:8">
      <c r="A86" t="str">
        <f t="shared" si="1"/>
        <v>Point ( 1.292305618314484 6.240782053118657)</v>
      </c>
      <c r="C86" s="29" t="s">
        <v>115</v>
      </c>
      <c r="E86" t="s">
        <v>116</v>
      </c>
      <c r="F86" t="s">
        <v>117</v>
      </c>
    </row>
    <row r="87" spans="1:8">
      <c r="A87" t="str">
        <f t="shared" si="1"/>
        <v>Point ( 1.6113269352515131 6.232565928242092)</v>
      </c>
      <c r="C87" s="29" t="s">
        <v>48</v>
      </c>
      <c r="E87" t="s">
        <v>70</v>
      </c>
      <c r="F87" t="s">
        <v>71</v>
      </c>
    </row>
    <row r="88" spans="1:8">
      <c r="A88" t="str">
        <f t="shared" si="1"/>
        <v>Point ( 1.622224647621934 6.23928331889)</v>
      </c>
      <c r="C88" s="2" t="s">
        <v>118</v>
      </c>
      <c r="E88" t="s">
        <v>1373</v>
      </c>
      <c r="F88" t="s">
        <v>1372</v>
      </c>
    </row>
    <row r="89" spans="1:8">
      <c r="A89" t="str">
        <f t="shared" si="1"/>
        <v>Point ( 1.622224647621934 6.23928331889)</v>
      </c>
      <c r="C89" s="2" t="s">
        <v>119</v>
      </c>
      <c r="E89" t="s">
        <v>1373</v>
      </c>
      <c r="F89" t="s">
        <v>1372</v>
      </c>
    </row>
    <row r="90" spans="1:8">
      <c r="A90" t="str">
        <f t="shared" si="1"/>
        <v>Point (1.27075633519218346 6.186026591764903)</v>
      </c>
      <c r="C90" s="2" t="s">
        <v>120</v>
      </c>
      <c r="E90" t="s">
        <v>63</v>
      </c>
      <c r="F90" t="s">
        <v>121</v>
      </c>
    </row>
    <row r="91" spans="1:8">
      <c r="A91" t="str">
        <f t="shared" si="1"/>
        <v>Point (1.3075633519218346 6.186026591764903)</v>
      </c>
      <c r="C91" s="2" t="s">
        <v>29</v>
      </c>
      <c r="E91" s="7" t="s">
        <v>63</v>
      </c>
      <c r="F91" s="7" t="s">
        <v>64</v>
      </c>
    </row>
    <row r="92" spans="1:8">
      <c r="A92" t="str">
        <f t="shared" si="1"/>
        <v>Point ( 1.3065224647621934 6.170206928331889)</v>
      </c>
      <c r="C92" s="29" t="s">
        <v>25</v>
      </c>
      <c r="E92" t="s">
        <v>57</v>
      </c>
      <c r="F92" t="s">
        <v>58</v>
      </c>
      <c r="G92" t="s">
        <v>13</v>
      </c>
      <c r="H92" t="s">
        <v>14</v>
      </c>
    </row>
    <row r="93" spans="1:8">
      <c r="A93" t="str">
        <f t="shared" si="1"/>
        <v>Point ( 1.615224647621934 6.234928331889)</v>
      </c>
      <c r="C93" s="2" t="s">
        <v>122</v>
      </c>
      <c r="E93" t="s">
        <v>72</v>
      </c>
      <c r="F93" t="s">
        <v>73</v>
      </c>
    </row>
    <row r="94" spans="1:8">
      <c r="A94" t="str">
        <f t="shared" si="1"/>
        <v>Point ( 1.76305618314484 6.310782053118657)</v>
      </c>
      <c r="C94" s="29" t="s">
        <v>123</v>
      </c>
      <c r="E94" t="s">
        <v>93</v>
      </c>
      <c r="F94" t="s">
        <v>94</v>
      </c>
    </row>
    <row r="95" spans="1:8">
      <c r="A95" t="str">
        <f t="shared" si="1"/>
        <v>Point ( 1.622224647621934 6.23928331889)</v>
      </c>
      <c r="C95" s="32" t="s">
        <v>124</v>
      </c>
      <c r="E95" t="s">
        <v>1373</v>
      </c>
      <c r="F95" t="s">
        <v>1372</v>
      </c>
    </row>
    <row r="96" spans="1:8">
      <c r="A96" t="str">
        <f t="shared" si="1"/>
        <v>Point ( 1.615224647621934 6.234928331889)</v>
      </c>
      <c r="C96" s="29" t="s">
        <v>125</v>
      </c>
      <c r="E96" t="s">
        <v>72</v>
      </c>
      <c r="F96" t="s">
        <v>73</v>
      </c>
    </row>
    <row r="97" spans="1:8">
      <c r="A97" t="str">
        <f t="shared" si="1"/>
        <v>Point ( 1.522305618314484 6.210782053118657)</v>
      </c>
      <c r="C97" s="2" t="s">
        <v>126</v>
      </c>
      <c r="E97" t="s">
        <v>106</v>
      </c>
      <c r="F97" t="s">
        <v>127</v>
      </c>
    </row>
    <row r="98" spans="1:8">
      <c r="A98" t="str">
        <f t="shared" si="1"/>
        <v>Point ( 1.615224647621934 6.234928331889)</v>
      </c>
      <c r="C98" s="29" t="s">
        <v>128</v>
      </c>
      <c r="E98" t="s">
        <v>72</v>
      </c>
      <c r="F98" t="s">
        <v>73</v>
      </c>
    </row>
    <row r="99" spans="1:8">
      <c r="A99" t="str">
        <f t="shared" si="1"/>
        <v>Point ( 1.615224647621934 6.234928331889)</v>
      </c>
      <c r="C99" s="2" t="s">
        <v>129</v>
      </c>
      <c r="E99" t="s">
        <v>72</v>
      </c>
      <c r="F99" t="s">
        <v>73</v>
      </c>
    </row>
    <row r="100" spans="1:8">
      <c r="A100" t="str">
        <f t="shared" si="1"/>
        <v>Point ( 1.615224647621934 6.234928331889)</v>
      </c>
      <c r="C100" s="29" t="s">
        <v>130</v>
      </c>
      <c r="E100" t="s">
        <v>72</v>
      </c>
      <c r="F100" t="s">
        <v>73</v>
      </c>
    </row>
    <row r="101" spans="1:8">
      <c r="A101" t="str">
        <f t="shared" si="1"/>
        <v>Point ( 1.405860144572896 6.202570724620894)</v>
      </c>
      <c r="C101" s="2" t="s">
        <v>131</v>
      </c>
      <c r="E101" t="s">
        <v>59</v>
      </c>
      <c r="F101" t="s">
        <v>60</v>
      </c>
      <c r="G101" t="s">
        <v>13</v>
      </c>
      <c r="H101" t="s">
        <v>14</v>
      </c>
    </row>
    <row r="102" spans="1:8">
      <c r="A102" t="str">
        <f t="shared" si="1"/>
        <v>Point (1.711843 6.493375)</v>
      </c>
      <c r="C102" s="29" t="s">
        <v>132</v>
      </c>
      <c r="E102" t="str">
        <f>VLOOKUP(C102,Table1[[Quatrier de provenance]:[Longitude]],2,FALSE)</f>
        <v>6.493375</v>
      </c>
      <c r="F102" t="str">
        <f>VLOOKUP(C102,Table1[[Quatrier de provenance]:[Longitude]],3,FALSE)</f>
        <v>1.711843</v>
      </c>
    </row>
    <row r="103" spans="1:8">
      <c r="A103" t="str">
        <f t="shared" si="1"/>
        <v>Point (1.711426 6.497394)</v>
      </c>
      <c r="C103" s="29" t="s">
        <v>133</v>
      </c>
      <c r="E103" t="str">
        <f>VLOOKUP(C103,Table1[[Quatrier de provenance]:[Longitude]],2,FALSE)</f>
        <v>6.497394</v>
      </c>
      <c r="F103" t="str">
        <f>VLOOKUP(C103,Table1[[Quatrier de provenance]:[Longitude]],3,FALSE)</f>
        <v>1.711426</v>
      </c>
    </row>
    <row r="104" spans="1:8">
      <c r="A104" t="str">
        <f t="shared" si="1"/>
        <v>Point (1.695555 6.540833)</v>
      </c>
      <c r="C104" s="2" t="s">
        <v>134</v>
      </c>
      <c r="E104" t="str">
        <f>VLOOKUP(C104,Table1[[Quatrier de provenance]:[Longitude]],2,FALSE)</f>
        <v>6.540833</v>
      </c>
      <c r="F104" t="str">
        <f>VLOOKUP(C104,Table1[[Quatrier de provenance]:[Longitude]],3,FALSE)</f>
        <v>1.695555</v>
      </c>
    </row>
    <row r="105" spans="1:8">
      <c r="A105" t="str">
        <f t="shared" si="1"/>
        <v>Point (1.2756098362654944 6.164475693128914)</v>
      </c>
      <c r="C105" s="2" t="s">
        <v>135</v>
      </c>
      <c r="E105" t="s">
        <v>1371</v>
      </c>
      <c r="F105" t="s">
        <v>1370</v>
      </c>
    </row>
    <row r="106" spans="1:8">
      <c r="A106" t="str">
        <f t="shared" si="1"/>
        <v>Point (1.269512 6.169113)</v>
      </c>
      <c r="C106" s="29" t="s">
        <v>136</v>
      </c>
      <c r="E106" t="s">
        <v>137</v>
      </c>
      <c r="F106" t="s">
        <v>138</v>
      </c>
    </row>
    <row r="107" spans="1:8">
      <c r="A107" t="str">
        <f t="shared" si="1"/>
        <v>Point (1.3054846135860712 6.15306806591882)</v>
      </c>
      <c r="C107" s="2" t="s">
        <v>139</v>
      </c>
      <c r="E107" s="29" t="s">
        <v>1369</v>
      </c>
      <c r="F107" s="29" t="s">
        <v>1368</v>
      </c>
    </row>
    <row r="108" spans="1:8">
      <c r="A108" t="str">
        <f t="shared" si="1"/>
        <v>Point (1.3275633519218346 6.176026591764903)</v>
      </c>
      <c r="C108" s="33" t="s">
        <v>140</v>
      </c>
      <c r="E108" t="s">
        <v>19</v>
      </c>
      <c r="F108" t="s">
        <v>20</v>
      </c>
    </row>
    <row r="109" spans="1:8">
      <c r="A109" t="str">
        <f t="shared" si="1"/>
        <v>Point (1.7122219 6.4941669)</v>
      </c>
      <c r="C109" s="29" t="s">
        <v>132</v>
      </c>
      <c r="E109" s="77" t="s">
        <v>141</v>
      </c>
      <c r="F109" s="77" t="s">
        <v>142</v>
      </c>
    </row>
    <row r="110" spans="1:8">
      <c r="A110" t="str">
        <f t="shared" si="1"/>
        <v>Point (1.2129 6.2211)</v>
      </c>
      <c r="C110" s="2" t="s">
        <v>89</v>
      </c>
      <c r="E110" s="76" t="s">
        <v>143</v>
      </c>
      <c r="F110" s="76" t="s">
        <v>144</v>
      </c>
    </row>
    <row r="111" spans="1:8">
      <c r="A111" t="str">
        <f t="shared" si="1"/>
        <v>Point ( 1.1488334834691227 6.27315038934121)</v>
      </c>
      <c r="C111" s="29" t="s">
        <v>145</v>
      </c>
      <c r="E111" s="77" t="s">
        <v>146</v>
      </c>
      <c r="F111" s="77" t="s">
        <v>147</v>
      </c>
    </row>
    <row r="112" spans="1:8">
      <c r="A112" t="str">
        <f t="shared" si="1"/>
        <v>Point (1.546666 6.5227778)</v>
      </c>
      <c r="C112" s="2" t="s">
        <v>148</v>
      </c>
      <c r="E112" s="76" t="s">
        <v>149</v>
      </c>
      <c r="F112" s="76" t="s">
        <v>150</v>
      </c>
    </row>
    <row r="113" spans="1:6">
      <c r="A113" t="str">
        <f t="shared" si="1"/>
        <v>Point ( 1.7525687628133895 6.4423469782211)</v>
      </c>
      <c r="C113" s="29" t="s">
        <v>151</v>
      </c>
      <c r="E113" s="77" t="s">
        <v>152</v>
      </c>
      <c r="F113" s="77" t="s">
        <v>153</v>
      </c>
    </row>
    <row r="114" spans="1:6">
      <c r="A114" t="str">
        <f t="shared" si="1"/>
        <v>Point ( 1.212917 6.221111)</v>
      </c>
      <c r="C114" s="2" t="s">
        <v>154</v>
      </c>
      <c r="E114" s="76" t="s">
        <v>155</v>
      </c>
      <c r="F114" s="76" t="s">
        <v>156</v>
      </c>
    </row>
    <row r="115" spans="1:6">
      <c r="A115" t="str">
        <f t="shared" si="1"/>
        <v>Point ( 1.196261 6.207092)</v>
      </c>
      <c r="C115" s="29" t="s">
        <v>157</v>
      </c>
      <c r="E115" s="29" t="s">
        <v>158</v>
      </c>
      <c r="F115" s="29" t="s">
        <v>159</v>
      </c>
    </row>
    <row r="116" spans="1:6">
      <c r="A116" t="str">
        <f t="shared" si="1"/>
        <v>Point ( 1.203927 6.250142)</v>
      </c>
      <c r="C116" s="2" t="s">
        <v>160</v>
      </c>
      <c r="E116" s="2" t="s">
        <v>161</v>
      </c>
      <c r="F116" s="2" t="s">
        <v>162</v>
      </c>
    </row>
    <row r="117" spans="1:6">
      <c r="A117" t="str">
        <f t="shared" si="1"/>
        <v>Point ( 1.212917 6.221111)</v>
      </c>
      <c r="C117" s="2" t="s">
        <v>163</v>
      </c>
      <c r="E117" s="2" t="s">
        <v>155</v>
      </c>
      <c r="F117" s="2" t="s">
        <v>156</v>
      </c>
    </row>
    <row r="118" spans="1:6">
      <c r="A118" t="str">
        <f t="shared" si="1"/>
        <v>Point ( 1.205999 6.276389)</v>
      </c>
      <c r="C118" s="29" t="s">
        <v>164</v>
      </c>
      <c r="E118" s="29" t="s">
        <v>165</v>
      </c>
      <c r="F118" s="29" t="s">
        <v>166</v>
      </c>
    </row>
    <row r="119" spans="1:6">
      <c r="A119" t="str">
        <f t="shared" si="1"/>
        <v>Point ( 1.5825646909844922 6.227396584278712)</v>
      </c>
      <c r="C119" s="29" t="s">
        <v>167</v>
      </c>
      <c r="E119" s="48" t="s">
        <v>46</v>
      </c>
      <c r="F119" s="48" t="s">
        <v>47</v>
      </c>
    </row>
    <row r="120" spans="1:6">
      <c r="A120" t="str">
        <f t="shared" si="1"/>
        <v>Point ( 1.762305618314484 6.280782053118657)</v>
      </c>
      <c r="C120" s="2" t="s">
        <v>80</v>
      </c>
      <c r="E120" s="7" t="s">
        <v>81</v>
      </c>
      <c r="F120" s="49" t="s">
        <v>82</v>
      </c>
    </row>
    <row r="121" spans="1:6">
      <c r="A121" t="str">
        <f t="shared" si="1"/>
        <v>Point ( 1.6080765433497823 6.3322757043351965)</v>
      </c>
      <c r="C121" s="29" t="s">
        <v>168</v>
      </c>
      <c r="E121" s="7" t="s">
        <v>169</v>
      </c>
      <c r="F121" s="49" t="s">
        <v>170</v>
      </c>
    </row>
    <row r="122" spans="1:6">
      <c r="A122" t="str">
        <f t="shared" si="1"/>
        <v>Point ( 1.214042912968583 6.220533322103096)</v>
      </c>
      <c r="C122" s="2" t="s">
        <v>89</v>
      </c>
      <c r="E122" s="2" t="s">
        <v>171</v>
      </c>
      <c r="F122" s="46" t="s">
        <v>172</v>
      </c>
    </row>
    <row r="123" spans="1:6">
      <c r="A123" t="str">
        <f t="shared" si="1"/>
        <v>Point ( 1.60073062276193 6.266859652616071)</v>
      </c>
      <c r="C123" s="2" t="s">
        <v>173</v>
      </c>
      <c r="E123" s="2" t="s">
        <v>174</v>
      </c>
      <c r="F123" s="46" t="s">
        <v>175</v>
      </c>
    </row>
    <row r="124" spans="1:6">
      <c r="A124" t="str">
        <f t="shared" si="1"/>
        <v>Point ( 1.762305618314484 6.280782053118657)</v>
      </c>
      <c r="C124" s="2" t="s">
        <v>176</v>
      </c>
      <c r="E124" s="7" t="s">
        <v>81</v>
      </c>
      <c r="F124" s="49" t="s">
        <v>82</v>
      </c>
    </row>
    <row r="125" spans="1:6">
      <c r="A125" t="str">
        <f t="shared" si="1"/>
        <v>Point ( 1.615224647621934 6.234928331889)</v>
      </c>
      <c r="C125" s="29" t="s">
        <v>177</v>
      </c>
      <c r="E125" s="31" t="s">
        <v>72</v>
      </c>
      <c r="F125" s="78" t="s">
        <v>73</v>
      </c>
    </row>
    <row r="126" spans="1:6">
      <c r="A126" t="str">
        <f t="shared" si="1"/>
        <v>Point ( 1.6080765433497823 6.3322757043351965)</v>
      </c>
      <c r="C126" s="2" t="s">
        <v>178</v>
      </c>
      <c r="E126" s="2" t="s">
        <v>169</v>
      </c>
      <c r="F126" s="2" t="s">
        <v>170</v>
      </c>
    </row>
    <row r="127" spans="1:6">
      <c r="A127" t="str">
        <f t="shared" si="1"/>
        <v>Point ( 1.5168108854708426 6.24021500926842)</v>
      </c>
      <c r="C127" s="29" t="s">
        <v>179</v>
      </c>
      <c r="E127" s="77" t="s">
        <v>180</v>
      </c>
      <c r="F127" s="77" t="s">
        <v>181</v>
      </c>
    </row>
    <row r="128" spans="1:6">
      <c r="A128" t="str">
        <f t="shared" si="1"/>
        <v>Point ( 1.621966273453064 6.238850737152376)</v>
      </c>
      <c r="C128" s="2" t="s">
        <v>114</v>
      </c>
      <c r="E128" s="76" t="s">
        <v>182</v>
      </c>
      <c r="F128" s="76" t="s">
        <v>183</v>
      </c>
    </row>
    <row r="129" spans="1:6">
      <c r="A129" t="str">
        <f t="shared" si="1"/>
        <v>Point ( 1.583890712205296 6.231673273925775)</v>
      </c>
      <c r="C129" s="29" t="s">
        <v>130</v>
      </c>
      <c r="E129" s="29" t="s">
        <v>184</v>
      </c>
      <c r="F129" s="29" t="s">
        <v>185</v>
      </c>
    </row>
    <row r="130" spans="1:6">
      <c r="A130" t="str">
        <f t="shared" ref="A130:A193" si="2">_xlfn.CONCAT("Point (",F130," ",E130,")")</f>
        <v>Point ( 1.6439292283123141 6.3355526469012675)</v>
      </c>
      <c r="C130" s="2" t="s">
        <v>186</v>
      </c>
      <c r="E130" s="2" t="s">
        <v>187</v>
      </c>
      <c r="F130" s="2" t="s">
        <v>188</v>
      </c>
    </row>
    <row r="131" spans="1:6">
      <c r="A131" t="str">
        <f t="shared" si="2"/>
        <v>Point ( 1.7100843467076863 6.342400142208208)</v>
      </c>
      <c r="C131" s="29" t="s">
        <v>189</v>
      </c>
      <c r="E131" s="29" t="s">
        <v>190</v>
      </c>
      <c r="F131" s="29" t="s">
        <v>191</v>
      </c>
    </row>
    <row r="132" spans="1:6">
      <c r="A132" t="str">
        <f t="shared" si="2"/>
        <v>Point ( 1.510433835226274 6.2158120134552854)</v>
      </c>
      <c r="C132" s="2" t="s">
        <v>192</v>
      </c>
      <c r="E132" s="46" t="s">
        <v>193</v>
      </c>
      <c r="F132" s="46" t="s">
        <v>194</v>
      </c>
    </row>
    <row r="133" spans="1:6">
      <c r="A133" t="str">
        <f t="shared" si="2"/>
        <v>Point ( 1.6224774904513273 6.238011398698564)</v>
      </c>
      <c r="C133" s="2" t="s">
        <v>195</v>
      </c>
      <c r="E133" s="2" t="s">
        <v>196</v>
      </c>
      <c r="F133" s="2" t="s">
        <v>197</v>
      </c>
    </row>
    <row r="134" spans="1:6">
      <c r="A134" t="str">
        <f t="shared" si="2"/>
        <v>Point (1.315467 6.175878)</v>
      </c>
      <c r="C134" s="29" t="s">
        <v>25</v>
      </c>
      <c r="E134" s="29" t="s">
        <v>198</v>
      </c>
      <c r="F134" s="29" t="s">
        <v>199</v>
      </c>
    </row>
    <row r="135" spans="1:6">
      <c r="A135" t="str">
        <f t="shared" si="2"/>
        <v>Point ( 1.3273229467306735 6.175872350090687)</v>
      </c>
      <c r="C135" s="2" t="s">
        <v>140</v>
      </c>
      <c r="E135" s="46" t="s">
        <v>200</v>
      </c>
      <c r="F135" s="46" t="s">
        <v>201</v>
      </c>
    </row>
    <row r="136" spans="1:6">
      <c r="A136" t="str">
        <f t="shared" si="2"/>
        <v>Point ( 1.6080765433497823 6.3322757043351965)</v>
      </c>
      <c r="C136" s="29" t="s">
        <v>1294</v>
      </c>
      <c r="E136" s="45" t="s">
        <v>169</v>
      </c>
      <c r="F136" s="45" t="s">
        <v>170</v>
      </c>
    </row>
    <row r="137" spans="1:6">
      <c r="A137" t="str">
        <f t="shared" si="2"/>
        <v>Point ( 1.6080765433497823 6.3322757043351965)</v>
      </c>
      <c r="C137" s="2" t="s">
        <v>1296</v>
      </c>
      <c r="E137" s="46" t="s">
        <v>169</v>
      </c>
      <c r="F137" s="46" t="s">
        <v>170</v>
      </c>
    </row>
    <row r="138" spans="1:6">
      <c r="A138" t="str">
        <f t="shared" si="2"/>
        <v>Point ( 1.6080765433497823 6.3322757043351965)</v>
      </c>
      <c r="C138" s="29" t="s">
        <v>1298</v>
      </c>
      <c r="E138" s="29" t="s">
        <v>169</v>
      </c>
      <c r="F138" s="29" t="s">
        <v>170</v>
      </c>
    </row>
    <row r="139" spans="1:6">
      <c r="A139" t="str">
        <f t="shared" si="2"/>
        <v>Point ( 1.7100843467076863 6.342400142208208)</v>
      </c>
      <c r="C139" s="2" t="s">
        <v>1300</v>
      </c>
      <c r="E139" s="2" t="s">
        <v>190</v>
      </c>
      <c r="F139" s="2" t="s">
        <v>191</v>
      </c>
    </row>
    <row r="140" spans="1:6">
      <c r="A140" t="str">
        <f t="shared" si="2"/>
        <v>Point ( 1.6080765433497823 6.3322757043351965)</v>
      </c>
      <c r="C140" s="2" t="s">
        <v>1304</v>
      </c>
      <c r="E140" s="2" t="s">
        <v>169</v>
      </c>
      <c r="F140" s="2" t="s">
        <v>170</v>
      </c>
    </row>
    <row r="141" spans="1:6">
      <c r="A141" t="str">
        <f t="shared" si="2"/>
        <v>Point ( 1.453890712205296 6.221673273925775)</v>
      </c>
      <c r="C141" s="2" t="s">
        <v>1308</v>
      </c>
      <c r="E141" s="2" t="s">
        <v>1357</v>
      </c>
      <c r="F141" s="2" t="s">
        <v>1356</v>
      </c>
    </row>
    <row r="142" spans="1:6">
      <c r="A142" t="str">
        <f t="shared" si="2"/>
        <v>Point ( 1.453890712205296 6.211673273925775)</v>
      </c>
      <c r="C142" s="29" t="s">
        <v>126</v>
      </c>
      <c r="E142" s="29" t="s">
        <v>1355</v>
      </c>
      <c r="F142" s="29" t="s">
        <v>1356</v>
      </c>
    </row>
    <row r="143" spans="1:6">
      <c r="A143" t="str">
        <f t="shared" si="2"/>
        <v>Point ( 1.453890712205296 6.221673273925775)</v>
      </c>
      <c r="C143" s="2" t="s">
        <v>1313</v>
      </c>
      <c r="E143" s="2" t="s">
        <v>1357</v>
      </c>
      <c r="F143" s="2" t="s">
        <v>1356</v>
      </c>
    </row>
    <row r="144" spans="1:6">
      <c r="A144" t="str">
        <f t="shared" si="2"/>
        <v>Point ( 1.203927 6.250142)</v>
      </c>
      <c r="C144" s="75" t="s">
        <v>1322</v>
      </c>
      <c r="E144" s="29" t="s">
        <v>161</v>
      </c>
      <c r="F144" s="29" t="s">
        <v>162</v>
      </c>
    </row>
    <row r="145" spans="1:6">
      <c r="A145" t="str">
        <f t="shared" si="2"/>
        <v>Point ( 1.2423927 6.173142)</v>
      </c>
      <c r="C145" s="29" t="s">
        <v>1326</v>
      </c>
      <c r="E145" s="29" t="s">
        <v>1345</v>
      </c>
      <c r="F145" s="29" t="s">
        <v>1346</v>
      </c>
    </row>
    <row r="146" spans="1:6">
      <c r="A146" t="str">
        <f t="shared" si="2"/>
        <v>Point ( 1.2423928 6.173143)</v>
      </c>
      <c r="C146" s="2" t="s">
        <v>1326</v>
      </c>
      <c r="E146" s="2" t="s">
        <v>1347</v>
      </c>
      <c r="F146" s="2" t="s">
        <v>1348</v>
      </c>
    </row>
    <row r="147" spans="1:6">
      <c r="A147" t="str">
        <f t="shared" si="2"/>
        <v>Point ( 1.5923929 6.263144)</v>
      </c>
      <c r="C147" s="29" t="s">
        <v>1332</v>
      </c>
      <c r="E147" s="29" t="s">
        <v>1349</v>
      </c>
      <c r="F147" s="29" t="s">
        <v>1350</v>
      </c>
    </row>
    <row r="148" spans="1:6">
      <c r="A148" t="str">
        <f t="shared" si="2"/>
        <v>Point ( 1.5923930 6.263145)</v>
      </c>
      <c r="C148" s="2" t="s">
        <v>112</v>
      </c>
      <c r="E148" s="2" t="s">
        <v>1351</v>
      </c>
      <c r="F148" s="2" t="s">
        <v>1352</v>
      </c>
    </row>
    <row r="149" spans="1:6">
      <c r="A149" t="str">
        <f t="shared" si="2"/>
        <v>Point ( 1.3223931 6.1703146)</v>
      </c>
      <c r="C149" s="29" t="s">
        <v>140</v>
      </c>
      <c r="E149" s="29" t="s">
        <v>1353</v>
      </c>
      <c r="F149" s="29" t="s">
        <v>1354</v>
      </c>
    </row>
    <row r="150" spans="1:6">
      <c r="A150" t="str">
        <f t="shared" si="2"/>
        <v>Point ( 1.2277901541906115 6.137294796391453)</v>
      </c>
      <c r="C150" s="2" t="s">
        <v>1338</v>
      </c>
      <c r="E150" t="s">
        <v>61</v>
      </c>
      <c r="F150" t="s">
        <v>62</v>
      </c>
    </row>
    <row r="151" spans="1:6">
      <c r="A151" t="str">
        <f t="shared" si="2"/>
        <v>Point ( 1.453890712205296 6.211673273925775)</v>
      </c>
      <c r="C151" s="2" t="s">
        <v>1342</v>
      </c>
      <c r="E151" s="2" t="s">
        <v>1355</v>
      </c>
      <c r="F151" s="2" t="s">
        <v>1356</v>
      </c>
    </row>
    <row r="152" spans="1:6">
      <c r="A152" t="str">
        <f t="shared" si="2"/>
        <v>Point ( 1.453890712205296 6.221673273925775)</v>
      </c>
      <c r="C152" t="s">
        <v>1358</v>
      </c>
      <c r="E152" s="2" t="s">
        <v>1357</v>
      </c>
      <c r="F152" s="2" t="s">
        <v>1356</v>
      </c>
    </row>
    <row r="153" spans="1:6">
      <c r="A153" t="str">
        <f t="shared" si="2"/>
        <v>Point (1.203167 6.248055)</v>
      </c>
      <c r="C153" s="125" t="s">
        <v>1322</v>
      </c>
      <c r="E153" s="120" t="s">
        <v>1459</v>
      </c>
      <c r="F153" s="120" t="s">
        <v>1460</v>
      </c>
    </row>
    <row r="154" spans="1:6">
      <c r="A154" t="str">
        <f t="shared" si="2"/>
        <v>Point (1.196672 6.283159)</v>
      </c>
      <c r="C154" s="75" t="s">
        <v>88</v>
      </c>
      <c r="E154" s="119" t="s">
        <v>1461</v>
      </c>
      <c r="F154" s="119" t="s">
        <v>1463</v>
      </c>
    </row>
    <row r="155" spans="1:6">
      <c r="A155" t="str">
        <f t="shared" si="2"/>
        <v>Point (1.196672 6.283160)</v>
      </c>
      <c r="C155" s="125" t="s">
        <v>1454</v>
      </c>
      <c r="E155" s="120" t="s">
        <v>1462</v>
      </c>
      <c r="F155" s="120" t="s">
        <v>1463</v>
      </c>
    </row>
    <row r="156" spans="1:6">
      <c r="A156" t="str">
        <f t="shared" si="2"/>
        <v>Point (1.212827 6.221182)</v>
      </c>
      <c r="C156" s="75" t="s">
        <v>1457</v>
      </c>
      <c r="E156" s="126" t="s">
        <v>1464</v>
      </c>
      <c r="F156" s="126" t="s">
        <v>1465</v>
      </c>
    </row>
    <row r="157" spans="1:6">
      <c r="A157" t="str">
        <f t="shared" si="2"/>
        <v>Point ( 1.60073062276193 6.266859652616071)</v>
      </c>
      <c r="C157" s="2" t="s">
        <v>109</v>
      </c>
      <c r="E157" s="2" t="s">
        <v>174</v>
      </c>
      <c r="F157" s="2" t="s">
        <v>175</v>
      </c>
    </row>
    <row r="158" spans="1:6">
      <c r="A158" t="str">
        <f t="shared" si="2"/>
        <v>Point ( 1.453890712205296 6.22273273925775)</v>
      </c>
      <c r="C158" s="2" t="s">
        <v>1450</v>
      </c>
      <c r="E158" s="2" t="s">
        <v>1466</v>
      </c>
      <c r="F158" s="2" t="s">
        <v>1356</v>
      </c>
    </row>
    <row r="159" spans="1:6">
      <c r="A159" t="str">
        <f t="shared" si="2"/>
        <v>Point ( 1.762305618314484 6.280782053118657)</v>
      </c>
      <c r="C159" s="2" t="s">
        <v>1397</v>
      </c>
      <c r="E159" s="127" t="s">
        <v>81</v>
      </c>
      <c r="F159" s="127" t="s">
        <v>82</v>
      </c>
    </row>
    <row r="160" spans="1:6">
      <c r="A160" t="str">
        <f t="shared" si="2"/>
        <v>Point ( 1.583890712205296 6.231673273925775)</v>
      </c>
      <c r="C160" s="2" t="s">
        <v>1444</v>
      </c>
      <c r="E160" s="2" t="s">
        <v>184</v>
      </c>
      <c r="F160" s="2" t="s">
        <v>185</v>
      </c>
    </row>
    <row r="161" spans="1:6">
      <c r="A161" t="str">
        <f t="shared" si="2"/>
        <v>Point ( 1.6080765433497823 6.3322757043351965)</v>
      </c>
      <c r="C161" s="2" t="s">
        <v>1393</v>
      </c>
      <c r="E161" s="2" t="s">
        <v>169</v>
      </c>
      <c r="F161" s="2" t="s">
        <v>170</v>
      </c>
    </row>
    <row r="162" spans="1:6">
      <c r="A162" t="str">
        <f t="shared" si="2"/>
        <v>Point ( 1.6080765433497823 6.3322757043351965)</v>
      </c>
      <c r="C162" s="29" t="s">
        <v>1402</v>
      </c>
      <c r="E162" s="29" t="s">
        <v>169</v>
      </c>
      <c r="F162" s="29" t="s">
        <v>170</v>
      </c>
    </row>
    <row r="163" spans="1:6">
      <c r="A163" t="str">
        <f t="shared" si="2"/>
        <v>Point ( 1.583890712205296 6.231673273925775)</v>
      </c>
      <c r="C163" s="29" t="s">
        <v>50</v>
      </c>
      <c r="E163" s="29" t="s">
        <v>184</v>
      </c>
      <c r="F163" s="29" t="s">
        <v>185</v>
      </c>
    </row>
    <row r="164" spans="1:6">
      <c r="A164" t="str">
        <f t="shared" si="2"/>
        <v>Point ( 1.1523380381040775 6.177545627668431)</v>
      </c>
      <c r="C164" s="181" t="s">
        <v>1409</v>
      </c>
      <c r="E164" s="181" t="s">
        <v>1467</v>
      </c>
      <c r="F164" s="181" t="s">
        <v>1468</v>
      </c>
    </row>
    <row r="165" spans="1:6">
      <c r="A165" t="str">
        <f t="shared" si="2"/>
        <v>Point (1.196672 6.283159)</v>
      </c>
      <c r="C165" s="142" t="s">
        <v>1415</v>
      </c>
      <c r="E165" s="142" t="s">
        <v>1461</v>
      </c>
      <c r="F165" s="142" t="s">
        <v>1463</v>
      </c>
    </row>
    <row r="166" spans="1:6">
      <c r="A166" t="str">
        <f t="shared" si="2"/>
        <v>Point ( 1.583890712205296 6.231673273925775)</v>
      </c>
      <c r="C166" s="33" t="s">
        <v>1385</v>
      </c>
      <c r="E166" s="45" t="s">
        <v>184</v>
      </c>
      <c r="F166" s="45" t="s">
        <v>185</v>
      </c>
    </row>
    <row r="167" spans="1:6">
      <c r="A167" t="str">
        <f t="shared" si="2"/>
        <v>Point (1.217697 6.247032)</v>
      </c>
      <c r="C167" s="7" t="s">
        <v>1500</v>
      </c>
      <c r="E167" s="49" t="s">
        <v>1515</v>
      </c>
      <c r="F167" s="49" t="s">
        <v>1516</v>
      </c>
    </row>
    <row r="168" spans="1:6">
      <c r="A168" t="str">
        <f t="shared" si="2"/>
        <v>Point (1.207219 6.252665)</v>
      </c>
      <c r="C168" s="7" t="s">
        <v>1322</v>
      </c>
      <c r="E168" s="7" t="s">
        <v>1517</v>
      </c>
      <c r="F168" s="7" t="s">
        <v>1520</v>
      </c>
    </row>
    <row r="169" spans="1:6">
      <c r="A169" t="str">
        <f t="shared" si="2"/>
        <v>Point (1.146475 6.248247)</v>
      </c>
      <c r="C169" t="s">
        <v>1509</v>
      </c>
      <c r="E169" t="s">
        <v>1519</v>
      </c>
      <c r="F169" t="s">
        <v>1522</v>
      </c>
    </row>
    <row r="170" spans="1:6">
      <c r="A170" t="str">
        <f t="shared" si="2"/>
        <v>Point (1.213525 6.250500)</v>
      </c>
      <c r="C170" t="s">
        <v>1500</v>
      </c>
      <c r="E170" t="s">
        <v>1518</v>
      </c>
      <c r="F170" t="s">
        <v>1521</v>
      </c>
    </row>
    <row r="171" spans="1:6">
      <c r="A171" t="str">
        <f t="shared" si="2"/>
        <v>Point (1.2885405838783568 6.171169451806052)</v>
      </c>
      <c r="C171" s="182" t="s">
        <v>91</v>
      </c>
      <c r="E171" s="184" t="s">
        <v>11</v>
      </c>
      <c r="F171" s="184" t="s">
        <v>12</v>
      </c>
    </row>
    <row r="172" spans="1:6">
      <c r="A172" t="str">
        <f t="shared" si="2"/>
        <v>Point ( 1.6439292283123141 6.3355526469012675)</v>
      </c>
      <c r="C172" s="76" t="s">
        <v>1486</v>
      </c>
      <c r="E172" s="76" t="s">
        <v>187</v>
      </c>
      <c r="F172" s="76" t="s">
        <v>188</v>
      </c>
    </row>
    <row r="173" spans="1:6">
      <c r="A173" t="str">
        <f t="shared" si="2"/>
        <v>Point ( 1.5923930 6.263145)</v>
      </c>
      <c r="C173" s="29" t="s">
        <v>101</v>
      </c>
      <c r="E173" s="45" t="s">
        <v>1351</v>
      </c>
      <c r="F173" s="45" t="s">
        <v>1352</v>
      </c>
    </row>
    <row r="174" spans="1:6">
      <c r="A174" t="str">
        <f t="shared" si="2"/>
        <v>Point (1.210323 6.276619)</v>
      </c>
      <c r="C174" s="129" t="s">
        <v>1545</v>
      </c>
      <c r="E174" s="119" t="s">
        <v>1562</v>
      </c>
      <c r="F174" s="185" t="s">
        <v>1563</v>
      </c>
    </row>
    <row r="175" spans="1:6">
      <c r="A175" t="str">
        <f t="shared" si="2"/>
        <v>Point (1.207219 6.252665)</v>
      </c>
      <c r="C175" s="125" t="s">
        <v>1500</v>
      </c>
      <c r="E175" s="141" t="s">
        <v>1517</v>
      </c>
      <c r="F175" s="141" t="s">
        <v>1520</v>
      </c>
    </row>
    <row r="176" spans="1:6">
      <c r="A176" t="str">
        <f t="shared" si="2"/>
        <v>Point (1.213465 6.250501)</v>
      </c>
      <c r="C176" s="125" t="s">
        <v>1591</v>
      </c>
      <c r="E176" s="125" t="s">
        <v>1682</v>
      </c>
      <c r="F176" s="125" t="s">
        <v>1683</v>
      </c>
    </row>
    <row r="177" spans="1:6">
      <c r="A177" t="str">
        <f t="shared" si="2"/>
        <v>Point (1.213495 6.250502)</v>
      </c>
      <c r="C177" s="75" t="s">
        <v>1591</v>
      </c>
      <c r="E177" s="75" t="s">
        <v>1684</v>
      </c>
      <c r="F177" s="75" t="s">
        <v>1685</v>
      </c>
    </row>
    <row r="178" spans="1:6">
      <c r="A178" t="str">
        <f t="shared" si="2"/>
        <v>Point (1.210323 6.276619)</v>
      </c>
      <c r="C178" s="125" t="s">
        <v>1629</v>
      </c>
      <c r="E178" s="141" t="s">
        <v>1562</v>
      </c>
      <c r="F178" s="141" t="s">
        <v>1563</v>
      </c>
    </row>
    <row r="179" spans="1:6">
      <c r="A179" t="str">
        <f t="shared" si="2"/>
        <v>Point (1.210323 6.276619)</v>
      </c>
      <c r="C179" s="75" t="s">
        <v>1633</v>
      </c>
      <c r="E179" s="140" t="s">
        <v>1562</v>
      </c>
      <c r="F179" s="140" t="s">
        <v>1563</v>
      </c>
    </row>
    <row r="180" spans="1:6">
      <c r="A180" t="str">
        <f t="shared" si="2"/>
        <v>Point (1.224485 6.255874)</v>
      </c>
      <c r="C180" s="125" t="s">
        <v>1636</v>
      </c>
      <c r="E180" s="125" t="s">
        <v>1686</v>
      </c>
      <c r="F180" s="125" t="s">
        <v>1687</v>
      </c>
    </row>
    <row r="181" spans="1:6">
      <c r="A181" t="str">
        <f t="shared" si="2"/>
        <v>Point (1.210861 6.250686)</v>
      </c>
      <c r="C181" s="75" t="s">
        <v>1639</v>
      </c>
      <c r="E181" s="75" t="s">
        <v>1688</v>
      </c>
      <c r="F181" s="75" t="s">
        <v>1689</v>
      </c>
    </row>
    <row r="182" spans="1:6">
      <c r="A182" t="str">
        <f t="shared" si="2"/>
        <v>Point (1.210323 6.276619)</v>
      </c>
      <c r="C182" s="125" t="s">
        <v>1690</v>
      </c>
      <c r="E182" s="186" t="s">
        <v>1562</v>
      </c>
      <c r="F182" s="186" t="s">
        <v>1563</v>
      </c>
    </row>
    <row r="183" spans="1:6">
      <c r="A183" t="str">
        <f t="shared" si="2"/>
        <v>Point (1.210333 6.276445)</v>
      </c>
      <c r="C183" s="75" t="s">
        <v>1322</v>
      </c>
      <c r="E183" s="140" t="s">
        <v>1691</v>
      </c>
      <c r="F183" s="140" t="s">
        <v>1692</v>
      </c>
    </row>
    <row r="184" spans="1:6">
      <c r="A184" t="str">
        <f t="shared" si="2"/>
        <v>Point (1.210334 6.276446)</v>
      </c>
      <c r="C184" s="142" t="s">
        <v>1322</v>
      </c>
      <c r="E184" s="141" t="s">
        <v>1699</v>
      </c>
      <c r="F184" s="141" t="s">
        <v>1700</v>
      </c>
    </row>
    <row r="185" spans="1:6">
      <c r="A185" t="str">
        <f t="shared" si="2"/>
        <v>Point (1.210335 6.276447)</v>
      </c>
      <c r="C185" s="140"/>
      <c r="E185" s="185" t="s">
        <v>1701</v>
      </c>
      <c r="F185" s="185" t="s">
        <v>1702</v>
      </c>
    </row>
    <row r="186" spans="1:6">
      <c r="A186" t="str">
        <f t="shared" si="2"/>
        <v>Point (1.210336 6.276448)</v>
      </c>
      <c r="C186" s="125" t="s">
        <v>1652</v>
      </c>
      <c r="E186" s="186" t="s">
        <v>1703</v>
      </c>
      <c r="F186" s="186" t="s">
        <v>1704</v>
      </c>
    </row>
    <row r="187" spans="1:6">
      <c r="A187" t="str">
        <f t="shared" si="2"/>
        <v>Point (1.210337 6.276449)</v>
      </c>
      <c r="C187" s="75" t="s">
        <v>1322</v>
      </c>
      <c r="E187" s="185" t="s">
        <v>1705</v>
      </c>
      <c r="F187" s="185" t="s">
        <v>1706</v>
      </c>
    </row>
    <row r="188" spans="1:6">
      <c r="A188" t="str">
        <f t="shared" si="2"/>
        <v>Point (1.210338 6.276450)</v>
      </c>
      <c r="C188" s="142" t="s">
        <v>1572</v>
      </c>
      <c r="E188" s="186" t="s">
        <v>1707</v>
      </c>
      <c r="F188" s="186" t="s">
        <v>1708</v>
      </c>
    </row>
    <row r="189" spans="1:6">
      <c r="A189" t="str">
        <f t="shared" si="2"/>
        <v>Point (1.210339 6.276451)</v>
      </c>
      <c r="C189" s="149"/>
      <c r="E189" s="140" t="s">
        <v>1709</v>
      </c>
      <c r="F189" s="140" t="s">
        <v>1710</v>
      </c>
    </row>
    <row r="190" spans="1:6">
      <c r="A190" t="str">
        <f t="shared" si="2"/>
        <v>Point (1.210340 6.276452)</v>
      </c>
      <c r="C190" s="125" t="s">
        <v>88</v>
      </c>
      <c r="E190" s="141" t="s">
        <v>1711</v>
      </c>
      <c r="F190" s="141" t="s">
        <v>1712</v>
      </c>
    </row>
    <row r="191" spans="1:6">
      <c r="A191" t="str">
        <f t="shared" si="2"/>
        <v>Point (1.210341 6.276453)</v>
      </c>
      <c r="C191" s="75" t="s">
        <v>1663</v>
      </c>
      <c r="E191" s="140" t="s">
        <v>1713</v>
      </c>
      <c r="F191" s="140" t="s">
        <v>1714</v>
      </c>
    </row>
    <row r="192" spans="1:6">
      <c r="A192" t="str">
        <f t="shared" si="2"/>
        <v>Point (1.210342 6.276454)</v>
      </c>
      <c r="C192" s="142" t="s">
        <v>1322</v>
      </c>
      <c r="E192" s="141" t="s">
        <v>1715</v>
      </c>
      <c r="F192" s="186" t="s">
        <v>1716</v>
      </c>
    </row>
    <row r="193" spans="1:17">
      <c r="A193" t="str">
        <f t="shared" si="2"/>
        <v>Point (1.210343 6.276455)</v>
      </c>
      <c r="C193" s="75" t="s">
        <v>1322</v>
      </c>
      <c r="E193" s="140" t="s">
        <v>1717</v>
      </c>
      <c r="F193" s="140" t="s">
        <v>1718</v>
      </c>
    </row>
    <row r="194" spans="1:17">
      <c r="A194" t="str">
        <f t="shared" ref="A194:A248" si="3">_xlfn.CONCAT("Point (",F194," ",E194,")")</f>
        <v>Point (1.210344 6.276456)</v>
      </c>
      <c r="C194" s="125" t="s">
        <v>1572</v>
      </c>
      <c r="E194" s="141" t="s">
        <v>1719</v>
      </c>
      <c r="F194" s="141" t="s">
        <v>1720</v>
      </c>
    </row>
    <row r="195" spans="1:17">
      <c r="A195" t="str">
        <f t="shared" si="3"/>
        <v>Point (1.210345 6.276457)</v>
      </c>
      <c r="C195" s="140" t="s">
        <v>1572</v>
      </c>
      <c r="E195" s="140" t="s">
        <v>1721</v>
      </c>
      <c r="F195" s="140" t="s">
        <v>1722</v>
      </c>
    </row>
    <row r="196" spans="1:17">
      <c r="A196" t="str">
        <f t="shared" si="3"/>
        <v>Point (1.210346 6.276458)</v>
      </c>
      <c r="C196" s="170" t="s">
        <v>1578</v>
      </c>
      <c r="E196" s="170" t="s">
        <v>1723</v>
      </c>
      <c r="F196" s="170" t="s">
        <v>1724</v>
      </c>
    </row>
    <row r="197" spans="1:17">
      <c r="A197" t="str">
        <f t="shared" si="3"/>
        <v>Point (1.210347 6.276459)</v>
      </c>
      <c r="C197" s="140" t="s">
        <v>1581</v>
      </c>
      <c r="E197" s="185" t="s">
        <v>1725</v>
      </c>
      <c r="F197" s="140" t="s">
        <v>1726</v>
      </c>
    </row>
    <row r="198" spans="1:17">
      <c r="A198" t="str">
        <f t="shared" si="3"/>
        <v>Point (1.210348 6.276460)</v>
      </c>
      <c r="C198" s="141" t="s">
        <v>164</v>
      </c>
      <c r="E198" s="141" t="s">
        <v>1727</v>
      </c>
      <c r="F198" s="141" t="s">
        <v>1728</v>
      </c>
    </row>
    <row r="199" spans="1:17">
      <c r="A199" t="str">
        <f t="shared" si="3"/>
        <v>Point (1.210349 6.276461)</v>
      </c>
      <c r="C199" s="140" t="s">
        <v>1587</v>
      </c>
      <c r="E199" s="140" t="s">
        <v>1729</v>
      </c>
      <c r="F199" s="140" t="s">
        <v>1730</v>
      </c>
    </row>
    <row r="200" spans="1:17">
      <c r="A200" t="str">
        <f t="shared" si="3"/>
        <v>Point (1.214837 6.250502)</v>
      </c>
      <c r="C200" s="141" t="s">
        <v>1591</v>
      </c>
      <c r="E200" s="141" t="s">
        <v>1684</v>
      </c>
      <c r="F200" s="141" t="s">
        <v>1693</v>
      </c>
    </row>
    <row r="201" spans="1:17">
      <c r="A201" t="str">
        <f t="shared" si="3"/>
        <v>Point (1.214837 6.250502)</v>
      </c>
      <c r="C201" s="140" t="s">
        <v>1694</v>
      </c>
      <c r="E201" s="140" t="s">
        <v>1684</v>
      </c>
      <c r="F201" s="140" t="s">
        <v>1693</v>
      </c>
      <c r="I201" s="1"/>
      <c r="M201" s="22"/>
      <c r="Q201"/>
    </row>
    <row r="202" spans="1:17">
      <c r="A202" t="str">
        <f t="shared" si="3"/>
        <v>Point (1.224485 6.255874)</v>
      </c>
      <c r="C202" s="141" t="s">
        <v>1598</v>
      </c>
      <c r="E202" s="125" t="s">
        <v>1686</v>
      </c>
      <c r="F202" s="125" t="s">
        <v>1687</v>
      </c>
      <c r="I202" s="1"/>
      <c r="M202" s="22"/>
      <c r="Q202"/>
    </row>
    <row r="203" spans="1:17">
      <c r="A203" t="str">
        <f t="shared" si="3"/>
        <v>Point (1.224485 6.255874)</v>
      </c>
      <c r="C203" s="140" t="s">
        <v>1572</v>
      </c>
      <c r="E203" s="75" t="s">
        <v>1686</v>
      </c>
      <c r="F203" s="75" t="s">
        <v>1687</v>
      </c>
      <c r="I203" s="1"/>
      <c r="M203" s="22"/>
      <c r="Q203"/>
    </row>
    <row r="204" spans="1:17" ht="30">
      <c r="A204" t="str">
        <f t="shared" si="3"/>
        <v>Point ( 1.3223931 6.1703146)</v>
      </c>
      <c r="C204" s="6" t="s">
        <v>1605</v>
      </c>
      <c r="E204" s="2" t="s">
        <v>1353</v>
      </c>
      <c r="F204" s="2" t="s">
        <v>1354</v>
      </c>
      <c r="I204" s="1"/>
      <c r="M204" s="22"/>
      <c r="Q204"/>
    </row>
    <row r="205" spans="1:17">
      <c r="A205" t="str">
        <f t="shared" si="3"/>
        <v>Point (1.214110 6.251458)</v>
      </c>
      <c r="C205" s="75" t="s">
        <v>1322</v>
      </c>
      <c r="E205" s="75" t="s">
        <v>1695</v>
      </c>
      <c r="F205" s="75" t="s">
        <v>1696</v>
      </c>
      <c r="I205" s="1"/>
      <c r="M205" s="22"/>
      <c r="Q205"/>
    </row>
    <row r="206" spans="1:17">
      <c r="A206" t="str">
        <f t="shared" si="3"/>
        <v>Point (1.210778 6.250896)</v>
      </c>
      <c r="C206" s="125" t="s">
        <v>1611</v>
      </c>
      <c r="E206" s="125" t="s">
        <v>1697</v>
      </c>
      <c r="F206" s="141" t="s">
        <v>1698</v>
      </c>
      <c r="I206" s="1"/>
      <c r="M206" s="22"/>
      <c r="Q206"/>
    </row>
    <row r="207" spans="1:17">
      <c r="A207" t="str">
        <f t="shared" si="3"/>
        <v>Point (1.214110 6.251458)</v>
      </c>
      <c r="C207" s="75" t="s">
        <v>1615</v>
      </c>
      <c r="E207" s="75" t="s">
        <v>1695</v>
      </c>
      <c r="F207" s="75" t="s">
        <v>1696</v>
      </c>
      <c r="I207" s="1"/>
      <c r="M207" s="22"/>
      <c r="Q207"/>
    </row>
    <row r="208" spans="1:17">
      <c r="A208" t="str">
        <f t="shared" si="3"/>
        <v>Point (1.214110 6.251458)</v>
      </c>
      <c r="C208" s="142" t="s">
        <v>1591</v>
      </c>
      <c r="E208" s="125" t="s">
        <v>1695</v>
      </c>
      <c r="F208" s="125" t="s">
        <v>1696</v>
      </c>
    </row>
    <row r="209" spans="1:6">
      <c r="A209" t="str">
        <f t="shared" si="3"/>
        <v>Point (1.2103335 6.276445911)</v>
      </c>
      <c r="C209" s="171" t="s">
        <v>88</v>
      </c>
      <c r="E209" s="172" t="s">
        <v>1828</v>
      </c>
      <c r="F209" s="172" t="s">
        <v>1829</v>
      </c>
    </row>
    <row r="210" spans="1:6">
      <c r="A210" t="str">
        <f t="shared" si="3"/>
        <v>Point (1.2103335 6.276445911)</v>
      </c>
      <c r="C210" s="173" t="s">
        <v>1748</v>
      </c>
      <c r="E210" s="174" t="s">
        <v>1828</v>
      </c>
      <c r="F210" s="174" t="s">
        <v>1829</v>
      </c>
    </row>
    <row r="211" spans="1:6">
      <c r="A211" t="str">
        <f t="shared" si="3"/>
        <v>Point (1.2103335 6.276445911)</v>
      </c>
      <c r="C211" s="171" t="s">
        <v>160</v>
      </c>
      <c r="E211" s="172" t="s">
        <v>1828</v>
      </c>
      <c r="F211" s="172" t="s">
        <v>1829</v>
      </c>
    </row>
    <row r="212" spans="1:6">
      <c r="A212" t="str">
        <f t="shared" si="3"/>
        <v>Point (1.2103336 6.276445912)</v>
      </c>
      <c r="C212" s="173" t="s">
        <v>160</v>
      </c>
      <c r="E212" s="174" t="s">
        <v>1835</v>
      </c>
      <c r="F212" s="174" t="s">
        <v>1836</v>
      </c>
    </row>
    <row r="213" spans="1:6">
      <c r="A213" t="str">
        <f t="shared" si="3"/>
        <v>Point (1.2103337 6.276445913)</v>
      </c>
      <c r="C213" s="171" t="s">
        <v>160</v>
      </c>
      <c r="E213" s="172" t="s">
        <v>1837</v>
      </c>
      <c r="F213" s="172" t="s">
        <v>1838</v>
      </c>
    </row>
    <row r="214" spans="1:6">
      <c r="A214" t="str">
        <f t="shared" si="3"/>
        <v>Point (1.2080719 6.2816181)</v>
      </c>
      <c r="C214" s="173" t="s">
        <v>164</v>
      </c>
      <c r="E214" s="174" t="s">
        <v>1830</v>
      </c>
      <c r="F214" s="174" t="s">
        <v>1831</v>
      </c>
    </row>
    <row r="215" spans="1:6">
      <c r="A215" t="str">
        <f t="shared" si="3"/>
        <v>Point (1.2103335 6.276445911)</v>
      </c>
      <c r="C215" s="173" t="s">
        <v>1763</v>
      </c>
      <c r="E215" s="174" t="s">
        <v>1828</v>
      </c>
      <c r="F215" s="174" t="s">
        <v>1829</v>
      </c>
    </row>
    <row r="216" spans="1:6">
      <c r="A216" t="str">
        <f t="shared" si="3"/>
        <v>Point (1.2103335 6.276445911)</v>
      </c>
      <c r="C216" s="171" t="s">
        <v>1771</v>
      </c>
      <c r="E216" s="172" t="s">
        <v>1828</v>
      </c>
      <c r="F216" s="172" t="s">
        <v>1829</v>
      </c>
    </row>
    <row r="217" spans="1:6">
      <c r="A217" t="str">
        <f t="shared" si="3"/>
        <v>Point (1.2103335 6.276445911)</v>
      </c>
      <c r="C217" s="173" t="s">
        <v>1774</v>
      </c>
      <c r="E217" s="174" t="s">
        <v>1828</v>
      </c>
      <c r="F217" s="174" t="s">
        <v>1829</v>
      </c>
    </row>
    <row r="218" spans="1:6">
      <c r="A218" t="str">
        <f t="shared" si="3"/>
        <v>Point (1.2103335 6.276445911)</v>
      </c>
      <c r="C218" s="171" t="s">
        <v>1777</v>
      </c>
      <c r="E218" s="172" t="s">
        <v>1828</v>
      </c>
      <c r="F218" s="172" t="s">
        <v>1829</v>
      </c>
    </row>
    <row r="219" spans="1:6">
      <c r="A219" t="str">
        <f t="shared" si="3"/>
        <v>Point (1.2103335 6.276445911)</v>
      </c>
      <c r="C219" s="173" t="s">
        <v>1832</v>
      </c>
      <c r="E219" s="174" t="s">
        <v>1828</v>
      </c>
      <c r="F219" s="174" t="s">
        <v>1829</v>
      </c>
    </row>
    <row r="220" spans="1:6">
      <c r="A220" t="str">
        <f t="shared" si="3"/>
        <v>Point (1.2103336 6.276445912)</v>
      </c>
      <c r="C220" s="168" t="s">
        <v>1322</v>
      </c>
      <c r="E220" s="172" t="s">
        <v>1835</v>
      </c>
      <c r="F220" s="172" t="s">
        <v>1836</v>
      </c>
    </row>
    <row r="221" spans="1:6">
      <c r="A221" t="str">
        <f t="shared" si="3"/>
        <v>Point (1.2103337 6.276445913)</v>
      </c>
      <c r="C221" s="169" t="s">
        <v>1784</v>
      </c>
      <c r="E221" s="174" t="s">
        <v>1837</v>
      </c>
      <c r="F221" s="174" t="s">
        <v>1838</v>
      </c>
    </row>
    <row r="222" spans="1:6">
      <c r="A222" t="str">
        <f t="shared" si="3"/>
        <v>Point (1.2103337 6.276445913)</v>
      </c>
      <c r="C222" s="169" t="s">
        <v>1789</v>
      </c>
      <c r="E222" s="174" t="s">
        <v>1837</v>
      </c>
      <c r="F222" s="174" t="s">
        <v>1838</v>
      </c>
    </row>
    <row r="223" spans="1:6">
      <c r="A223" t="str">
        <f t="shared" si="3"/>
        <v>Point (1.2103337 6.276445913)</v>
      </c>
      <c r="C223" s="168" t="s">
        <v>1793</v>
      </c>
      <c r="E223" s="172" t="s">
        <v>1837</v>
      </c>
      <c r="F223" s="172" t="s">
        <v>1838</v>
      </c>
    </row>
    <row r="224" spans="1:6">
      <c r="A224" t="str">
        <f t="shared" si="3"/>
        <v>Point (1.2103337 6.276445913)</v>
      </c>
      <c r="C224" s="168" t="s">
        <v>1322</v>
      </c>
      <c r="E224" s="172" t="s">
        <v>1837</v>
      </c>
      <c r="F224" s="172" t="s">
        <v>1838</v>
      </c>
    </row>
    <row r="225" spans="1:6">
      <c r="A225" t="str">
        <f t="shared" si="3"/>
        <v>Point (1.2107776 6.250896)</v>
      </c>
      <c r="C225" s="169" t="s">
        <v>1800</v>
      </c>
      <c r="E225" s="125" t="s">
        <v>1697</v>
      </c>
      <c r="F225" s="125" t="s">
        <v>1845</v>
      </c>
    </row>
    <row r="226" spans="1:6">
      <c r="A226" t="str">
        <f t="shared" si="3"/>
        <v>Point (1.2103337 6.276445913)</v>
      </c>
      <c r="C226" s="168" t="s">
        <v>1803</v>
      </c>
      <c r="E226" s="172" t="s">
        <v>1837</v>
      </c>
      <c r="F226" s="172" t="s">
        <v>1838</v>
      </c>
    </row>
    <row r="227" spans="1:6">
      <c r="A227" t="str">
        <f t="shared" si="3"/>
        <v>Point (1.2103337 6.276445913)</v>
      </c>
      <c r="C227" s="168" t="s">
        <v>1814</v>
      </c>
      <c r="E227" s="172" t="s">
        <v>1837</v>
      </c>
      <c r="F227" s="172" t="s">
        <v>1838</v>
      </c>
    </row>
    <row r="228" spans="1:6">
      <c r="A228" t="str">
        <f t="shared" si="3"/>
        <v>Point (1.2103337 6.276445913)</v>
      </c>
      <c r="C228" s="169" t="s">
        <v>1817</v>
      </c>
      <c r="E228" s="174" t="s">
        <v>1837</v>
      </c>
      <c r="F228" s="174" t="s">
        <v>1838</v>
      </c>
    </row>
    <row r="229" spans="1:6">
      <c r="A229" t="str">
        <f t="shared" si="3"/>
        <v>Point (1.2103338 6.276445914)</v>
      </c>
      <c r="C229" s="166" t="s">
        <v>1322</v>
      </c>
      <c r="E229" s="174" t="s">
        <v>1839</v>
      </c>
      <c r="F229" s="174" t="s">
        <v>1840</v>
      </c>
    </row>
    <row r="230" spans="1:6">
      <c r="A230" t="str">
        <f t="shared" si="3"/>
        <v>Point (1.2103339 6.276445915)</v>
      </c>
      <c r="C230" s="167" t="s">
        <v>1322</v>
      </c>
      <c r="E230" s="172" t="s">
        <v>1841</v>
      </c>
      <c r="F230" s="172" t="s">
        <v>1842</v>
      </c>
    </row>
    <row r="231" spans="1:6">
      <c r="A231" t="str">
        <f t="shared" si="3"/>
        <v>Point (1.2138632 6.254258543)</v>
      </c>
      <c r="C231" s="166" t="s">
        <v>1824</v>
      </c>
      <c r="E231" s="174" t="s">
        <v>1843</v>
      </c>
      <c r="F231" s="174" t="s">
        <v>1844</v>
      </c>
    </row>
    <row r="232" spans="1:6">
      <c r="A232" t="str">
        <f t="shared" si="3"/>
        <v>Point (1.2138633 6.254258544)</v>
      </c>
      <c r="C232" s="171" t="s">
        <v>1824</v>
      </c>
      <c r="E232" s="172" t="s">
        <v>1833</v>
      </c>
      <c r="F232" s="172" t="s">
        <v>1834</v>
      </c>
    </row>
    <row r="233" spans="1:6">
      <c r="A233" t="str">
        <f t="shared" si="3"/>
        <v>Point (1.210335 6.276447)</v>
      </c>
      <c r="C233" s="168" t="s">
        <v>1322</v>
      </c>
      <c r="E233" s="140" t="s">
        <v>1701</v>
      </c>
      <c r="F233" s="140" t="s">
        <v>1702</v>
      </c>
    </row>
    <row r="234" spans="1:6">
      <c r="A234" t="str">
        <f t="shared" si="3"/>
        <v>Point (1.210339 6.276451)</v>
      </c>
      <c r="C234" s="168" t="s">
        <v>1572</v>
      </c>
      <c r="E234" s="140" t="s">
        <v>1709</v>
      </c>
      <c r="F234" s="140" t="s">
        <v>1710</v>
      </c>
    </row>
    <row r="235" spans="1:6">
      <c r="A235" t="str">
        <f t="shared" si="3"/>
        <v>Point (1.2103337 6.276445913)</v>
      </c>
      <c r="C235" s="171" t="s">
        <v>88</v>
      </c>
      <c r="E235" s="172" t="s">
        <v>1837</v>
      </c>
      <c r="F235" s="172" t="s">
        <v>1838</v>
      </c>
    </row>
    <row r="236" spans="1:6">
      <c r="A236" t="str">
        <f t="shared" si="3"/>
        <v>Point (1.2138632 6.254258543)</v>
      </c>
      <c r="C236" s="166" t="s">
        <v>1862</v>
      </c>
      <c r="E236" s="174" t="s">
        <v>1843</v>
      </c>
      <c r="F236" s="188" t="s">
        <v>1844</v>
      </c>
    </row>
    <row r="237" spans="1:6">
      <c r="A237" t="str">
        <f t="shared" si="3"/>
        <v>Point (1.202724 6.276330)</v>
      </c>
      <c r="C237" s="166" t="s">
        <v>1872</v>
      </c>
      <c r="E237" s="125" t="s">
        <v>1886</v>
      </c>
      <c r="F237" s="125" t="s">
        <v>1887</v>
      </c>
    </row>
    <row r="238" spans="1:6">
      <c r="A238" t="str">
        <f t="shared" si="3"/>
        <v>Point (1.2103337 6.276445913)</v>
      </c>
      <c r="C238" s="166" t="s">
        <v>1895</v>
      </c>
      <c r="E238" s="174" t="s">
        <v>1837</v>
      </c>
      <c r="F238" s="174" t="s">
        <v>1838</v>
      </c>
    </row>
    <row r="239" spans="1:6">
      <c r="A239" t="str">
        <f t="shared" si="3"/>
        <v>Point (1.2138632 6.254258543)</v>
      </c>
      <c r="C239" s="167" t="s">
        <v>160</v>
      </c>
      <c r="E239" s="172" t="s">
        <v>1843</v>
      </c>
      <c r="F239" s="172" t="s">
        <v>1844</v>
      </c>
    </row>
    <row r="240" spans="1:6">
      <c r="A240" t="str">
        <f t="shared" si="3"/>
        <v>Point (1.2138632 6.254258543)</v>
      </c>
      <c r="C240" s="166" t="s">
        <v>1912</v>
      </c>
      <c r="E240" s="174" t="s">
        <v>1843</v>
      </c>
      <c r="F240" s="174" t="s">
        <v>1844</v>
      </c>
    </row>
    <row r="241" spans="1:6">
      <c r="A241" t="str">
        <f t="shared" si="3"/>
        <v>Point (1.2138632 6.254258543)</v>
      </c>
      <c r="C241" s="167" t="s">
        <v>1916</v>
      </c>
      <c r="E241" s="172" t="s">
        <v>1843</v>
      </c>
      <c r="F241" s="172" t="s">
        <v>1844</v>
      </c>
    </row>
    <row r="242" spans="1:6">
      <c r="A242" t="str">
        <f t="shared" si="3"/>
        <v>Point (1.2138632 6.254258543)</v>
      </c>
      <c r="C242" s="183" t="s">
        <v>1919</v>
      </c>
      <c r="E242" s="187" t="s">
        <v>1843</v>
      </c>
      <c r="F242" s="187" t="s">
        <v>1844</v>
      </c>
    </row>
    <row r="243" spans="1:6">
      <c r="A243" t="str">
        <f t="shared" si="3"/>
        <v>Point (1.2103338 6.276445914)</v>
      </c>
      <c r="C243" s="166" t="s">
        <v>1924</v>
      </c>
      <c r="E243" s="174" t="s">
        <v>1839</v>
      </c>
      <c r="F243" s="174" t="s">
        <v>1840</v>
      </c>
    </row>
    <row r="244" spans="1:6">
      <c r="A244" t="str">
        <f t="shared" si="3"/>
        <v>Point (1.2138632 6.254258543)</v>
      </c>
      <c r="C244" s="167" t="s">
        <v>1931</v>
      </c>
      <c r="E244" s="172" t="s">
        <v>1843</v>
      </c>
      <c r="F244" s="172" t="s">
        <v>1844</v>
      </c>
    </row>
    <row r="245" spans="1:6">
      <c r="A245" t="str">
        <f t="shared" si="3"/>
        <v>Point (1.2138632 6.254258543)</v>
      </c>
      <c r="C245" s="166" t="s">
        <v>1572</v>
      </c>
      <c r="E245" s="174" t="s">
        <v>1843</v>
      </c>
      <c r="F245" s="174" t="s">
        <v>1844</v>
      </c>
    </row>
    <row r="246" spans="1:6">
      <c r="A246" t="str">
        <f t="shared" si="3"/>
        <v>Point (1.2138632 6.254258543)</v>
      </c>
      <c r="C246" s="166" t="s">
        <v>1942</v>
      </c>
      <c r="E246" s="174" t="s">
        <v>1843</v>
      </c>
      <c r="F246" s="174" t="s">
        <v>1844</v>
      </c>
    </row>
    <row r="247" spans="1:6">
      <c r="A247" t="str">
        <f t="shared" si="3"/>
        <v>Point (1.2138632 6.254258543)</v>
      </c>
      <c r="C247" s="166" t="s">
        <v>1591</v>
      </c>
      <c r="E247" s="174" t="s">
        <v>1843</v>
      </c>
      <c r="F247" s="174" t="s">
        <v>1844</v>
      </c>
    </row>
    <row r="248" spans="1:6">
      <c r="A248" t="str">
        <f t="shared" si="3"/>
        <v>Point (1.202724 6.276330)</v>
      </c>
      <c r="C248" s="166" t="s">
        <v>1952</v>
      </c>
      <c r="E248" s="125" t="s">
        <v>1886</v>
      </c>
      <c r="F248" s="125" t="s">
        <v>1887</v>
      </c>
    </row>
    <row r="249" spans="1:6">
      <c r="C249"/>
    </row>
    <row r="250" spans="1:6">
      <c r="C250"/>
    </row>
    <row r="251" spans="1:6">
      <c r="C251"/>
    </row>
    <row r="252" spans="1:6">
      <c r="C252"/>
    </row>
    <row r="253" spans="1:6">
      <c r="C253"/>
    </row>
    <row r="254" spans="1:6">
      <c r="C254"/>
    </row>
    <row r="255" spans="1:6">
      <c r="C255"/>
    </row>
    <row r="256" spans="1:6">
      <c r="C256"/>
    </row>
    <row r="257" spans="3:3">
      <c r="C257"/>
    </row>
    <row r="258" spans="3:3">
      <c r="C258"/>
    </row>
    <row r="259" spans="3:3">
      <c r="C259"/>
    </row>
    <row r="260" spans="3:3">
      <c r="C260"/>
    </row>
    <row r="261" spans="3:3">
      <c r="C261"/>
    </row>
    <row r="262" spans="3:3">
      <c r="C262"/>
    </row>
    <row r="263" spans="3:3">
      <c r="C263"/>
    </row>
    <row r="264" spans="3:3">
      <c r="C264"/>
    </row>
    <row r="265" spans="3:3">
      <c r="C265"/>
    </row>
    <row r="266" spans="3:3">
      <c r="C266"/>
    </row>
    <row r="267" spans="3:3">
      <c r="C267"/>
    </row>
    <row r="268" spans="3:3">
      <c r="C268"/>
    </row>
    <row r="269" spans="3:3">
      <c r="C269"/>
    </row>
    <row r="270" spans="3:3">
      <c r="C270"/>
    </row>
    <row r="271" spans="3:3">
      <c r="C271"/>
    </row>
    <row r="272" spans="3:3">
      <c r="C272"/>
    </row>
    <row r="273" spans="3:3">
      <c r="C273"/>
    </row>
    <row r="274" spans="3:3">
      <c r="C274"/>
    </row>
    <row r="275" spans="3:3">
      <c r="C275"/>
    </row>
    <row r="276" spans="3:3">
      <c r="C276"/>
    </row>
    <row r="277" spans="3:3">
      <c r="C277"/>
    </row>
    <row r="278" spans="3:3">
      <c r="C278"/>
    </row>
    <row r="279" spans="3:3">
      <c r="C279"/>
    </row>
    <row r="280" spans="3:3">
      <c r="C280"/>
    </row>
    <row r="281" spans="3:3">
      <c r="C281"/>
    </row>
    <row r="282" spans="3:3">
      <c r="C282"/>
    </row>
    <row r="283" spans="3:3">
      <c r="C283"/>
    </row>
    <row r="284" spans="3:3">
      <c r="C284"/>
    </row>
    <row r="285" spans="3:3">
      <c r="C285"/>
    </row>
    <row r="286" spans="3:3">
      <c r="C286"/>
    </row>
    <row r="287" spans="3:3">
      <c r="C287"/>
    </row>
    <row r="288" spans="3:3">
      <c r="C288"/>
    </row>
    <row r="289" spans="3:3">
      <c r="C289"/>
    </row>
    <row r="290" spans="3:3">
      <c r="C290"/>
    </row>
    <row r="291" spans="3:3">
      <c r="C291"/>
    </row>
    <row r="292" spans="3:3">
      <c r="C292"/>
    </row>
    <row r="293" spans="3:3">
      <c r="C293"/>
    </row>
    <row r="294" spans="3:3">
      <c r="C294"/>
    </row>
    <row r="295" spans="3:3">
      <c r="C295"/>
    </row>
    <row r="296" spans="3:3">
      <c r="C296"/>
    </row>
    <row r="297" spans="3:3">
      <c r="C297"/>
    </row>
    <row r="298" spans="3:3">
      <c r="C298"/>
    </row>
    <row r="299" spans="3:3">
      <c r="C299"/>
    </row>
    <row r="300" spans="3:3">
      <c r="C300"/>
    </row>
    <row r="301" spans="3:3">
      <c r="C301"/>
    </row>
    <row r="302" spans="3:3">
      <c r="C302"/>
    </row>
    <row r="303" spans="3:3">
      <c r="C303"/>
    </row>
    <row r="304" spans="3:3">
      <c r="C304"/>
    </row>
    <row r="305" spans="3:3">
      <c r="C305"/>
    </row>
    <row r="306" spans="3:3">
      <c r="C306"/>
    </row>
    <row r="307" spans="3:3">
      <c r="C307"/>
    </row>
    <row r="308" spans="3:3">
      <c r="C308"/>
    </row>
    <row r="309" spans="3:3">
      <c r="C309"/>
    </row>
    <row r="310" spans="3:3">
      <c r="C310"/>
    </row>
    <row r="311" spans="3:3">
      <c r="C311"/>
    </row>
    <row r="312" spans="3:3">
      <c r="C312"/>
    </row>
    <row r="313" spans="3:3">
      <c r="C313"/>
    </row>
    <row r="314" spans="3:3">
      <c r="C314"/>
    </row>
    <row r="315" spans="3:3">
      <c r="C315"/>
    </row>
    <row r="316" spans="3:3">
      <c r="C316"/>
    </row>
    <row r="317" spans="3:3">
      <c r="C317"/>
    </row>
    <row r="318" spans="3:3">
      <c r="C318"/>
    </row>
    <row r="319" spans="3:3">
      <c r="C319"/>
    </row>
    <row r="320" spans="3:3">
      <c r="C320"/>
    </row>
    <row r="321" spans="3:3">
      <c r="C321"/>
    </row>
    <row r="322" spans="3:3">
      <c r="C322"/>
    </row>
    <row r="323" spans="3:3">
      <c r="C323"/>
    </row>
    <row r="324" spans="3:3">
      <c r="C324"/>
    </row>
    <row r="325" spans="3:3">
      <c r="C325"/>
    </row>
    <row r="326" spans="3:3">
      <c r="C326"/>
    </row>
    <row r="327" spans="3:3">
      <c r="C327"/>
    </row>
    <row r="328" spans="3:3">
      <c r="C328"/>
    </row>
    <row r="329" spans="3:3">
      <c r="C329"/>
    </row>
    <row r="330" spans="3:3">
      <c r="C330"/>
    </row>
    <row r="331" spans="3:3">
      <c r="C331"/>
    </row>
    <row r="332" spans="3:3">
      <c r="C332"/>
    </row>
    <row r="333" spans="3:3">
      <c r="C333"/>
    </row>
    <row r="334" spans="3:3">
      <c r="C334"/>
    </row>
    <row r="335" spans="3:3">
      <c r="C335"/>
    </row>
    <row r="336" spans="3:3">
      <c r="C336"/>
    </row>
    <row r="337" spans="3:3">
      <c r="C337"/>
    </row>
    <row r="338" spans="3:3">
      <c r="C338"/>
    </row>
    <row r="339" spans="3:3">
      <c r="C339"/>
    </row>
    <row r="340" spans="3:3">
      <c r="C340"/>
    </row>
    <row r="341" spans="3:3">
      <c r="C341"/>
    </row>
    <row r="342" spans="3:3">
      <c r="C342"/>
    </row>
    <row r="343" spans="3:3">
      <c r="C343"/>
    </row>
    <row r="344" spans="3:3">
      <c r="C344"/>
    </row>
    <row r="345" spans="3:3">
      <c r="C345"/>
    </row>
    <row r="346" spans="3:3">
      <c r="C346"/>
    </row>
    <row r="347" spans="3:3">
      <c r="C347"/>
    </row>
    <row r="348" spans="3:3">
      <c r="C348"/>
    </row>
    <row r="349" spans="3:3">
      <c r="C349"/>
    </row>
    <row r="350" spans="3:3">
      <c r="C350"/>
    </row>
    <row r="351" spans="3:3">
      <c r="C351"/>
    </row>
    <row r="352" spans="3:3">
      <c r="C352"/>
    </row>
    <row r="353" spans="3:3">
      <c r="C353"/>
    </row>
    <row r="354" spans="3:3">
      <c r="C354"/>
    </row>
    <row r="355" spans="3:3">
      <c r="C355"/>
    </row>
    <row r="356" spans="3:3">
      <c r="C356"/>
    </row>
    <row r="357" spans="3:3">
      <c r="C357"/>
    </row>
    <row r="358" spans="3:3">
      <c r="C358"/>
    </row>
    <row r="359" spans="3:3">
      <c r="C359"/>
    </row>
    <row r="360" spans="3:3">
      <c r="C360"/>
    </row>
    <row r="361" spans="3:3">
      <c r="C361"/>
    </row>
    <row r="362" spans="3:3">
      <c r="C362"/>
    </row>
    <row r="363" spans="3:3">
      <c r="C363"/>
    </row>
    <row r="364" spans="3:3">
      <c r="C364"/>
    </row>
    <row r="365" spans="3:3">
      <c r="C365"/>
    </row>
    <row r="366" spans="3:3">
      <c r="C366"/>
    </row>
    <row r="367" spans="3:3">
      <c r="C367"/>
    </row>
    <row r="368" spans="3:3">
      <c r="C368"/>
    </row>
    <row r="369" spans="3:3">
      <c r="C369"/>
    </row>
    <row r="370" spans="3:3">
      <c r="C370"/>
    </row>
    <row r="371" spans="3:3">
      <c r="C371"/>
    </row>
    <row r="372" spans="3:3">
      <c r="C372"/>
    </row>
    <row r="373" spans="3:3">
      <c r="C373"/>
    </row>
    <row r="374" spans="3:3">
      <c r="C374"/>
    </row>
    <row r="375" spans="3:3">
      <c r="C375"/>
    </row>
    <row r="376" spans="3:3">
      <c r="C376"/>
    </row>
    <row r="377" spans="3:3">
      <c r="C377"/>
    </row>
    <row r="378" spans="3:3">
      <c r="C378"/>
    </row>
    <row r="379" spans="3:3">
      <c r="C379"/>
    </row>
    <row r="380" spans="3:3">
      <c r="C380"/>
    </row>
    <row r="381" spans="3:3">
      <c r="C381"/>
    </row>
  </sheetData>
  <autoFilter ref="A1:J266" xr:uid="{C29E1F0F-336F-4759-8FD9-69FD8B71D541}"/>
  <phoneticPr fontId="6"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71129-2DEB-4B15-9CB3-62297FE909F0}">
  <sheetPr>
    <tabColor rgb="FFFF0000"/>
  </sheetPr>
  <dimension ref="A1:T71"/>
  <sheetViews>
    <sheetView zoomScale="70" workbookViewId="0">
      <selection activeCell="H61" sqref="H61"/>
    </sheetView>
  </sheetViews>
  <sheetFormatPr defaultRowHeight="15"/>
  <cols>
    <col min="1" max="1" width="13.140625" bestFit="1" customWidth="1"/>
    <col min="2" max="2" width="16.28515625" bestFit="1" customWidth="1"/>
    <col min="3" max="3" width="16.85546875" bestFit="1" customWidth="1"/>
    <col min="4" max="4" width="6" bestFit="1" customWidth="1"/>
    <col min="5" max="5" width="16.140625" customWidth="1"/>
    <col min="6" max="6" width="17" customWidth="1"/>
    <col min="7" max="7" width="7.7109375" bestFit="1" customWidth="1"/>
    <col min="8" max="8" width="14" bestFit="1" customWidth="1"/>
    <col min="9" max="9" width="11.28515625" bestFit="1" customWidth="1"/>
  </cols>
  <sheetData>
    <row r="1" spans="1:20">
      <c r="A1" s="11" t="s">
        <v>858</v>
      </c>
      <c r="B1" t="s">
        <v>884</v>
      </c>
    </row>
    <row r="3" spans="1:20">
      <c r="A3" s="11" t="s">
        <v>817</v>
      </c>
      <c r="B3" s="11" t="s">
        <v>812</v>
      </c>
    </row>
    <row r="4" spans="1:20">
      <c r="A4" s="11" t="s">
        <v>813</v>
      </c>
      <c r="B4" t="s">
        <v>896</v>
      </c>
      <c r="C4" t="s">
        <v>865</v>
      </c>
      <c r="D4" t="s">
        <v>816</v>
      </c>
      <c r="J4" s="10" t="s">
        <v>896</v>
      </c>
      <c r="K4" s="10" t="s">
        <v>865</v>
      </c>
      <c r="M4" s="12"/>
      <c r="O4" s="18"/>
    </row>
    <row r="5" spans="1:20">
      <c r="A5" s="12" t="s">
        <v>1205</v>
      </c>
      <c r="B5" s="60"/>
      <c r="C5" s="60">
        <v>6</v>
      </c>
      <c r="D5" s="60">
        <v>6</v>
      </c>
      <c r="G5" s="13">
        <f>D5/$D$10</f>
        <v>2</v>
      </c>
      <c r="I5" t="s">
        <v>1215</v>
      </c>
      <c r="J5" s="13">
        <f>B9/$D$11</f>
        <v>0</v>
      </c>
      <c r="K5" s="13">
        <f>C9/$D$11</f>
        <v>5.2631578947368418E-2</v>
      </c>
      <c r="M5" t="s">
        <v>1215</v>
      </c>
      <c r="N5">
        <v>0</v>
      </c>
      <c r="O5" s="18">
        <f t="shared" ref="O5:O10" si="0">-J5</f>
        <v>0</v>
      </c>
      <c r="P5">
        <v>7.0000000000000007E-2</v>
      </c>
      <c r="Q5" s="18">
        <f t="shared" ref="Q5:Q10" si="1">+K5</f>
        <v>5.2631578947368418E-2</v>
      </c>
    </row>
    <row r="6" spans="1:20">
      <c r="A6" s="12" t="s">
        <v>1206</v>
      </c>
      <c r="B6" s="60">
        <v>1</v>
      </c>
      <c r="C6" s="60">
        <v>2</v>
      </c>
      <c r="D6" s="60">
        <v>3</v>
      </c>
      <c r="G6" s="13">
        <f t="shared" ref="G6:G10" si="2">D6/$D$10</f>
        <v>1</v>
      </c>
      <c r="I6" s="12" t="s">
        <v>1206</v>
      </c>
      <c r="J6" s="13">
        <f>B6/$D$11</f>
        <v>5.2631578947368418E-2</v>
      </c>
      <c r="K6" s="13">
        <f>C6/$D$11</f>
        <v>0.10526315789473684</v>
      </c>
      <c r="M6" s="12" t="s">
        <v>1206</v>
      </c>
      <c r="N6">
        <v>0</v>
      </c>
      <c r="O6" s="18">
        <f t="shared" si="0"/>
        <v>-5.2631578947368418E-2</v>
      </c>
      <c r="P6">
        <v>7.0000000000000007E-2</v>
      </c>
      <c r="Q6" s="18">
        <f t="shared" si="1"/>
        <v>0.10526315789473684</v>
      </c>
    </row>
    <row r="7" spans="1:20">
      <c r="A7" s="12" t="s">
        <v>1208</v>
      </c>
      <c r="B7" s="60">
        <v>2</v>
      </c>
      <c r="C7" s="60">
        <v>1</v>
      </c>
      <c r="D7" s="60">
        <v>3</v>
      </c>
      <c r="G7" s="13">
        <f t="shared" si="2"/>
        <v>1</v>
      </c>
      <c r="I7" s="12" t="s">
        <v>1207</v>
      </c>
      <c r="J7" s="13">
        <f>B8/$D$11</f>
        <v>5.2631578947368418E-2</v>
      </c>
      <c r="K7" s="13">
        <f>C8/$D$11</f>
        <v>0.10526315789473684</v>
      </c>
      <c r="M7" s="12" t="s">
        <v>1207</v>
      </c>
      <c r="N7">
        <v>0</v>
      </c>
      <c r="O7" s="18">
        <f t="shared" si="0"/>
        <v>-5.2631578947368418E-2</v>
      </c>
      <c r="P7">
        <v>7.0000000000000007E-2</v>
      </c>
      <c r="Q7">
        <f t="shared" si="1"/>
        <v>0.10526315789473684</v>
      </c>
    </row>
    <row r="8" spans="1:20">
      <c r="A8" s="12" t="s">
        <v>1207</v>
      </c>
      <c r="B8" s="60">
        <v>1</v>
      </c>
      <c r="C8" s="60">
        <v>2</v>
      </c>
      <c r="D8" s="60">
        <v>3</v>
      </c>
      <c r="G8" s="13">
        <f t="shared" si="2"/>
        <v>1</v>
      </c>
      <c r="I8" s="12" t="s">
        <v>1205</v>
      </c>
      <c r="J8" s="13">
        <f>B5/$D$11</f>
        <v>0</v>
      </c>
      <c r="K8" s="13">
        <f>C5/$D$11</f>
        <v>0.31578947368421051</v>
      </c>
      <c r="M8" s="12" t="s">
        <v>1205</v>
      </c>
      <c r="N8">
        <v>0</v>
      </c>
      <c r="O8" s="18">
        <f t="shared" si="0"/>
        <v>0</v>
      </c>
      <c r="P8">
        <v>7.0000000000000007E-2</v>
      </c>
      <c r="Q8">
        <f t="shared" si="1"/>
        <v>0.31578947368421051</v>
      </c>
    </row>
    <row r="9" spans="1:20">
      <c r="A9" s="12" t="s">
        <v>1215</v>
      </c>
      <c r="B9" s="60"/>
      <c r="C9" s="60">
        <v>1</v>
      </c>
      <c r="D9" s="60">
        <v>1</v>
      </c>
      <c r="G9" s="13">
        <f t="shared" si="2"/>
        <v>0.33333333333333331</v>
      </c>
      <c r="I9" s="12" t="s">
        <v>1208</v>
      </c>
      <c r="J9" s="13">
        <f>B7/$D$11</f>
        <v>0.10526315789473684</v>
      </c>
      <c r="K9" s="13">
        <f>C7/$D$11</f>
        <v>5.2631578947368418E-2</v>
      </c>
      <c r="M9" s="12" t="s">
        <v>1208</v>
      </c>
      <c r="N9">
        <v>0</v>
      </c>
      <c r="O9" s="18">
        <f t="shared" si="0"/>
        <v>-0.10526315789473684</v>
      </c>
      <c r="P9">
        <v>7.0000000000000007E-2</v>
      </c>
      <c r="Q9">
        <f t="shared" si="1"/>
        <v>5.2631578947368418E-2</v>
      </c>
    </row>
    <row r="10" spans="1:20">
      <c r="A10" s="12" t="s">
        <v>1209</v>
      </c>
      <c r="B10" s="60">
        <v>2</v>
      </c>
      <c r="C10" s="60">
        <v>1</v>
      </c>
      <c r="D10" s="60">
        <v>3</v>
      </c>
      <c r="G10" s="13">
        <f t="shared" si="2"/>
        <v>1</v>
      </c>
      <c r="I10" s="12" t="s">
        <v>1210</v>
      </c>
      <c r="J10" s="13">
        <f>B9/$D$11</f>
        <v>0</v>
      </c>
      <c r="K10" s="13">
        <f>C9/$D$11</f>
        <v>5.2631578947368418E-2</v>
      </c>
      <c r="M10" s="12" t="s">
        <v>1210</v>
      </c>
      <c r="N10">
        <v>0</v>
      </c>
      <c r="O10" s="18">
        <f t="shared" si="0"/>
        <v>0</v>
      </c>
      <c r="P10">
        <v>7.0000000000000007E-2</v>
      </c>
      <c r="Q10">
        <f t="shared" si="1"/>
        <v>5.2631578947368418E-2</v>
      </c>
    </row>
    <row r="11" spans="1:20">
      <c r="A11" s="12" t="s">
        <v>816</v>
      </c>
      <c r="B11" s="60">
        <v>6</v>
      </c>
      <c r="C11" s="60">
        <v>13</v>
      </c>
      <c r="D11" s="60">
        <v>19</v>
      </c>
    </row>
    <row r="16" spans="1:20">
      <c r="S16" s="10" t="s">
        <v>896</v>
      </c>
      <c r="T16" s="10" t="s">
        <v>865</v>
      </c>
    </row>
    <row r="17" spans="4:20">
      <c r="S17" s="14">
        <f>+GETPIVOTDATA("N°",$A$3,"Sexe","Féminin")</f>
        <v>6</v>
      </c>
      <c r="T17" s="14">
        <f>+GETPIVOTDATA("N°",$A$3,"Sexe","Masculin")</f>
        <v>13</v>
      </c>
    </row>
    <row r="29" spans="4:20" ht="26.25">
      <c r="D29" s="79">
        <v>7</v>
      </c>
      <c r="E29" s="79">
        <v>280</v>
      </c>
      <c r="F29" s="80">
        <f>+D29/E29</f>
        <v>2.5000000000000001E-2</v>
      </c>
    </row>
    <row r="30" spans="4:20" ht="26.25">
      <c r="D30" s="79">
        <v>12</v>
      </c>
      <c r="E30" s="79">
        <v>64</v>
      </c>
      <c r="F30" s="80">
        <f>+D30/E30</f>
        <v>0.1875</v>
      </c>
    </row>
    <row r="31" spans="4:20" ht="26.25">
      <c r="D31" s="79">
        <v>19</v>
      </c>
      <c r="E31" s="79">
        <f>+GETPIVOTDATA("N°",$A$37)</f>
        <v>344</v>
      </c>
      <c r="F31" s="80">
        <f>+D31/E31</f>
        <v>5.5232558139534885E-2</v>
      </c>
    </row>
    <row r="33" spans="1:6">
      <c r="F33" s="1"/>
    </row>
    <row r="34" spans="1:6">
      <c r="F34" s="1"/>
    </row>
    <row r="35" spans="1:6">
      <c r="A35" s="12"/>
      <c r="B35" s="60"/>
      <c r="C35" s="60"/>
      <c r="D35" s="60"/>
    </row>
    <row r="37" spans="1:6">
      <c r="A37" s="11" t="s">
        <v>817</v>
      </c>
      <c r="B37" s="11" t="s">
        <v>812</v>
      </c>
    </row>
    <row r="38" spans="1:6">
      <c r="A38" s="11" t="s">
        <v>813</v>
      </c>
      <c r="B38" t="s">
        <v>884</v>
      </c>
      <c r="C38" t="s">
        <v>1417</v>
      </c>
      <c r="D38" t="s">
        <v>877</v>
      </c>
      <c r="E38" t="s">
        <v>1211</v>
      </c>
    </row>
    <row r="39" spans="1:6">
      <c r="A39" s="12" t="s">
        <v>1205</v>
      </c>
      <c r="B39" s="60">
        <v>6</v>
      </c>
      <c r="C39" s="60">
        <v>3</v>
      </c>
      <c r="D39" s="60">
        <v>159</v>
      </c>
      <c r="E39" s="60">
        <v>168</v>
      </c>
    </row>
    <row r="40" spans="1:6">
      <c r="A40" s="12" t="s">
        <v>1206</v>
      </c>
      <c r="B40" s="60">
        <v>3</v>
      </c>
      <c r="C40" s="60"/>
      <c r="D40" s="60">
        <v>23</v>
      </c>
      <c r="E40" s="60">
        <v>26</v>
      </c>
    </row>
    <row r="41" spans="1:6">
      <c r="A41" s="12" t="s">
        <v>1208</v>
      </c>
      <c r="B41" s="60">
        <v>3</v>
      </c>
      <c r="C41" s="60"/>
      <c r="D41" s="60">
        <v>28</v>
      </c>
      <c r="E41" s="60">
        <v>31</v>
      </c>
    </row>
    <row r="42" spans="1:6">
      <c r="A42" s="12" t="s">
        <v>1207</v>
      </c>
      <c r="B42" s="60">
        <v>3</v>
      </c>
      <c r="C42" s="60">
        <v>3</v>
      </c>
      <c r="D42" s="60">
        <v>49</v>
      </c>
      <c r="E42" s="60">
        <v>55</v>
      </c>
    </row>
    <row r="43" spans="1:6">
      <c r="A43" s="12" t="s">
        <v>1215</v>
      </c>
      <c r="B43" s="60">
        <v>1</v>
      </c>
      <c r="C43" s="60"/>
      <c r="D43" s="60">
        <v>37</v>
      </c>
      <c r="E43" s="60">
        <v>38</v>
      </c>
    </row>
    <row r="44" spans="1:6">
      <c r="A44" s="12" t="s">
        <v>1209</v>
      </c>
      <c r="B44" s="60">
        <v>3</v>
      </c>
      <c r="C44" s="60"/>
      <c r="D44" s="60">
        <v>23</v>
      </c>
      <c r="E44" s="60">
        <v>26</v>
      </c>
    </row>
    <row r="45" spans="1:6">
      <c r="A45" s="12" t="s">
        <v>1211</v>
      </c>
      <c r="B45" s="60">
        <v>19</v>
      </c>
      <c r="C45" s="60">
        <v>6</v>
      </c>
      <c r="D45" s="60">
        <v>319</v>
      </c>
      <c r="E45" s="60">
        <v>344</v>
      </c>
    </row>
    <row r="49" spans="1:6">
      <c r="A49" s="12"/>
      <c r="B49" s="60"/>
      <c r="C49" s="60"/>
      <c r="D49" s="60"/>
    </row>
    <row r="50" spans="1:6">
      <c r="A50" s="12"/>
      <c r="B50" s="60"/>
      <c r="C50" s="60"/>
      <c r="D50" s="60"/>
    </row>
    <row r="52" spans="1:6">
      <c r="A52" s="11" t="s">
        <v>817</v>
      </c>
      <c r="B52" s="11" t="s">
        <v>812</v>
      </c>
    </row>
    <row r="53" spans="1:6">
      <c r="A53" s="11" t="s">
        <v>813</v>
      </c>
      <c r="B53" t="s">
        <v>884</v>
      </c>
      <c r="C53" t="s">
        <v>1417</v>
      </c>
      <c r="D53" t="s">
        <v>877</v>
      </c>
      <c r="E53" t="s">
        <v>1211</v>
      </c>
    </row>
    <row r="54" spans="1:6">
      <c r="A54" s="12" t="s">
        <v>1068</v>
      </c>
      <c r="B54" s="60">
        <v>12</v>
      </c>
      <c r="C54" s="60"/>
      <c r="D54" s="60">
        <v>52</v>
      </c>
      <c r="E54" s="60">
        <v>64</v>
      </c>
    </row>
    <row r="55" spans="1:6">
      <c r="A55" s="12" t="s">
        <v>834</v>
      </c>
      <c r="B55" s="60">
        <v>7</v>
      </c>
      <c r="C55" s="60">
        <v>6</v>
      </c>
      <c r="D55" s="60">
        <v>267</v>
      </c>
      <c r="E55" s="60">
        <v>280</v>
      </c>
    </row>
    <row r="56" spans="1:6">
      <c r="A56" s="12" t="s">
        <v>1211</v>
      </c>
      <c r="B56" s="60">
        <v>19</v>
      </c>
      <c r="C56" s="60">
        <v>6</v>
      </c>
      <c r="D56" s="60">
        <v>319</v>
      </c>
      <c r="E56" s="60">
        <v>344</v>
      </c>
    </row>
    <row r="60" spans="1:6">
      <c r="F60" s="1"/>
    </row>
    <row r="61" spans="1:6">
      <c r="F61" s="1"/>
    </row>
    <row r="62" spans="1:6">
      <c r="F62" s="1"/>
    </row>
    <row r="63" spans="1:6">
      <c r="F63" s="1"/>
    </row>
    <row r="64" spans="1:6">
      <c r="F64" s="1"/>
    </row>
    <row r="65" spans="6:6">
      <c r="F65" s="1"/>
    </row>
    <row r="66" spans="6:6">
      <c r="F66" s="1"/>
    </row>
    <row r="67" spans="6:6">
      <c r="F67" s="1"/>
    </row>
    <row r="68" spans="6:6">
      <c r="F68" s="1"/>
    </row>
    <row r="69" spans="6:6">
      <c r="F69" s="1"/>
    </row>
    <row r="70" spans="6:6">
      <c r="F70" s="1"/>
    </row>
    <row r="71" spans="6:6">
      <c r="F71" s="1"/>
    </row>
  </sheetData>
  <pageMargins left="0.7" right="0.7" top="0.75" bottom="0.75" header="0.3" footer="0.3"/>
  <drawing r:id="rId4"/>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4084E8-017B-4A97-998D-F798B96ADB5E}">
  <dimension ref="A1:P52"/>
  <sheetViews>
    <sheetView workbookViewId="0">
      <selection activeCell="J2" sqref="J2:P10"/>
    </sheetView>
  </sheetViews>
  <sheetFormatPr defaultRowHeight="15"/>
  <cols>
    <col min="1" max="1" width="13.140625" bestFit="1" customWidth="1"/>
    <col min="2" max="2" width="16.28515625" bestFit="1" customWidth="1"/>
    <col min="3" max="3" width="9" bestFit="1" customWidth="1"/>
    <col min="4" max="7" width="5.42578125" bestFit="1" customWidth="1"/>
    <col min="8" max="8" width="11.28515625" bestFit="1" customWidth="1"/>
    <col min="10" max="10" width="16.140625" customWidth="1"/>
    <col min="11" max="11" width="14.140625" customWidth="1"/>
    <col min="12" max="12" width="16.140625" customWidth="1"/>
    <col min="13" max="13" width="12.42578125" customWidth="1"/>
    <col min="14" max="14" width="9.28515625" customWidth="1"/>
    <col min="15" max="15" width="10.85546875" customWidth="1"/>
  </cols>
  <sheetData>
    <row r="1" spans="1:16" ht="15.75" thickBot="1">
      <c r="A1" s="11" t="s">
        <v>817</v>
      </c>
      <c r="B1" s="11" t="s">
        <v>812</v>
      </c>
    </row>
    <row r="2" spans="1:16" ht="15.75" thickTop="1">
      <c r="A2" s="11" t="s">
        <v>813</v>
      </c>
      <c r="B2" t="s">
        <v>896</v>
      </c>
      <c r="C2" t="s">
        <v>865</v>
      </c>
      <c r="D2" t="s">
        <v>1211</v>
      </c>
      <c r="J2" s="192" t="s">
        <v>1212</v>
      </c>
      <c r="K2" s="191" t="s">
        <v>1213</v>
      </c>
      <c r="L2" s="191"/>
      <c r="M2" s="194" t="s">
        <v>1378</v>
      </c>
      <c r="N2" s="189" t="s">
        <v>1214</v>
      </c>
      <c r="O2" s="196" t="s">
        <v>1379</v>
      </c>
      <c r="P2" s="189" t="s">
        <v>1214</v>
      </c>
    </row>
    <row r="3" spans="1:16">
      <c r="A3" s="12" t="s">
        <v>1205</v>
      </c>
      <c r="B3" s="60">
        <v>76</v>
      </c>
      <c r="C3" s="60">
        <v>92</v>
      </c>
      <c r="D3" s="60">
        <v>168</v>
      </c>
      <c r="J3" s="193"/>
      <c r="K3" s="17" t="s">
        <v>896</v>
      </c>
      <c r="L3" s="17" t="s">
        <v>865</v>
      </c>
      <c r="M3" s="195"/>
      <c r="N3" s="190"/>
      <c r="O3" s="197"/>
      <c r="P3" s="190"/>
    </row>
    <row r="4" spans="1:16">
      <c r="A4" s="12" t="s">
        <v>1206</v>
      </c>
      <c r="B4" s="60">
        <v>11</v>
      </c>
      <c r="C4" s="60">
        <v>15</v>
      </c>
      <c r="D4" s="60">
        <v>26</v>
      </c>
      <c r="J4" s="82" t="str">
        <f>A7</f>
        <v>[0-2]</v>
      </c>
      <c r="K4" s="16">
        <f>B7</f>
        <v>11</v>
      </c>
      <c r="L4" s="16">
        <f>C7</f>
        <v>27</v>
      </c>
      <c r="M4" s="16">
        <f>D7</f>
        <v>38</v>
      </c>
      <c r="N4" s="81">
        <f t="shared" ref="N4:N10" si="0">+M4/$M$10</f>
        <v>0.11046511627906977</v>
      </c>
      <c r="O4" s="86">
        <f>GETPIVOTDATA("N°",$A$17,"Tranche d'age","[0-2]","Mode de sortie (Guéri/Référé/dcd)","dcd")</f>
        <v>1</v>
      </c>
      <c r="P4" s="81">
        <f>+O4/$O$10</f>
        <v>5.2631578947368418E-2</v>
      </c>
    </row>
    <row r="5" spans="1:16">
      <c r="A5" s="12" t="s">
        <v>1208</v>
      </c>
      <c r="B5" s="60">
        <v>13</v>
      </c>
      <c r="C5" s="60">
        <v>18</v>
      </c>
      <c r="D5" s="60">
        <v>31</v>
      </c>
      <c r="J5" s="82" t="str">
        <f>A4</f>
        <v>[2-4]</v>
      </c>
      <c r="K5" s="16">
        <f>B4</f>
        <v>11</v>
      </c>
      <c r="L5" s="16">
        <f>C4</f>
        <v>15</v>
      </c>
      <c r="M5" s="16">
        <f>D4</f>
        <v>26</v>
      </c>
      <c r="N5" s="81">
        <f t="shared" si="0"/>
        <v>7.5581395348837205E-2</v>
      </c>
      <c r="O5" s="86">
        <f>GETPIVOTDATA("N°",$A$17,"Tranche d'age","[2-4]","Mode de sortie (Guéri/Référé/dcd)","dcd")</f>
        <v>3</v>
      </c>
      <c r="P5" s="81">
        <f t="shared" ref="P5:P9" si="1">+O5/$O$10</f>
        <v>0.15789473684210525</v>
      </c>
    </row>
    <row r="6" spans="1:16">
      <c r="A6" s="12" t="s">
        <v>1207</v>
      </c>
      <c r="B6" s="60">
        <v>24</v>
      </c>
      <c r="C6" s="60">
        <v>31</v>
      </c>
      <c r="D6" s="60">
        <v>55</v>
      </c>
      <c r="J6" s="82" t="str">
        <f>A6</f>
        <v>[5-14]</v>
      </c>
      <c r="K6" s="16">
        <f>B6</f>
        <v>24</v>
      </c>
      <c r="L6" s="16">
        <f>C6</f>
        <v>31</v>
      </c>
      <c r="M6" s="16">
        <f>D6</f>
        <v>55</v>
      </c>
      <c r="N6" s="81">
        <f t="shared" si="0"/>
        <v>0.15988372093023256</v>
      </c>
      <c r="O6" s="86">
        <f>GETPIVOTDATA("N°",$A$17,"Tranche d'age","[5-14]","Mode de sortie (Guéri/Référé/dcd)","dcd")</f>
        <v>3</v>
      </c>
      <c r="P6" s="81">
        <f t="shared" si="1"/>
        <v>0.15789473684210525</v>
      </c>
    </row>
    <row r="7" spans="1:16">
      <c r="A7" s="12" t="s">
        <v>1215</v>
      </c>
      <c r="B7" s="60">
        <v>11</v>
      </c>
      <c r="C7" s="60">
        <v>27</v>
      </c>
      <c r="D7" s="60">
        <v>38</v>
      </c>
      <c r="J7" s="82" t="str">
        <f>A3</f>
        <v>[15-44]</v>
      </c>
      <c r="K7" s="16">
        <f>B3</f>
        <v>76</v>
      </c>
      <c r="L7" s="16">
        <f>C3</f>
        <v>92</v>
      </c>
      <c r="M7" s="16">
        <f>D3</f>
        <v>168</v>
      </c>
      <c r="N7" s="81">
        <f t="shared" si="0"/>
        <v>0.48837209302325579</v>
      </c>
      <c r="O7" s="86">
        <f>GETPIVOTDATA("N°",$A$17,"Tranche d'age","[15-44]","Mode de sortie (Guéri/Référé/dcd)","dcd")</f>
        <v>6</v>
      </c>
      <c r="P7" s="81">
        <f>+O7/$O$10</f>
        <v>0.31578947368421051</v>
      </c>
    </row>
    <row r="8" spans="1:16">
      <c r="A8" s="12" t="s">
        <v>1209</v>
      </c>
      <c r="B8" s="60">
        <v>13</v>
      </c>
      <c r="C8" s="60">
        <v>13</v>
      </c>
      <c r="D8" s="60">
        <v>26</v>
      </c>
      <c r="J8" s="82" t="str">
        <f>A5</f>
        <v>[45-59]</v>
      </c>
      <c r="K8" s="16">
        <f>B5</f>
        <v>13</v>
      </c>
      <c r="L8" s="16">
        <f>C5</f>
        <v>18</v>
      </c>
      <c r="M8" s="16">
        <f>D5</f>
        <v>31</v>
      </c>
      <c r="N8" s="81">
        <f t="shared" si="0"/>
        <v>9.0116279069767435E-2</v>
      </c>
      <c r="O8" s="86">
        <f>GETPIVOTDATA("N°",$A$17,"Tranche d'age","[45-59]","Mode de sortie (Guéri/Référé/dcd)","dcd")</f>
        <v>3</v>
      </c>
      <c r="P8" s="81">
        <f t="shared" si="1"/>
        <v>0.15789473684210525</v>
      </c>
    </row>
    <row r="9" spans="1:16">
      <c r="A9" s="12" t="s">
        <v>1211</v>
      </c>
      <c r="B9" s="60">
        <v>148</v>
      </c>
      <c r="C9" s="60">
        <v>196</v>
      </c>
      <c r="D9" s="60">
        <v>344</v>
      </c>
      <c r="J9" s="82" t="str">
        <f>A8</f>
        <v>[60 et plus]</v>
      </c>
      <c r="K9" s="16">
        <f>B8</f>
        <v>13</v>
      </c>
      <c r="L9" s="16">
        <f>C8</f>
        <v>13</v>
      </c>
      <c r="M9" s="16">
        <f>D8</f>
        <v>26</v>
      </c>
      <c r="N9" s="81">
        <f t="shared" si="0"/>
        <v>7.5581395348837205E-2</v>
      </c>
      <c r="O9" s="86">
        <f>GETPIVOTDATA("N°",$A$17,"Tranche d'age","[60 et plus]","Mode de sortie (Guéri/Référé/dcd)","dcd")</f>
        <v>3</v>
      </c>
      <c r="P9" s="81">
        <f t="shared" si="1"/>
        <v>0.15789473684210525</v>
      </c>
    </row>
    <row r="10" spans="1:16" ht="15.75" thickBot="1">
      <c r="J10" s="83" t="str">
        <f>A9</f>
        <v>Total</v>
      </c>
      <c r="K10" s="84">
        <f>B9</f>
        <v>148</v>
      </c>
      <c r="L10" s="84">
        <f>C9</f>
        <v>196</v>
      </c>
      <c r="M10" s="84">
        <f>SUM(M4:M9)</f>
        <v>344</v>
      </c>
      <c r="N10" s="85">
        <f t="shared" si="0"/>
        <v>1</v>
      </c>
      <c r="O10" s="87">
        <f>GETPIVOTDATA("N°",$A$17,"Mode de sortie (Guéri/Référé/dcd)","dcd")</f>
        <v>19</v>
      </c>
      <c r="P10" s="85">
        <f t="shared" ref="P10" si="2">+O10/$M$10</f>
        <v>5.5232558139534885E-2</v>
      </c>
    </row>
    <row r="11" spans="1:16" ht="15.75" thickTop="1">
      <c r="A11" s="12"/>
      <c r="B11" s="60"/>
      <c r="C11" s="60"/>
      <c r="D11" s="60"/>
    </row>
    <row r="12" spans="1:16">
      <c r="A12" s="12"/>
      <c r="B12" s="60"/>
      <c r="C12" s="60"/>
      <c r="D12" s="60"/>
    </row>
    <row r="13" spans="1:16">
      <c r="A13" s="12"/>
      <c r="B13" s="60"/>
      <c r="C13" s="60"/>
      <c r="D13" s="60"/>
    </row>
    <row r="14" spans="1:16">
      <c r="A14" s="12"/>
      <c r="B14" s="60"/>
      <c r="C14" s="60"/>
      <c r="D14" s="60"/>
    </row>
    <row r="15" spans="1:16">
      <c r="A15" s="12"/>
      <c r="B15" s="60"/>
      <c r="C15" s="60"/>
      <c r="D15" s="60"/>
    </row>
    <row r="17" spans="1:5">
      <c r="A17" s="11" t="s">
        <v>817</v>
      </c>
      <c r="B17" s="11" t="s">
        <v>812</v>
      </c>
    </row>
    <row r="18" spans="1:5">
      <c r="A18" s="11" t="s">
        <v>813</v>
      </c>
      <c r="B18" t="s">
        <v>884</v>
      </c>
      <c r="C18" t="s">
        <v>1417</v>
      </c>
      <c r="D18" t="s">
        <v>877</v>
      </c>
      <c r="E18" t="s">
        <v>1211</v>
      </c>
    </row>
    <row r="19" spans="1:5">
      <c r="A19" s="12" t="s">
        <v>1205</v>
      </c>
      <c r="B19" s="60">
        <v>6</v>
      </c>
      <c r="C19" s="60">
        <v>3</v>
      </c>
      <c r="D19" s="60">
        <v>159</v>
      </c>
      <c r="E19" s="60">
        <v>168</v>
      </c>
    </row>
    <row r="20" spans="1:5">
      <c r="A20" s="12" t="s">
        <v>1206</v>
      </c>
      <c r="B20" s="60">
        <v>3</v>
      </c>
      <c r="C20" s="60"/>
      <c r="D20" s="60">
        <v>23</v>
      </c>
      <c r="E20" s="60">
        <v>26</v>
      </c>
    </row>
    <row r="21" spans="1:5">
      <c r="A21" s="12" t="s">
        <v>1208</v>
      </c>
      <c r="B21" s="60">
        <v>3</v>
      </c>
      <c r="C21" s="60"/>
      <c r="D21" s="60">
        <v>28</v>
      </c>
      <c r="E21" s="60">
        <v>31</v>
      </c>
    </row>
    <row r="22" spans="1:5">
      <c r="A22" s="12" t="s">
        <v>1207</v>
      </c>
      <c r="B22" s="60">
        <v>3</v>
      </c>
      <c r="C22" s="60">
        <v>3</v>
      </c>
      <c r="D22" s="60">
        <v>49</v>
      </c>
      <c r="E22" s="60">
        <v>55</v>
      </c>
    </row>
    <row r="23" spans="1:5">
      <c r="A23" s="12" t="s">
        <v>1215</v>
      </c>
      <c r="B23" s="60">
        <v>1</v>
      </c>
      <c r="C23" s="60"/>
      <c r="D23" s="60">
        <v>37</v>
      </c>
      <c r="E23" s="60">
        <v>38</v>
      </c>
    </row>
    <row r="24" spans="1:5">
      <c r="A24" s="12" t="s">
        <v>1209</v>
      </c>
      <c r="B24" s="60">
        <v>3</v>
      </c>
      <c r="C24" s="60"/>
      <c r="D24" s="60">
        <v>23</v>
      </c>
      <c r="E24" s="60">
        <v>26</v>
      </c>
    </row>
    <row r="25" spans="1:5">
      <c r="A25" s="12" t="s">
        <v>1211</v>
      </c>
      <c r="B25" s="60">
        <v>19</v>
      </c>
      <c r="C25" s="60">
        <v>6</v>
      </c>
      <c r="D25" s="60">
        <v>319</v>
      </c>
      <c r="E25" s="60">
        <v>344</v>
      </c>
    </row>
    <row r="29" spans="1:5">
      <c r="A29" s="12"/>
      <c r="B29" s="60"/>
      <c r="C29" s="60"/>
      <c r="D29" s="60"/>
    </row>
    <row r="30" spans="1:5">
      <c r="A30" s="12"/>
      <c r="B30" s="60"/>
      <c r="C30" s="60"/>
      <c r="D30" s="60"/>
    </row>
    <row r="32" spans="1:5">
      <c r="A32" s="11" t="s">
        <v>817</v>
      </c>
      <c r="B32" s="11" t="s">
        <v>812</v>
      </c>
    </row>
    <row r="33" spans="1:10">
      <c r="A33" s="11" t="s">
        <v>813</v>
      </c>
      <c r="B33" t="s">
        <v>884</v>
      </c>
      <c r="C33" t="s">
        <v>1417</v>
      </c>
      <c r="D33" t="s">
        <v>877</v>
      </c>
      <c r="E33" t="s">
        <v>1211</v>
      </c>
    </row>
    <row r="34" spans="1:10">
      <c r="A34" s="12" t="s">
        <v>1068</v>
      </c>
      <c r="B34" s="60">
        <v>12</v>
      </c>
      <c r="C34" s="60"/>
      <c r="D34" s="60">
        <v>52</v>
      </c>
      <c r="E34" s="60">
        <v>64</v>
      </c>
      <c r="J34" s="130"/>
    </row>
    <row r="35" spans="1:10">
      <c r="A35" s="12" t="s">
        <v>834</v>
      </c>
      <c r="B35" s="60">
        <v>7</v>
      </c>
      <c r="C35" s="60">
        <v>6</v>
      </c>
      <c r="D35" s="60">
        <v>267</v>
      </c>
      <c r="E35" s="60">
        <v>280</v>
      </c>
      <c r="J35" s="130"/>
    </row>
    <row r="36" spans="1:10">
      <c r="A36" s="12" t="s">
        <v>1211</v>
      </c>
      <c r="B36" s="60">
        <v>19</v>
      </c>
      <c r="C36" s="60">
        <v>6</v>
      </c>
      <c r="D36" s="60">
        <v>319</v>
      </c>
      <c r="E36" s="60">
        <v>344</v>
      </c>
      <c r="J36" s="130"/>
    </row>
    <row r="48" spans="1:10">
      <c r="A48" s="11" t="s">
        <v>817</v>
      </c>
      <c r="B48" s="11" t="s">
        <v>812</v>
      </c>
    </row>
    <row r="49" spans="1:4">
      <c r="A49" s="11" t="s">
        <v>813</v>
      </c>
      <c r="B49" t="s">
        <v>814</v>
      </c>
      <c r="C49" t="s">
        <v>815</v>
      </c>
      <c r="D49" t="s">
        <v>1211</v>
      </c>
    </row>
    <row r="50" spans="1:4">
      <c r="A50" s="12" t="s">
        <v>1068</v>
      </c>
      <c r="B50" s="60">
        <v>11</v>
      </c>
      <c r="C50" s="60">
        <v>53</v>
      </c>
      <c r="D50" s="60">
        <v>64</v>
      </c>
    </row>
    <row r="51" spans="1:4">
      <c r="A51" s="12" t="s">
        <v>834</v>
      </c>
      <c r="B51" s="60">
        <v>103</v>
      </c>
      <c r="C51" s="60">
        <v>177</v>
      </c>
      <c r="D51" s="60">
        <v>280</v>
      </c>
    </row>
    <row r="52" spans="1:4">
      <c r="A52" s="12" t="s">
        <v>1211</v>
      </c>
      <c r="B52" s="60">
        <v>114</v>
      </c>
      <c r="C52" s="60">
        <v>230</v>
      </c>
      <c r="D52" s="60">
        <v>344</v>
      </c>
    </row>
  </sheetData>
  <mergeCells count="6">
    <mergeCell ref="P2:P3"/>
    <mergeCell ref="K2:L2"/>
    <mergeCell ref="J2:J3"/>
    <mergeCell ref="N2:N3"/>
    <mergeCell ref="M2:M3"/>
    <mergeCell ref="O2:O3"/>
  </mergeCells>
  <pageMargins left="0.7" right="0.7" top="0.75" bottom="0.75" header="0.3" footer="0.3"/>
  <pageSetup orientation="portrait" r:id="rId5"/>
  <ignoredErrors>
    <ignoredError sqref="O10" formula="1"/>
  </ignoredError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8CDE77-81B9-407C-A595-69DEFBC9DF14}">
  <dimension ref="A3:S37"/>
  <sheetViews>
    <sheetView workbookViewId="0">
      <selection activeCell="C45" sqref="C45"/>
    </sheetView>
  </sheetViews>
  <sheetFormatPr defaultRowHeight="15"/>
  <cols>
    <col min="1" max="1" width="13.140625" bestFit="1" customWidth="1"/>
    <col min="2" max="2" width="16.28515625" bestFit="1" customWidth="1"/>
    <col min="3" max="3" width="7.7109375" bestFit="1" customWidth="1"/>
    <col min="4" max="4" width="11.28515625" bestFit="1" customWidth="1"/>
    <col min="5" max="5" width="7.85546875" bestFit="1" customWidth="1"/>
    <col min="6" max="6" width="11.28515625" bestFit="1" customWidth="1"/>
    <col min="7" max="7" width="14" bestFit="1" customWidth="1"/>
    <col min="8" max="8" width="11.28515625" bestFit="1" customWidth="1"/>
  </cols>
  <sheetData>
    <row r="3" spans="1:19">
      <c r="A3" s="11" t="s">
        <v>817</v>
      </c>
      <c r="B3" s="11" t="s">
        <v>812</v>
      </c>
    </row>
    <row r="4" spans="1:19">
      <c r="A4" s="11" t="s">
        <v>813</v>
      </c>
      <c r="B4" t="s">
        <v>896</v>
      </c>
      <c r="C4" t="s">
        <v>865</v>
      </c>
      <c r="D4" t="s">
        <v>816</v>
      </c>
      <c r="I4" s="10" t="s">
        <v>896</v>
      </c>
      <c r="J4" s="10" t="s">
        <v>865</v>
      </c>
    </row>
    <row r="5" spans="1:19">
      <c r="A5" s="12" t="s">
        <v>1205</v>
      </c>
      <c r="B5" s="60">
        <v>76</v>
      </c>
      <c r="C5" s="60">
        <v>92</v>
      </c>
      <c r="D5" s="60">
        <v>168</v>
      </c>
      <c r="H5" s="12" t="s">
        <v>1216</v>
      </c>
      <c r="I5" s="13">
        <f>B9/$D$11</f>
        <v>3.1976744186046513E-2</v>
      </c>
      <c r="J5" s="13">
        <f>C9/$D$11</f>
        <v>7.8488372093023256E-2</v>
      </c>
      <c r="L5" s="12" t="s">
        <v>1216</v>
      </c>
      <c r="M5">
        <v>0</v>
      </c>
      <c r="N5" s="18">
        <f>-I5</f>
        <v>-3.1976744186046513E-2</v>
      </c>
      <c r="O5">
        <v>7.0000000000000007E-2</v>
      </c>
      <c r="P5">
        <f>+J5</f>
        <v>7.8488372093023256E-2</v>
      </c>
    </row>
    <row r="6" spans="1:19">
      <c r="A6" s="12" t="s">
        <v>1206</v>
      </c>
      <c r="B6" s="60">
        <v>11</v>
      </c>
      <c r="C6" s="60">
        <v>15</v>
      </c>
      <c r="D6" s="60">
        <v>26</v>
      </c>
      <c r="H6" s="12" t="s">
        <v>1206</v>
      </c>
      <c r="I6" s="13">
        <f>B6/$D$11</f>
        <v>3.1976744186046513E-2</v>
      </c>
      <c r="J6" s="13">
        <f>C6/$D$11</f>
        <v>4.3604651162790699E-2</v>
      </c>
      <c r="L6" s="12" t="s">
        <v>1206</v>
      </c>
      <c r="M6">
        <v>0</v>
      </c>
      <c r="N6" s="18">
        <f t="shared" ref="N6:N10" si="0">-I6</f>
        <v>-3.1976744186046513E-2</v>
      </c>
      <c r="O6">
        <v>7.0000000000000007E-2</v>
      </c>
      <c r="P6">
        <f t="shared" ref="P6:P10" si="1">+J6</f>
        <v>4.3604651162790699E-2</v>
      </c>
    </row>
    <row r="7" spans="1:19">
      <c r="A7" s="12" t="s">
        <v>1208</v>
      </c>
      <c r="B7" s="60">
        <v>13</v>
      </c>
      <c r="C7" s="60">
        <v>18</v>
      </c>
      <c r="D7" s="60">
        <v>31</v>
      </c>
      <c r="H7" s="12" t="s">
        <v>1207</v>
      </c>
      <c r="I7" s="13">
        <f>B8/$D$11</f>
        <v>6.9767441860465115E-2</v>
      </c>
      <c r="J7" s="13">
        <f>C8/$D$11</f>
        <v>9.0116279069767435E-2</v>
      </c>
      <c r="L7" s="12" t="s">
        <v>1207</v>
      </c>
      <c r="M7">
        <v>0</v>
      </c>
      <c r="N7" s="18">
        <f t="shared" si="0"/>
        <v>-6.9767441860465115E-2</v>
      </c>
      <c r="O7">
        <v>7.0000000000000007E-2</v>
      </c>
      <c r="P7">
        <f t="shared" si="1"/>
        <v>9.0116279069767435E-2</v>
      </c>
    </row>
    <row r="8" spans="1:19">
      <c r="A8" s="12" t="s">
        <v>1207</v>
      </c>
      <c r="B8" s="60">
        <v>24</v>
      </c>
      <c r="C8" s="60">
        <v>31</v>
      </c>
      <c r="D8" s="60">
        <v>55</v>
      </c>
      <c r="H8" s="12" t="s">
        <v>1205</v>
      </c>
      <c r="I8" s="13">
        <f>B5/$D$11</f>
        <v>0.22093023255813954</v>
      </c>
      <c r="J8" s="13">
        <f>C5/$D$11</f>
        <v>0.26744186046511625</v>
      </c>
      <c r="L8" s="12" t="s">
        <v>1205</v>
      </c>
      <c r="M8">
        <v>0</v>
      </c>
      <c r="N8" s="18">
        <f t="shared" si="0"/>
        <v>-0.22093023255813954</v>
      </c>
      <c r="O8">
        <v>7.0000000000000007E-2</v>
      </c>
      <c r="P8">
        <f t="shared" si="1"/>
        <v>0.26744186046511625</v>
      </c>
    </row>
    <row r="9" spans="1:19">
      <c r="A9" s="12" t="s">
        <v>1215</v>
      </c>
      <c r="B9" s="60">
        <v>11</v>
      </c>
      <c r="C9" s="60">
        <v>27</v>
      </c>
      <c r="D9" s="60">
        <v>38</v>
      </c>
      <c r="H9" s="12" t="s">
        <v>1208</v>
      </c>
      <c r="I9" s="13">
        <f>B7/$D$11</f>
        <v>3.7790697674418602E-2</v>
      </c>
      <c r="J9" s="13">
        <f>C7/$D$11</f>
        <v>5.232558139534884E-2</v>
      </c>
      <c r="L9" s="12" t="s">
        <v>1208</v>
      </c>
      <c r="M9">
        <v>0</v>
      </c>
      <c r="N9" s="18">
        <f t="shared" si="0"/>
        <v>-3.7790697674418602E-2</v>
      </c>
      <c r="O9">
        <v>7.0000000000000007E-2</v>
      </c>
      <c r="P9">
        <f t="shared" si="1"/>
        <v>5.232558139534884E-2</v>
      </c>
    </row>
    <row r="10" spans="1:19">
      <c r="A10" s="12" t="s">
        <v>1209</v>
      </c>
      <c r="B10" s="60">
        <v>13</v>
      </c>
      <c r="C10" s="60">
        <v>13</v>
      </c>
      <c r="D10" s="60">
        <v>26</v>
      </c>
      <c r="H10" s="12" t="s">
        <v>1210</v>
      </c>
      <c r="I10" s="13">
        <f>B10/$D$11</f>
        <v>3.7790697674418602E-2</v>
      </c>
      <c r="J10" s="13">
        <f>C10/$D$11</f>
        <v>3.7790697674418602E-2</v>
      </c>
      <c r="L10" s="12" t="s">
        <v>1210</v>
      </c>
      <c r="M10">
        <v>0</v>
      </c>
      <c r="N10" s="18">
        <f t="shared" si="0"/>
        <v>-3.7790697674418602E-2</v>
      </c>
      <c r="O10">
        <v>7.0000000000000007E-2</v>
      </c>
      <c r="P10">
        <f t="shared" si="1"/>
        <v>3.7790697674418602E-2</v>
      </c>
    </row>
    <row r="11" spans="1:19">
      <c r="A11" s="12" t="s">
        <v>816</v>
      </c>
      <c r="B11" s="60">
        <v>148</v>
      </c>
      <c r="C11" s="60">
        <v>196</v>
      </c>
      <c r="D11" s="60">
        <v>344</v>
      </c>
    </row>
    <row r="16" spans="1:19">
      <c r="R16" s="10" t="s">
        <v>896</v>
      </c>
      <c r="S16" s="10" t="s">
        <v>865</v>
      </c>
    </row>
    <row r="17" spans="1:19">
      <c r="R17" s="14">
        <f>+GETPIVOTDATA("N°",$A$3,"Sexe","Féminin")</f>
        <v>148</v>
      </c>
      <c r="S17" s="14">
        <f>+GETPIVOTDATA("N°",$A$3,"Sexe","Masculin")</f>
        <v>196</v>
      </c>
    </row>
    <row r="29" spans="1:19">
      <c r="A29" s="11" t="s">
        <v>817</v>
      </c>
      <c r="B29" s="11" t="s">
        <v>812</v>
      </c>
    </row>
    <row r="30" spans="1:19">
      <c r="A30" s="11" t="s">
        <v>813</v>
      </c>
      <c r="B30" t="s">
        <v>814</v>
      </c>
      <c r="C30" t="s">
        <v>815</v>
      </c>
      <c r="D30" t="s">
        <v>816</v>
      </c>
    </row>
    <row r="31" spans="1:19">
      <c r="A31" s="12" t="s">
        <v>1205</v>
      </c>
      <c r="B31" s="60">
        <v>61</v>
      </c>
      <c r="C31" s="60">
        <v>107</v>
      </c>
      <c r="D31" s="60">
        <v>168</v>
      </c>
    </row>
    <row r="32" spans="1:19">
      <c r="A32" s="12" t="s">
        <v>1206</v>
      </c>
      <c r="B32" s="60">
        <v>3</v>
      </c>
      <c r="C32" s="60">
        <v>23</v>
      </c>
      <c r="D32" s="60">
        <v>26</v>
      </c>
    </row>
    <row r="33" spans="1:16">
      <c r="A33" s="12" t="s">
        <v>1208</v>
      </c>
      <c r="B33" s="60">
        <v>13</v>
      </c>
      <c r="C33" s="60">
        <v>18</v>
      </c>
      <c r="D33" s="60">
        <v>31</v>
      </c>
      <c r="N33" s="12" t="s">
        <v>13</v>
      </c>
      <c r="O33">
        <v>14</v>
      </c>
      <c r="P33">
        <v>39</v>
      </c>
    </row>
    <row r="34" spans="1:16">
      <c r="A34" s="12" t="s">
        <v>1207</v>
      </c>
      <c r="B34" s="60">
        <v>20</v>
      </c>
      <c r="C34" s="60">
        <v>35</v>
      </c>
      <c r="D34" s="60">
        <v>55</v>
      </c>
      <c r="N34" s="12" t="s">
        <v>41</v>
      </c>
      <c r="O34">
        <v>25</v>
      </c>
      <c r="P34">
        <v>33</v>
      </c>
    </row>
    <row r="35" spans="1:16">
      <c r="A35" s="12" t="s">
        <v>1215</v>
      </c>
      <c r="B35" s="60">
        <v>9</v>
      </c>
      <c r="C35" s="60">
        <v>29</v>
      </c>
      <c r="D35" s="60">
        <v>38</v>
      </c>
      <c r="N35" s="12" t="s">
        <v>778</v>
      </c>
    </row>
    <row r="36" spans="1:16">
      <c r="A36" s="12" t="s">
        <v>1209</v>
      </c>
      <c r="B36" s="60">
        <v>8</v>
      </c>
      <c r="C36" s="60">
        <v>18</v>
      </c>
      <c r="D36" s="60">
        <v>26</v>
      </c>
      <c r="N36" s="12" t="s">
        <v>789</v>
      </c>
      <c r="O36">
        <v>5</v>
      </c>
      <c r="P36">
        <v>7</v>
      </c>
    </row>
    <row r="37" spans="1:16">
      <c r="A37" s="12" t="s">
        <v>816</v>
      </c>
      <c r="B37" s="60">
        <v>114</v>
      </c>
      <c r="C37" s="60">
        <v>230</v>
      </c>
      <c r="D37" s="60">
        <v>344</v>
      </c>
    </row>
  </sheetData>
  <pageMargins left="0.7" right="0.7" top="0.75" bottom="0.75" header="0.3" footer="0.3"/>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CA608B-AA55-42FF-95C5-535B255456F7}">
  <dimension ref="A1:M298"/>
  <sheetViews>
    <sheetView zoomScale="70" zoomScaleNormal="70" workbookViewId="0">
      <selection activeCell="A259" sqref="A259:XFD263"/>
    </sheetView>
  </sheetViews>
  <sheetFormatPr defaultRowHeight="15"/>
  <cols>
    <col min="1" max="1" width="17.85546875" bestFit="1" customWidth="1"/>
    <col min="2" max="2" width="21.7109375" bestFit="1" customWidth="1"/>
    <col min="3" max="3" width="7.7109375" bestFit="1" customWidth="1"/>
    <col min="4" max="4" width="22.140625" bestFit="1" customWidth="1"/>
    <col min="5" max="6" width="15" bestFit="1" customWidth="1"/>
    <col min="7" max="7" width="11.28515625" bestFit="1" customWidth="1"/>
    <col min="8" max="8" width="6.28515625" bestFit="1" customWidth="1"/>
    <col min="9" max="9" width="11.28515625" style="175" bestFit="1" customWidth="1"/>
    <col min="10" max="10" width="17.5703125" customWidth="1"/>
    <col min="11" max="11" width="9.7109375" customWidth="1"/>
    <col min="12" max="12" width="12.140625" bestFit="1" customWidth="1"/>
    <col min="13" max="13" width="13.5703125" customWidth="1"/>
    <col min="14" max="14" width="8.5703125" bestFit="1" customWidth="1"/>
    <col min="15" max="15" width="11.28515625" bestFit="1" customWidth="1"/>
  </cols>
  <sheetData>
    <row r="1" spans="1:13">
      <c r="A1" s="11" t="s">
        <v>837</v>
      </c>
      <c r="B1" t="s">
        <v>1217</v>
      </c>
    </row>
    <row r="2" spans="1:13">
      <c r="I2" s="175" t="s">
        <v>1859</v>
      </c>
      <c r="J2" s="10" t="s">
        <v>813</v>
      </c>
      <c r="K2" s="10" t="s">
        <v>1218</v>
      </c>
      <c r="L2" t="s">
        <v>1219</v>
      </c>
      <c r="M2" t="s">
        <v>1220</v>
      </c>
    </row>
    <row r="3" spans="1:13">
      <c r="A3" s="11" t="s">
        <v>817</v>
      </c>
      <c r="B3" s="11" t="s">
        <v>812</v>
      </c>
      <c r="I3" s="198">
        <v>2024</v>
      </c>
      <c r="J3" t="str">
        <f>A5</f>
        <v>S33</v>
      </c>
      <c r="K3">
        <f>B5</f>
        <v>1</v>
      </c>
      <c r="L3">
        <v>9</v>
      </c>
      <c r="M3" s="13">
        <f>K3/SUM(K3:L3)</f>
        <v>0.1</v>
      </c>
    </row>
    <row r="4" spans="1:13">
      <c r="A4" s="11" t="s">
        <v>813</v>
      </c>
      <c r="B4" t="s">
        <v>884</v>
      </c>
      <c r="C4" t="s">
        <v>877</v>
      </c>
      <c r="D4" t="s">
        <v>1417</v>
      </c>
      <c r="E4" t="s">
        <v>816</v>
      </c>
      <c r="I4" s="198"/>
      <c r="J4" t="s">
        <v>1221</v>
      </c>
      <c r="L4">
        <f t="shared" ref="L4" si="0">SUM(B4:E4)</f>
        <v>0</v>
      </c>
      <c r="M4" s="13">
        <v>0</v>
      </c>
    </row>
    <row r="5" spans="1:13">
      <c r="A5" s="12" t="s">
        <v>1222</v>
      </c>
      <c r="B5" s="60">
        <v>1</v>
      </c>
      <c r="C5" s="60">
        <v>9</v>
      </c>
      <c r="D5" s="60"/>
      <c r="E5" s="60">
        <v>10</v>
      </c>
      <c r="I5" s="198"/>
      <c r="J5" t="str">
        <f>A6</f>
        <v>S35</v>
      </c>
      <c r="L5">
        <v>1</v>
      </c>
      <c r="M5" s="13">
        <v>0</v>
      </c>
    </row>
    <row r="6" spans="1:13">
      <c r="A6" s="12" t="s">
        <v>1223</v>
      </c>
      <c r="B6" s="60"/>
      <c r="C6" s="60">
        <v>1</v>
      </c>
      <c r="D6" s="60"/>
      <c r="E6" s="60">
        <v>1</v>
      </c>
      <c r="I6" s="198"/>
      <c r="J6" t="s">
        <v>1224</v>
      </c>
      <c r="L6">
        <v>0</v>
      </c>
      <c r="M6" s="13">
        <v>0</v>
      </c>
    </row>
    <row r="7" spans="1:13">
      <c r="A7" s="12" t="s">
        <v>1225</v>
      </c>
      <c r="B7" s="60"/>
      <c r="C7" s="60">
        <v>2</v>
      </c>
      <c r="D7" s="60"/>
      <c r="E7" s="60">
        <v>2</v>
      </c>
      <c r="I7" s="198"/>
      <c r="J7" t="str">
        <f t="shared" ref="J7:J9" si="1">A7</f>
        <v>S37</v>
      </c>
      <c r="L7">
        <f t="shared" ref="L7:L8" si="2">SUM(C7:D7)</f>
        <v>2</v>
      </c>
      <c r="M7" s="13">
        <v>0</v>
      </c>
    </row>
    <row r="8" spans="1:13">
      <c r="A8" s="12" t="s">
        <v>1226</v>
      </c>
      <c r="B8" s="60"/>
      <c r="C8" s="60">
        <v>2</v>
      </c>
      <c r="D8" s="60"/>
      <c r="E8" s="60">
        <v>2</v>
      </c>
      <c r="I8" s="198"/>
      <c r="J8" t="str">
        <f t="shared" si="1"/>
        <v>S38</v>
      </c>
      <c r="L8">
        <f t="shared" si="2"/>
        <v>2</v>
      </c>
      <c r="M8" s="13">
        <v>0</v>
      </c>
    </row>
    <row r="9" spans="1:13">
      <c r="A9" s="12" t="s">
        <v>1227</v>
      </c>
      <c r="B9" s="60">
        <v>3</v>
      </c>
      <c r="C9" s="60">
        <v>16</v>
      </c>
      <c r="D9" s="60"/>
      <c r="E9" s="60">
        <v>19</v>
      </c>
      <c r="I9" s="198"/>
      <c r="J9" t="str">
        <f t="shared" si="1"/>
        <v>S39</v>
      </c>
      <c r="K9">
        <f>B9</f>
        <v>3</v>
      </c>
      <c r="L9">
        <f>SUM(C9:D9)</f>
        <v>16</v>
      </c>
      <c r="M9" s="13">
        <f t="shared" ref="M9" si="3">K9/SUM(K9:L9)</f>
        <v>0.15789473684210525</v>
      </c>
    </row>
    <row r="10" spans="1:13">
      <c r="A10" s="12" t="s">
        <v>1228</v>
      </c>
      <c r="B10" s="60">
        <v>2</v>
      </c>
      <c r="C10" s="60">
        <v>20</v>
      </c>
      <c r="D10" s="60"/>
      <c r="E10" s="60">
        <v>22</v>
      </c>
      <c r="I10" s="198"/>
      <c r="J10" t="str">
        <f t="shared" ref="J10:J18" si="4">A10</f>
        <v>S40</v>
      </c>
      <c r="K10">
        <f t="shared" ref="K10:K18" si="5">B10</f>
        <v>2</v>
      </c>
      <c r="L10">
        <f t="shared" ref="L10:L18" si="6">SUM(C10:D10)</f>
        <v>20</v>
      </c>
      <c r="M10" s="13">
        <f t="shared" ref="M10:M18" si="7">K10/SUM(K10:L10)</f>
        <v>9.0909090909090912E-2</v>
      </c>
    </row>
    <row r="11" spans="1:13">
      <c r="A11" s="12" t="s">
        <v>1229</v>
      </c>
      <c r="B11" s="60">
        <v>2</v>
      </c>
      <c r="C11" s="60">
        <v>15</v>
      </c>
      <c r="D11" s="60"/>
      <c r="E11" s="60">
        <v>17</v>
      </c>
      <c r="I11" s="198"/>
      <c r="J11" t="str">
        <f t="shared" si="4"/>
        <v>S41</v>
      </c>
      <c r="K11">
        <f t="shared" si="5"/>
        <v>2</v>
      </c>
      <c r="L11">
        <f t="shared" si="6"/>
        <v>15</v>
      </c>
      <c r="M11" s="13">
        <f t="shared" si="7"/>
        <v>0.11764705882352941</v>
      </c>
    </row>
    <row r="12" spans="1:13">
      <c r="A12" s="12" t="s">
        <v>1230</v>
      </c>
      <c r="B12" s="60">
        <v>2</v>
      </c>
      <c r="C12" s="60">
        <v>8</v>
      </c>
      <c r="D12" s="60"/>
      <c r="E12" s="60">
        <v>10</v>
      </c>
      <c r="I12" s="198"/>
      <c r="J12" t="str">
        <f t="shared" si="4"/>
        <v>S42</v>
      </c>
      <c r="K12">
        <f t="shared" si="5"/>
        <v>2</v>
      </c>
      <c r="L12">
        <f t="shared" si="6"/>
        <v>8</v>
      </c>
      <c r="M12" s="13">
        <f t="shared" si="7"/>
        <v>0.2</v>
      </c>
    </row>
    <row r="13" spans="1:13">
      <c r="A13" s="12" t="s">
        <v>1231</v>
      </c>
      <c r="B13" s="60">
        <v>1</v>
      </c>
      <c r="C13" s="60">
        <v>24</v>
      </c>
      <c r="D13" s="60"/>
      <c r="E13" s="60">
        <v>25</v>
      </c>
      <c r="I13" s="198"/>
      <c r="J13" t="str">
        <f t="shared" si="4"/>
        <v>S43</v>
      </c>
      <c r="K13">
        <f t="shared" si="5"/>
        <v>1</v>
      </c>
      <c r="L13">
        <f t="shared" si="6"/>
        <v>24</v>
      </c>
      <c r="M13" s="13">
        <f t="shared" si="7"/>
        <v>0.04</v>
      </c>
    </row>
    <row r="14" spans="1:13">
      <c r="A14" s="12" t="s">
        <v>1232</v>
      </c>
      <c r="B14" s="60">
        <v>1</v>
      </c>
      <c r="C14" s="60">
        <v>28</v>
      </c>
      <c r="D14" s="60"/>
      <c r="E14" s="60">
        <v>29</v>
      </c>
      <c r="I14" s="198"/>
      <c r="J14" t="str">
        <f t="shared" si="4"/>
        <v>S44</v>
      </c>
      <c r="K14">
        <f t="shared" si="5"/>
        <v>1</v>
      </c>
      <c r="L14">
        <f t="shared" si="6"/>
        <v>28</v>
      </c>
      <c r="M14" s="13">
        <f t="shared" si="7"/>
        <v>3.4482758620689655E-2</v>
      </c>
    </row>
    <row r="15" spans="1:13">
      <c r="A15" s="12" t="s">
        <v>1233</v>
      </c>
      <c r="B15" s="60"/>
      <c r="C15" s="60">
        <v>37</v>
      </c>
      <c r="D15" s="60"/>
      <c r="E15" s="60">
        <v>37</v>
      </c>
      <c r="I15" s="198"/>
      <c r="J15" t="str">
        <f t="shared" si="4"/>
        <v>S45</v>
      </c>
      <c r="K15">
        <f t="shared" si="5"/>
        <v>0</v>
      </c>
      <c r="L15">
        <f t="shared" si="6"/>
        <v>37</v>
      </c>
      <c r="M15" s="13">
        <f t="shared" si="7"/>
        <v>0</v>
      </c>
    </row>
    <row r="16" spans="1:13">
      <c r="A16" s="12" t="s">
        <v>1290</v>
      </c>
      <c r="B16" s="60">
        <v>1</v>
      </c>
      <c r="C16" s="60">
        <v>13</v>
      </c>
      <c r="D16" s="60"/>
      <c r="E16" s="60">
        <v>14</v>
      </c>
      <c r="I16" s="198"/>
      <c r="J16" t="str">
        <f t="shared" si="4"/>
        <v>S46</v>
      </c>
      <c r="K16">
        <f t="shared" si="5"/>
        <v>1</v>
      </c>
      <c r="L16">
        <f t="shared" si="6"/>
        <v>13</v>
      </c>
      <c r="M16" s="13">
        <f t="shared" si="7"/>
        <v>7.1428571428571425E-2</v>
      </c>
    </row>
    <row r="17" spans="1:13">
      <c r="A17" s="12" t="s">
        <v>1363</v>
      </c>
      <c r="B17" s="60">
        <v>1</v>
      </c>
      <c r="C17" s="60">
        <v>9</v>
      </c>
      <c r="D17" s="60"/>
      <c r="E17" s="60">
        <v>10</v>
      </c>
      <c r="I17" s="198"/>
      <c r="J17" t="str">
        <f t="shared" si="4"/>
        <v>S47</v>
      </c>
      <c r="K17">
        <f t="shared" si="5"/>
        <v>1</v>
      </c>
      <c r="L17">
        <f t="shared" si="6"/>
        <v>9</v>
      </c>
      <c r="M17" s="13">
        <f t="shared" si="7"/>
        <v>0.1</v>
      </c>
    </row>
    <row r="18" spans="1:13">
      <c r="A18" s="12" t="s">
        <v>1387</v>
      </c>
      <c r="B18" s="60">
        <v>1</v>
      </c>
      <c r="C18" s="60">
        <v>16</v>
      </c>
      <c r="D18" s="60"/>
      <c r="E18" s="60">
        <v>17</v>
      </c>
      <c r="I18" s="198"/>
      <c r="J18" t="str">
        <f t="shared" si="4"/>
        <v>S48</v>
      </c>
      <c r="K18">
        <f t="shared" si="5"/>
        <v>1</v>
      </c>
      <c r="L18">
        <f t="shared" si="6"/>
        <v>16</v>
      </c>
      <c r="M18" s="13">
        <f t="shared" si="7"/>
        <v>5.8823529411764705E-2</v>
      </c>
    </row>
    <row r="19" spans="1:13">
      <c r="A19" s="12" t="s">
        <v>1858</v>
      </c>
      <c r="B19" s="60">
        <v>1</v>
      </c>
      <c r="C19" s="60">
        <v>27</v>
      </c>
      <c r="D19" s="60">
        <v>1</v>
      </c>
      <c r="E19" s="60">
        <v>29</v>
      </c>
      <c r="H19" s="44">
        <f>+GETPIVOTDATA("N°",$A$3,"Mode de sortie (Guéri/Référé/dcd)","dcd")/GETPIVOTDATA("N°",$A$3)</f>
        <v>5.5232558139534885E-2</v>
      </c>
      <c r="I19" s="198"/>
      <c r="J19" t="str">
        <f t="shared" ref="J19:K22" si="8">A20</f>
        <v>S49</v>
      </c>
      <c r="K19">
        <f t="shared" si="8"/>
        <v>0</v>
      </c>
      <c r="L19">
        <f>SUM(C20:D20)</f>
        <v>8</v>
      </c>
      <c r="M19" s="13">
        <f t="shared" ref="M19:M24" si="9">K19/SUM(K19:L19)</f>
        <v>0</v>
      </c>
    </row>
    <row r="20" spans="1:13">
      <c r="A20" s="12" t="s">
        <v>1441</v>
      </c>
      <c r="B20" s="60"/>
      <c r="C20" s="60">
        <v>8</v>
      </c>
      <c r="D20" s="60"/>
      <c r="E20" s="60">
        <v>8</v>
      </c>
      <c r="I20" s="198"/>
      <c r="J20" t="str">
        <f t="shared" si="8"/>
        <v>S50</v>
      </c>
      <c r="K20">
        <f t="shared" si="8"/>
        <v>0</v>
      </c>
      <c r="L20">
        <f>SUM(C21:D21)</f>
        <v>4</v>
      </c>
      <c r="M20" s="13">
        <f t="shared" si="9"/>
        <v>0</v>
      </c>
    </row>
    <row r="21" spans="1:13">
      <c r="A21" s="12" t="s">
        <v>1493</v>
      </c>
      <c r="B21" s="60"/>
      <c r="C21" s="60">
        <v>4</v>
      </c>
      <c r="D21" s="60"/>
      <c r="E21" s="60">
        <v>4</v>
      </c>
      <c r="I21" s="198"/>
      <c r="J21" t="str">
        <f t="shared" si="8"/>
        <v>S51</v>
      </c>
      <c r="K21">
        <f t="shared" si="8"/>
        <v>2</v>
      </c>
      <c r="L21">
        <f>SUM(C22:D22)</f>
        <v>12</v>
      </c>
      <c r="M21" s="13">
        <f t="shared" si="9"/>
        <v>0.14285714285714285</v>
      </c>
    </row>
    <row r="22" spans="1:13">
      <c r="A22" s="12" t="s">
        <v>1529</v>
      </c>
      <c r="B22" s="60">
        <v>2</v>
      </c>
      <c r="C22" s="60">
        <v>12</v>
      </c>
      <c r="D22" s="60"/>
      <c r="E22" s="60">
        <v>14</v>
      </c>
      <c r="I22" s="198"/>
      <c r="J22" t="str">
        <f t="shared" si="8"/>
        <v>S52</v>
      </c>
      <c r="K22">
        <f t="shared" si="8"/>
        <v>0</v>
      </c>
      <c r="L22">
        <f>SUM(C23:D23)</f>
        <v>40</v>
      </c>
      <c r="M22" s="13">
        <f t="shared" si="9"/>
        <v>0</v>
      </c>
    </row>
    <row r="23" spans="1:13">
      <c r="A23" s="12" t="s">
        <v>1569</v>
      </c>
      <c r="B23" s="60"/>
      <c r="C23" s="60">
        <v>40</v>
      </c>
      <c r="D23" s="60"/>
      <c r="E23" s="60">
        <v>40</v>
      </c>
      <c r="I23" s="175">
        <v>2025</v>
      </c>
      <c r="J23" t="str">
        <f>A19</f>
        <v>S1</v>
      </c>
      <c r="K23">
        <f>B19</f>
        <v>1</v>
      </c>
      <c r="L23">
        <f>SUM(C19:D19)</f>
        <v>28</v>
      </c>
      <c r="M23" s="13">
        <f t="shared" si="9"/>
        <v>3.4482758620689655E-2</v>
      </c>
    </row>
    <row r="24" spans="1:13">
      <c r="A24" s="12" t="s">
        <v>1890</v>
      </c>
      <c r="B24" s="60">
        <v>1</v>
      </c>
      <c r="C24" s="60">
        <v>28</v>
      </c>
      <c r="D24" s="60">
        <v>5</v>
      </c>
      <c r="E24" s="60">
        <v>34</v>
      </c>
      <c r="J24" t="str">
        <f>A24</f>
        <v>S2</v>
      </c>
      <c r="K24">
        <f>B24</f>
        <v>1</v>
      </c>
      <c r="L24">
        <f>SUM(C24:D24)</f>
        <v>33</v>
      </c>
      <c r="M24" s="13">
        <f t="shared" si="9"/>
        <v>2.9411764705882353E-2</v>
      </c>
    </row>
    <row r="25" spans="1:13">
      <c r="A25" s="12" t="s">
        <v>816</v>
      </c>
      <c r="B25" s="60">
        <v>19</v>
      </c>
      <c r="C25" s="60">
        <v>319</v>
      </c>
      <c r="D25" s="60">
        <v>6</v>
      </c>
      <c r="E25" s="60">
        <v>344</v>
      </c>
      <c r="J25" s="15"/>
      <c r="M25" s="13"/>
    </row>
    <row r="26" spans="1:13">
      <c r="J26" s="15"/>
      <c r="M26" s="13"/>
    </row>
    <row r="27" spans="1:13">
      <c r="J27" s="15"/>
      <c r="M27" s="13"/>
    </row>
    <row r="28" spans="1:13">
      <c r="J28" s="15"/>
      <c r="M28" s="13"/>
    </row>
    <row r="29" spans="1:13">
      <c r="J29" s="15"/>
      <c r="M29" s="13"/>
    </row>
    <row r="30" spans="1:13">
      <c r="J30" s="15"/>
      <c r="M30" s="13"/>
    </row>
    <row r="31" spans="1:13">
      <c r="J31" s="15"/>
      <c r="M31" s="13"/>
    </row>
    <row r="32" spans="1:13">
      <c r="A32" s="11" t="s">
        <v>837</v>
      </c>
      <c r="B32" t="s">
        <v>1217</v>
      </c>
      <c r="J32" s="15"/>
      <c r="M32" s="13"/>
    </row>
    <row r="33" spans="1:13">
      <c r="J33" s="15"/>
      <c r="M33" s="13"/>
    </row>
    <row r="34" spans="1:13">
      <c r="A34" s="11" t="s">
        <v>817</v>
      </c>
      <c r="B34" s="11" t="s">
        <v>812</v>
      </c>
      <c r="J34" s="15"/>
      <c r="M34" s="13"/>
    </row>
    <row r="35" spans="1:13">
      <c r="A35" s="11" t="s">
        <v>813</v>
      </c>
      <c r="B35" t="s">
        <v>884</v>
      </c>
      <c r="C35" t="s">
        <v>877</v>
      </c>
      <c r="D35" t="s">
        <v>1417</v>
      </c>
      <c r="E35" t="s">
        <v>816</v>
      </c>
      <c r="J35" s="15"/>
      <c r="M35" s="13"/>
    </row>
    <row r="36" spans="1:13">
      <c r="A36" s="15" t="s">
        <v>1851</v>
      </c>
      <c r="B36" s="60"/>
      <c r="C36" s="60">
        <v>1</v>
      </c>
      <c r="D36" s="60"/>
      <c r="E36" s="60">
        <v>1</v>
      </c>
      <c r="J36" s="15"/>
      <c r="M36" s="13"/>
    </row>
    <row r="37" spans="1:13">
      <c r="A37" s="15" t="s">
        <v>1852</v>
      </c>
      <c r="B37" s="60">
        <v>1</v>
      </c>
      <c r="C37" s="60">
        <v>3</v>
      </c>
      <c r="D37" s="60"/>
      <c r="E37" s="60">
        <v>4</v>
      </c>
      <c r="J37" s="15"/>
      <c r="M37" s="13"/>
    </row>
    <row r="38" spans="1:13">
      <c r="A38" s="15" t="s">
        <v>1853</v>
      </c>
      <c r="B38" s="60"/>
      <c r="C38" s="60">
        <v>2</v>
      </c>
      <c r="D38" s="60"/>
      <c r="E38" s="60">
        <v>2</v>
      </c>
      <c r="J38" s="15"/>
      <c r="M38" s="13"/>
    </row>
    <row r="39" spans="1:13">
      <c r="A39" s="15" t="s">
        <v>1854</v>
      </c>
      <c r="B39" s="60"/>
      <c r="C39" s="60">
        <v>3</v>
      </c>
      <c r="D39" s="60"/>
      <c r="E39" s="60">
        <v>3</v>
      </c>
      <c r="J39" s="15"/>
      <c r="M39" s="13"/>
    </row>
    <row r="40" spans="1:13">
      <c r="A40" s="15" t="s">
        <v>1855</v>
      </c>
      <c r="B40" s="60"/>
      <c r="C40" s="60">
        <v>7</v>
      </c>
      <c r="D40" s="60">
        <v>1</v>
      </c>
      <c r="E40" s="60">
        <v>8</v>
      </c>
    </row>
    <row r="41" spans="1:13">
      <c r="A41" s="15" t="s">
        <v>1891</v>
      </c>
      <c r="B41" s="60"/>
      <c r="C41" s="60">
        <v>5</v>
      </c>
      <c r="D41" s="60"/>
      <c r="E41" s="60">
        <v>5</v>
      </c>
    </row>
    <row r="42" spans="1:13">
      <c r="A42" s="15" t="s">
        <v>1892</v>
      </c>
      <c r="B42" s="60"/>
      <c r="C42" s="60">
        <v>1</v>
      </c>
      <c r="D42" s="60">
        <v>4</v>
      </c>
      <c r="E42" s="60">
        <v>5</v>
      </c>
    </row>
    <row r="43" spans="1:13">
      <c r="A43" s="15" t="s">
        <v>1955</v>
      </c>
      <c r="B43" s="60">
        <v>1</v>
      </c>
      <c r="C43" s="60">
        <v>2</v>
      </c>
      <c r="D43" s="60"/>
      <c r="E43" s="60">
        <v>3</v>
      </c>
    </row>
    <row r="44" spans="1:13">
      <c r="A44" s="15" t="s">
        <v>1956</v>
      </c>
      <c r="B44" s="60"/>
      <c r="C44" s="60">
        <v>8</v>
      </c>
      <c r="D44" s="60"/>
      <c r="E44" s="60">
        <v>8</v>
      </c>
    </row>
    <row r="45" spans="1:13">
      <c r="A45" s="15" t="s">
        <v>1957</v>
      </c>
      <c r="B45" s="60"/>
      <c r="C45" s="60">
        <v>3</v>
      </c>
      <c r="D45" s="60"/>
      <c r="E45" s="60">
        <v>3</v>
      </c>
    </row>
    <row r="46" spans="1:13">
      <c r="A46" s="15" t="s">
        <v>1958</v>
      </c>
      <c r="B46" s="60"/>
      <c r="C46" s="60">
        <v>4</v>
      </c>
      <c r="D46" s="60">
        <v>1</v>
      </c>
      <c r="E46" s="60">
        <v>5</v>
      </c>
    </row>
    <row r="47" spans="1:13">
      <c r="A47" s="15" t="s">
        <v>1959</v>
      </c>
      <c r="B47" s="60"/>
      <c r="C47" s="60">
        <v>5</v>
      </c>
      <c r="D47" s="60"/>
      <c r="E47" s="60">
        <v>5</v>
      </c>
    </row>
    <row r="48" spans="1:13">
      <c r="A48" s="15" t="s">
        <v>1234</v>
      </c>
      <c r="B48" s="60">
        <v>1</v>
      </c>
      <c r="C48" s="60"/>
      <c r="D48" s="60"/>
      <c r="E48" s="60">
        <v>1</v>
      </c>
    </row>
    <row r="49" spans="1:5">
      <c r="A49" s="15" t="s">
        <v>1235</v>
      </c>
      <c r="B49" s="60"/>
      <c r="C49" s="60">
        <v>6</v>
      </c>
      <c r="D49" s="60"/>
      <c r="E49" s="60">
        <v>6</v>
      </c>
    </row>
    <row r="50" spans="1:5">
      <c r="A50" s="15" t="s">
        <v>1236</v>
      </c>
      <c r="B50" s="60"/>
      <c r="C50" s="60">
        <v>2</v>
      </c>
      <c r="D50" s="60"/>
      <c r="E50" s="60">
        <v>2</v>
      </c>
    </row>
    <row r="51" spans="1:5">
      <c r="A51" s="15" t="s">
        <v>1237</v>
      </c>
      <c r="B51" s="60"/>
      <c r="C51" s="60">
        <v>1</v>
      </c>
      <c r="D51" s="60"/>
      <c r="E51" s="60">
        <v>1</v>
      </c>
    </row>
    <row r="52" spans="1:5">
      <c r="A52" s="15" t="s">
        <v>1238</v>
      </c>
      <c r="B52" s="60"/>
      <c r="C52" s="60">
        <v>1</v>
      </c>
      <c r="D52" s="60"/>
      <c r="E52" s="60">
        <v>1</v>
      </c>
    </row>
    <row r="53" spans="1:5">
      <c r="A53" s="15" t="s">
        <v>1239</v>
      </c>
      <c r="B53" s="60"/>
      <c r="C53" s="60">
        <v>1</v>
      </c>
      <c r="D53" s="60"/>
      <c r="E53" s="60">
        <v>1</v>
      </c>
    </row>
    <row r="54" spans="1:5">
      <c r="A54" s="15" t="s">
        <v>1240</v>
      </c>
      <c r="B54" s="60"/>
      <c r="C54" s="60">
        <v>1</v>
      </c>
      <c r="D54" s="60"/>
      <c r="E54" s="60">
        <v>1</v>
      </c>
    </row>
    <row r="55" spans="1:5">
      <c r="A55" s="15" t="s">
        <v>1241</v>
      </c>
      <c r="B55" s="60"/>
      <c r="C55" s="60">
        <v>2</v>
      </c>
      <c r="D55" s="60"/>
      <c r="E55" s="60">
        <v>2</v>
      </c>
    </row>
    <row r="56" spans="1:5">
      <c r="A56" s="15" t="s">
        <v>1242</v>
      </c>
      <c r="B56" s="60"/>
      <c r="C56" s="60">
        <v>1</v>
      </c>
      <c r="D56" s="60"/>
      <c r="E56" s="60">
        <v>1</v>
      </c>
    </row>
    <row r="57" spans="1:5">
      <c r="A57" s="15" t="s">
        <v>1243</v>
      </c>
      <c r="B57" s="60">
        <v>3</v>
      </c>
      <c r="C57" s="60">
        <v>2</v>
      </c>
      <c r="D57" s="60"/>
      <c r="E57" s="60">
        <v>5</v>
      </c>
    </row>
    <row r="58" spans="1:5">
      <c r="A58" s="15" t="s">
        <v>1244</v>
      </c>
      <c r="B58" s="60"/>
      <c r="C58" s="60">
        <v>2</v>
      </c>
      <c r="D58" s="60"/>
      <c r="E58" s="60">
        <v>2</v>
      </c>
    </row>
    <row r="59" spans="1:5">
      <c r="A59" s="15" t="s">
        <v>1245</v>
      </c>
      <c r="B59" s="60"/>
      <c r="C59" s="60">
        <v>3</v>
      </c>
      <c r="D59" s="60"/>
      <c r="E59" s="60">
        <v>3</v>
      </c>
    </row>
    <row r="60" spans="1:5">
      <c r="A60" s="15" t="s">
        <v>1246</v>
      </c>
      <c r="B60" s="60"/>
      <c r="C60" s="60">
        <v>6</v>
      </c>
      <c r="D60" s="60"/>
      <c r="E60" s="60">
        <v>6</v>
      </c>
    </row>
    <row r="61" spans="1:5">
      <c r="A61" s="15" t="s">
        <v>1247</v>
      </c>
      <c r="B61" s="60"/>
      <c r="C61" s="60">
        <v>2</v>
      </c>
      <c r="D61" s="60"/>
      <c r="E61" s="60">
        <v>2</v>
      </c>
    </row>
    <row r="62" spans="1:5">
      <c r="A62" s="15" t="s">
        <v>1248</v>
      </c>
      <c r="B62" s="60">
        <v>1</v>
      </c>
      <c r="C62" s="60">
        <v>1</v>
      </c>
      <c r="D62" s="60"/>
      <c r="E62" s="60">
        <v>2</v>
      </c>
    </row>
    <row r="63" spans="1:5">
      <c r="A63" s="15" t="s">
        <v>1249</v>
      </c>
      <c r="B63" s="60"/>
      <c r="C63" s="60">
        <v>2</v>
      </c>
      <c r="D63" s="60"/>
      <c r="E63" s="60">
        <v>2</v>
      </c>
    </row>
    <row r="64" spans="1:5">
      <c r="A64" s="15" t="s">
        <v>1250</v>
      </c>
      <c r="B64" s="60">
        <v>1</v>
      </c>
      <c r="C64" s="60">
        <v>5</v>
      </c>
      <c r="D64" s="60"/>
      <c r="E64" s="60">
        <v>6</v>
      </c>
    </row>
    <row r="65" spans="1:5">
      <c r="A65" s="15" t="s">
        <v>1251</v>
      </c>
      <c r="B65" s="60"/>
      <c r="C65" s="60">
        <v>8</v>
      </c>
      <c r="D65" s="60"/>
      <c r="E65" s="60">
        <v>8</v>
      </c>
    </row>
    <row r="66" spans="1:5">
      <c r="A66" s="15" t="s">
        <v>1252</v>
      </c>
      <c r="B66" s="60"/>
      <c r="C66" s="60">
        <v>1</v>
      </c>
      <c r="D66" s="60"/>
      <c r="E66" s="60">
        <v>1</v>
      </c>
    </row>
    <row r="67" spans="1:5">
      <c r="A67" s="15" t="s">
        <v>1253</v>
      </c>
      <c r="B67" s="60"/>
      <c r="C67" s="60">
        <v>1</v>
      </c>
      <c r="D67" s="60"/>
      <c r="E67" s="60">
        <v>1</v>
      </c>
    </row>
    <row r="68" spans="1:5">
      <c r="A68" s="15" t="s">
        <v>1254</v>
      </c>
      <c r="B68" s="60"/>
      <c r="C68" s="60">
        <v>2</v>
      </c>
      <c r="D68" s="60"/>
      <c r="E68" s="60">
        <v>2</v>
      </c>
    </row>
    <row r="69" spans="1:5">
      <c r="A69" s="15" t="s">
        <v>1255</v>
      </c>
      <c r="B69" s="60">
        <v>1</v>
      </c>
      <c r="C69" s="60">
        <v>1</v>
      </c>
      <c r="D69" s="60"/>
      <c r="E69" s="60">
        <v>2</v>
      </c>
    </row>
    <row r="70" spans="1:5">
      <c r="A70" s="15" t="s">
        <v>1256</v>
      </c>
      <c r="B70" s="60">
        <v>1</v>
      </c>
      <c r="C70" s="60">
        <v>2</v>
      </c>
      <c r="D70" s="60"/>
      <c r="E70" s="60">
        <v>3</v>
      </c>
    </row>
    <row r="71" spans="1:5">
      <c r="A71" s="15" t="s">
        <v>1257</v>
      </c>
      <c r="B71" s="60"/>
      <c r="C71" s="60">
        <v>1</v>
      </c>
      <c r="D71" s="60"/>
      <c r="E71" s="60">
        <v>1</v>
      </c>
    </row>
    <row r="72" spans="1:5">
      <c r="A72" s="15" t="s">
        <v>1258</v>
      </c>
      <c r="B72" s="60"/>
      <c r="C72" s="60">
        <v>6</v>
      </c>
      <c r="D72" s="60"/>
      <c r="E72" s="60">
        <v>6</v>
      </c>
    </row>
    <row r="73" spans="1:5">
      <c r="A73" s="15" t="s">
        <v>1259</v>
      </c>
      <c r="B73" s="60"/>
      <c r="C73" s="60">
        <v>2</v>
      </c>
      <c r="D73" s="60"/>
      <c r="E73" s="60">
        <v>2</v>
      </c>
    </row>
    <row r="74" spans="1:5">
      <c r="A74" s="15" t="s">
        <v>1260</v>
      </c>
      <c r="B74" s="60"/>
      <c r="C74" s="60">
        <v>3</v>
      </c>
      <c r="D74" s="60"/>
      <c r="E74" s="60">
        <v>3</v>
      </c>
    </row>
    <row r="75" spans="1:5">
      <c r="A75" s="15" t="s">
        <v>1261</v>
      </c>
      <c r="B75" s="60"/>
      <c r="C75" s="60">
        <v>1</v>
      </c>
      <c r="D75" s="60"/>
      <c r="E75" s="60">
        <v>1</v>
      </c>
    </row>
    <row r="76" spans="1:5">
      <c r="A76" s="15" t="s">
        <v>1262</v>
      </c>
      <c r="B76" s="60">
        <v>2</v>
      </c>
      <c r="C76" s="60">
        <v>1</v>
      </c>
      <c r="D76" s="60"/>
      <c r="E76" s="60">
        <v>3</v>
      </c>
    </row>
    <row r="77" spans="1:5">
      <c r="A77" s="15" t="s">
        <v>1263</v>
      </c>
      <c r="B77" s="60"/>
      <c r="C77" s="60">
        <v>2</v>
      </c>
      <c r="D77" s="60"/>
      <c r="E77" s="60">
        <v>2</v>
      </c>
    </row>
    <row r="78" spans="1:5">
      <c r="A78" s="15" t="s">
        <v>1264</v>
      </c>
      <c r="B78" s="60"/>
      <c r="C78" s="60">
        <v>4</v>
      </c>
      <c r="D78" s="60"/>
      <c r="E78" s="60">
        <v>4</v>
      </c>
    </row>
    <row r="79" spans="1:5">
      <c r="A79" s="15" t="s">
        <v>1265</v>
      </c>
      <c r="B79" s="60"/>
      <c r="C79" s="60">
        <v>3</v>
      </c>
      <c r="D79" s="60"/>
      <c r="E79" s="60">
        <v>3</v>
      </c>
    </row>
    <row r="80" spans="1:5">
      <c r="A80" s="15" t="s">
        <v>1266</v>
      </c>
      <c r="B80" s="60">
        <v>1</v>
      </c>
      <c r="C80" s="60">
        <v>2</v>
      </c>
      <c r="D80" s="60"/>
      <c r="E80" s="60">
        <v>3</v>
      </c>
    </row>
    <row r="81" spans="1:5">
      <c r="A81" s="15" t="s">
        <v>1267</v>
      </c>
      <c r="B81" s="60"/>
      <c r="C81" s="60">
        <v>4</v>
      </c>
      <c r="D81" s="60"/>
      <c r="E81" s="60">
        <v>4</v>
      </c>
    </row>
    <row r="82" spans="1:5">
      <c r="A82" s="15" t="s">
        <v>1268</v>
      </c>
      <c r="B82" s="60"/>
      <c r="C82" s="60">
        <v>3</v>
      </c>
      <c r="D82" s="60"/>
      <c r="E82" s="60">
        <v>3</v>
      </c>
    </row>
    <row r="83" spans="1:5">
      <c r="A83" s="15" t="s">
        <v>1269</v>
      </c>
      <c r="B83" s="60"/>
      <c r="C83" s="60">
        <v>5</v>
      </c>
      <c r="D83" s="60"/>
      <c r="E83" s="60">
        <v>5</v>
      </c>
    </row>
    <row r="84" spans="1:5">
      <c r="A84" s="15" t="s">
        <v>1270</v>
      </c>
      <c r="B84" s="60"/>
      <c r="C84" s="60">
        <v>4</v>
      </c>
      <c r="D84" s="60"/>
      <c r="E84" s="60">
        <v>4</v>
      </c>
    </row>
    <row r="85" spans="1:5">
      <c r="A85" s="15" t="s">
        <v>1271</v>
      </c>
      <c r="B85" s="60"/>
      <c r="C85" s="60">
        <v>3</v>
      </c>
      <c r="D85" s="60"/>
      <c r="E85" s="60">
        <v>3</v>
      </c>
    </row>
    <row r="86" spans="1:5">
      <c r="A86" s="15" t="s">
        <v>1272</v>
      </c>
      <c r="B86" s="60">
        <v>1</v>
      </c>
      <c r="C86" s="60">
        <v>3</v>
      </c>
      <c r="D86" s="60"/>
      <c r="E86" s="60">
        <v>4</v>
      </c>
    </row>
    <row r="87" spans="1:5">
      <c r="A87" s="15" t="s">
        <v>1273</v>
      </c>
      <c r="B87" s="60"/>
      <c r="C87" s="60">
        <v>3</v>
      </c>
      <c r="D87" s="60"/>
      <c r="E87" s="60">
        <v>3</v>
      </c>
    </row>
    <row r="88" spans="1:5">
      <c r="A88" s="15" t="s">
        <v>1274</v>
      </c>
      <c r="B88" s="60"/>
      <c r="C88" s="60">
        <v>1</v>
      </c>
      <c r="D88" s="60"/>
      <c r="E88" s="60">
        <v>1</v>
      </c>
    </row>
    <row r="89" spans="1:5">
      <c r="A89" s="15" t="s">
        <v>1275</v>
      </c>
      <c r="B89" s="60"/>
      <c r="C89" s="60">
        <v>5</v>
      </c>
      <c r="D89" s="60"/>
      <c r="E89" s="60">
        <v>5</v>
      </c>
    </row>
    <row r="90" spans="1:5">
      <c r="A90" s="15" t="s">
        <v>1276</v>
      </c>
      <c r="B90" s="60"/>
      <c r="C90" s="60">
        <v>6</v>
      </c>
      <c r="D90" s="60"/>
      <c r="E90" s="60">
        <v>6</v>
      </c>
    </row>
    <row r="91" spans="1:5">
      <c r="A91" s="15" t="s">
        <v>1277</v>
      </c>
      <c r="B91" s="60"/>
      <c r="C91" s="60">
        <v>4</v>
      </c>
      <c r="D91" s="60"/>
      <c r="E91" s="60">
        <v>4</v>
      </c>
    </row>
    <row r="92" spans="1:5">
      <c r="A92" s="15" t="s">
        <v>1278</v>
      </c>
      <c r="B92" s="60"/>
      <c r="C92" s="60">
        <v>6</v>
      </c>
      <c r="D92" s="60"/>
      <c r="E92" s="60">
        <v>6</v>
      </c>
    </row>
    <row r="93" spans="1:5">
      <c r="A93" s="15" t="s">
        <v>1279</v>
      </c>
      <c r="B93" s="60"/>
      <c r="C93" s="60">
        <v>5</v>
      </c>
      <c r="D93" s="60"/>
      <c r="E93" s="60">
        <v>5</v>
      </c>
    </row>
    <row r="94" spans="1:5">
      <c r="A94" s="15" t="s">
        <v>1280</v>
      </c>
      <c r="B94" s="60"/>
      <c r="C94" s="60">
        <v>8</v>
      </c>
      <c r="D94" s="60"/>
      <c r="E94" s="60">
        <v>8</v>
      </c>
    </row>
    <row r="95" spans="1:5">
      <c r="A95" s="15" t="s">
        <v>1281</v>
      </c>
      <c r="B95" s="60"/>
      <c r="C95" s="60">
        <v>4</v>
      </c>
      <c r="D95" s="60"/>
      <c r="E95" s="60">
        <v>4</v>
      </c>
    </row>
    <row r="96" spans="1:5">
      <c r="A96" s="15" t="s">
        <v>1282</v>
      </c>
      <c r="B96" s="60"/>
      <c r="C96" s="60">
        <v>3</v>
      </c>
      <c r="D96" s="60"/>
      <c r="E96" s="60">
        <v>3</v>
      </c>
    </row>
    <row r="97" spans="1:5">
      <c r="A97" s="15" t="s">
        <v>1283</v>
      </c>
      <c r="B97" s="60"/>
      <c r="C97" s="60">
        <v>3</v>
      </c>
      <c r="D97" s="60"/>
      <c r="E97" s="60">
        <v>3</v>
      </c>
    </row>
    <row r="98" spans="1:5">
      <c r="A98" s="15" t="s">
        <v>1284</v>
      </c>
      <c r="B98" s="60"/>
      <c r="C98" s="60">
        <v>12</v>
      </c>
      <c r="D98" s="60"/>
      <c r="E98" s="60">
        <v>12</v>
      </c>
    </row>
    <row r="99" spans="1:5">
      <c r="A99" s="15" t="s">
        <v>1314</v>
      </c>
      <c r="B99" s="60"/>
      <c r="C99" s="60">
        <v>2</v>
      </c>
      <c r="D99" s="60"/>
      <c r="E99" s="60">
        <v>2</v>
      </c>
    </row>
    <row r="100" spans="1:5">
      <c r="A100" s="15" t="s">
        <v>1315</v>
      </c>
      <c r="B100" s="60"/>
      <c r="C100" s="60">
        <v>1</v>
      </c>
      <c r="D100" s="60"/>
      <c r="E100" s="60">
        <v>1</v>
      </c>
    </row>
    <row r="101" spans="1:5">
      <c r="A101" s="15" t="s">
        <v>1316</v>
      </c>
      <c r="B101" s="60"/>
      <c r="C101" s="60">
        <v>2</v>
      </c>
      <c r="D101" s="60"/>
      <c r="E101" s="60">
        <v>2</v>
      </c>
    </row>
    <row r="102" spans="1:5">
      <c r="A102" s="15" t="s">
        <v>1317</v>
      </c>
      <c r="B102" s="60"/>
      <c r="C102" s="60">
        <v>3</v>
      </c>
      <c r="D102" s="60"/>
      <c r="E102" s="60">
        <v>3</v>
      </c>
    </row>
    <row r="103" spans="1:5">
      <c r="A103" s="15" t="s">
        <v>1318</v>
      </c>
      <c r="B103" s="60">
        <v>1</v>
      </c>
      <c r="C103" s="60">
        <v>2</v>
      </c>
      <c r="D103" s="60"/>
      <c r="E103" s="60">
        <v>3</v>
      </c>
    </row>
    <row r="104" spans="1:5">
      <c r="A104" s="15" t="s">
        <v>1319</v>
      </c>
      <c r="B104" s="60"/>
      <c r="C104" s="60">
        <v>1</v>
      </c>
      <c r="D104" s="60"/>
      <c r="E104" s="60">
        <v>1</v>
      </c>
    </row>
    <row r="105" spans="1:5">
      <c r="A105" s="15" t="s">
        <v>1320</v>
      </c>
      <c r="B105" s="60"/>
      <c r="C105" s="60">
        <v>2</v>
      </c>
      <c r="D105" s="60"/>
      <c r="E105" s="60">
        <v>2</v>
      </c>
    </row>
    <row r="106" spans="1:5">
      <c r="A106" s="15" t="s">
        <v>1364</v>
      </c>
      <c r="B106" s="60"/>
      <c r="C106" s="60">
        <v>2</v>
      </c>
      <c r="D106" s="60"/>
      <c r="E106" s="60">
        <v>2</v>
      </c>
    </row>
    <row r="107" spans="1:5">
      <c r="A107" s="15" t="s">
        <v>1420</v>
      </c>
      <c r="B107" s="60"/>
      <c r="C107" s="60">
        <v>1</v>
      </c>
      <c r="D107" s="60"/>
      <c r="E107" s="60">
        <v>1</v>
      </c>
    </row>
    <row r="108" spans="1:5">
      <c r="A108" s="15" t="s">
        <v>1365</v>
      </c>
      <c r="B108" s="60"/>
      <c r="C108" s="60">
        <v>1</v>
      </c>
      <c r="D108" s="60"/>
      <c r="E108" s="60">
        <v>1</v>
      </c>
    </row>
    <row r="109" spans="1:5">
      <c r="A109" s="15" t="s">
        <v>1366</v>
      </c>
      <c r="B109" s="60"/>
      <c r="C109" s="60">
        <v>2</v>
      </c>
      <c r="D109" s="60"/>
      <c r="E109" s="60">
        <v>2</v>
      </c>
    </row>
    <row r="110" spans="1:5">
      <c r="A110" s="15" t="s">
        <v>1421</v>
      </c>
      <c r="B110" s="60"/>
      <c r="C110" s="60">
        <v>2</v>
      </c>
      <c r="D110" s="60"/>
      <c r="E110" s="60">
        <v>2</v>
      </c>
    </row>
    <row r="111" spans="1:5">
      <c r="A111" s="15" t="s">
        <v>1422</v>
      </c>
      <c r="B111" s="60">
        <v>1</v>
      </c>
      <c r="C111" s="60">
        <v>1</v>
      </c>
      <c r="D111" s="60"/>
      <c r="E111" s="60">
        <v>2</v>
      </c>
    </row>
    <row r="112" spans="1:5">
      <c r="A112" s="15" t="s">
        <v>1423</v>
      </c>
      <c r="B112" s="60"/>
      <c r="C112" s="60">
        <v>2</v>
      </c>
      <c r="D112" s="60"/>
      <c r="E112" s="60">
        <v>2</v>
      </c>
    </row>
    <row r="113" spans="1:5">
      <c r="A113" s="15" t="s">
        <v>1424</v>
      </c>
      <c r="B113" s="60"/>
      <c r="C113" s="60">
        <v>4</v>
      </c>
      <c r="D113" s="60"/>
      <c r="E113" s="60">
        <v>4</v>
      </c>
    </row>
    <row r="114" spans="1:5">
      <c r="A114" s="15" t="s">
        <v>1425</v>
      </c>
      <c r="B114" s="60"/>
      <c r="C114" s="60">
        <v>2</v>
      </c>
      <c r="D114" s="60"/>
      <c r="E114" s="60">
        <v>2</v>
      </c>
    </row>
    <row r="115" spans="1:5">
      <c r="A115" s="15" t="s">
        <v>1426</v>
      </c>
      <c r="B115" s="60">
        <v>1</v>
      </c>
      <c r="C115" s="60">
        <v>5</v>
      </c>
      <c r="D115" s="60"/>
      <c r="E115" s="60">
        <v>6</v>
      </c>
    </row>
    <row r="116" spans="1:5">
      <c r="A116" s="15" t="s">
        <v>1427</v>
      </c>
      <c r="B116" s="60"/>
      <c r="C116" s="60">
        <v>4</v>
      </c>
      <c r="D116" s="60"/>
      <c r="E116" s="60">
        <v>4</v>
      </c>
    </row>
    <row r="117" spans="1:5">
      <c r="A117" s="15" t="s">
        <v>1475</v>
      </c>
      <c r="B117" s="60"/>
      <c r="C117" s="60">
        <v>1</v>
      </c>
      <c r="D117" s="60"/>
      <c r="E117" s="60">
        <v>1</v>
      </c>
    </row>
    <row r="118" spans="1:5">
      <c r="A118" s="15" t="s">
        <v>1476</v>
      </c>
      <c r="B118" s="60"/>
      <c r="C118" s="60">
        <v>1</v>
      </c>
      <c r="D118" s="60"/>
      <c r="E118" s="60">
        <v>1</v>
      </c>
    </row>
    <row r="119" spans="1:5">
      <c r="A119" s="15" t="s">
        <v>1477</v>
      </c>
      <c r="B119" s="60"/>
      <c r="C119" s="60">
        <v>1</v>
      </c>
      <c r="D119" s="60"/>
      <c r="E119" s="60">
        <v>1</v>
      </c>
    </row>
    <row r="120" spans="1:5">
      <c r="A120" s="15" t="s">
        <v>1478</v>
      </c>
      <c r="B120" s="60"/>
      <c r="C120" s="60">
        <v>2</v>
      </c>
      <c r="D120" s="60"/>
      <c r="E120" s="60">
        <v>2</v>
      </c>
    </row>
    <row r="121" spans="1:5">
      <c r="A121" s="15" t="s">
        <v>1479</v>
      </c>
      <c r="B121" s="60"/>
      <c r="C121" s="60">
        <v>3</v>
      </c>
      <c r="D121" s="60"/>
      <c r="E121" s="60">
        <v>3</v>
      </c>
    </row>
    <row r="122" spans="1:5">
      <c r="A122" s="15" t="s">
        <v>1494</v>
      </c>
      <c r="B122" s="60"/>
      <c r="C122" s="60">
        <v>1</v>
      </c>
      <c r="D122" s="60"/>
      <c r="E122" s="60">
        <v>1</v>
      </c>
    </row>
    <row r="123" spans="1:5">
      <c r="A123" s="15" t="s">
        <v>1495</v>
      </c>
      <c r="B123" s="60"/>
      <c r="C123" s="60">
        <v>2</v>
      </c>
      <c r="D123" s="60"/>
      <c r="E123" s="60">
        <v>2</v>
      </c>
    </row>
    <row r="124" spans="1:5">
      <c r="A124" s="15" t="s">
        <v>1496</v>
      </c>
      <c r="B124" s="60"/>
      <c r="C124" s="60">
        <v>1</v>
      </c>
      <c r="D124" s="60"/>
      <c r="E124" s="60">
        <v>1</v>
      </c>
    </row>
    <row r="125" spans="1:5">
      <c r="A125" s="15" t="s">
        <v>1530</v>
      </c>
      <c r="B125" s="60"/>
      <c r="C125" s="60">
        <v>1</v>
      </c>
      <c r="D125" s="60"/>
      <c r="E125" s="60">
        <v>1</v>
      </c>
    </row>
    <row r="126" spans="1:5">
      <c r="A126" s="15" t="s">
        <v>1531</v>
      </c>
      <c r="B126" s="60">
        <v>1</v>
      </c>
      <c r="C126" s="60"/>
      <c r="D126" s="60"/>
      <c r="E126" s="60">
        <v>1</v>
      </c>
    </row>
    <row r="127" spans="1:5">
      <c r="A127" s="15" t="s">
        <v>1532</v>
      </c>
      <c r="B127" s="60">
        <v>1</v>
      </c>
      <c r="C127" s="60">
        <v>2</v>
      </c>
      <c r="D127" s="60"/>
      <c r="E127" s="60">
        <v>3</v>
      </c>
    </row>
    <row r="128" spans="1:5">
      <c r="A128" s="15" t="s">
        <v>1565</v>
      </c>
      <c r="B128" s="60"/>
      <c r="C128" s="60">
        <v>4</v>
      </c>
      <c r="D128" s="60"/>
      <c r="E128" s="60">
        <v>4</v>
      </c>
    </row>
    <row r="129" spans="1:5">
      <c r="A129" s="15" t="s">
        <v>1566</v>
      </c>
      <c r="B129" s="60"/>
      <c r="C129" s="60">
        <v>2</v>
      </c>
      <c r="D129" s="60"/>
      <c r="E129" s="60">
        <v>2</v>
      </c>
    </row>
    <row r="130" spans="1:5">
      <c r="A130" s="15" t="s">
        <v>1567</v>
      </c>
      <c r="B130" s="60"/>
      <c r="C130" s="60">
        <v>4</v>
      </c>
      <c r="D130" s="60"/>
      <c r="E130" s="60">
        <v>4</v>
      </c>
    </row>
    <row r="131" spans="1:5">
      <c r="A131" s="15" t="s">
        <v>1568</v>
      </c>
      <c r="B131" s="60"/>
      <c r="C131" s="60">
        <v>4</v>
      </c>
      <c r="D131" s="60"/>
      <c r="E131" s="60">
        <v>4</v>
      </c>
    </row>
    <row r="132" spans="1:5">
      <c r="A132" s="15" t="s">
        <v>1676</v>
      </c>
      <c r="B132" s="60"/>
      <c r="C132" s="60">
        <v>2</v>
      </c>
      <c r="D132" s="60"/>
      <c r="E132" s="60">
        <v>2</v>
      </c>
    </row>
    <row r="133" spans="1:5">
      <c r="A133" s="15" t="s">
        <v>1677</v>
      </c>
      <c r="B133" s="60"/>
      <c r="C133" s="60">
        <v>10</v>
      </c>
      <c r="D133" s="60"/>
      <c r="E133" s="60">
        <v>10</v>
      </c>
    </row>
    <row r="134" spans="1:5">
      <c r="A134" s="15" t="s">
        <v>1678</v>
      </c>
      <c r="B134" s="60"/>
      <c r="C134" s="60">
        <v>6</v>
      </c>
      <c r="D134" s="60"/>
      <c r="E134" s="60">
        <v>6</v>
      </c>
    </row>
    <row r="135" spans="1:5">
      <c r="A135" s="15" t="s">
        <v>1679</v>
      </c>
      <c r="B135" s="60"/>
      <c r="C135" s="60">
        <v>4</v>
      </c>
      <c r="D135" s="60"/>
      <c r="E135" s="60">
        <v>4</v>
      </c>
    </row>
    <row r="136" spans="1:5">
      <c r="A136" s="15" t="s">
        <v>1680</v>
      </c>
      <c r="B136" s="60"/>
      <c r="C136" s="60">
        <v>11</v>
      </c>
      <c r="D136" s="60"/>
      <c r="E136" s="60">
        <v>11</v>
      </c>
    </row>
    <row r="137" spans="1:5">
      <c r="A137" s="15" t="s">
        <v>1681</v>
      </c>
      <c r="B137" s="60"/>
      <c r="C137" s="60">
        <v>3</v>
      </c>
      <c r="D137" s="60"/>
      <c r="E137" s="60">
        <v>3</v>
      </c>
    </row>
    <row r="138" spans="1:5">
      <c r="A138" s="15" t="s">
        <v>1856</v>
      </c>
      <c r="B138" s="60"/>
      <c r="C138" s="60">
        <v>8</v>
      </c>
      <c r="D138" s="60"/>
      <c r="E138" s="60">
        <v>8</v>
      </c>
    </row>
    <row r="139" spans="1:5">
      <c r="A139" s="15" t="s">
        <v>1857</v>
      </c>
      <c r="B139" s="60"/>
      <c r="C139" s="60">
        <v>3</v>
      </c>
      <c r="D139" s="60"/>
      <c r="E139" s="60">
        <v>3</v>
      </c>
    </row>
    <row r="140" spans="1:5">
      <c r="A140" s="15" t="s">
        <v>816</v>
      </c>
      <c r="B140" s="60">
        <v>19</v>
      </c>
      <c r="C140" s="60">
        <v>319</v>
      </c>
      <c r="D140" s="60">
        <v>6</v>
      </c>
      <c r="E140" s="60">
        <v>344</v>
      </c>
    </row>
    <row r="141" spans="1:5">
      <c r="A141" s="15"/>
    </row>
    <row r="142" spans="1:5">
      <c r="A142" s="15"/>
    </row>
    <row r="143" spans="1:5">
      <c r="A143" s="15"/>
    </row>
    <row r="144" spans="1:5">
      <c r="A144" s="15"/>
    </row>
    <row r="145" spans="1:4">
      <c r="A145" s="15"/>
    </row>
    <row r="146" spans="1:4">
      <c r="A146" s="15"/>
    </row>
    <row r="147" spans="1:4">
      <c r="A147" s="15"/>
    </row>
    <row r="148" spans="1:4">
      <c r="A148" s="15"/>
    </row>
    <row r="149" spans="1:4">
      <c r="A149" s="15"/>
    </row>
    <row r="150" spans="1:4">
      <c r="A150" s="15"/>
    </row>
    <row r="151" spans="1:4">
      <c r="A151" s="15"/>
    </row>
    <row r="152" spans="1:4">
      <c r="A152" s="15"/>
    </row>
    <row r="153" spans="1:4">
      <c r="A153" s="15"/>
    </row>
    <row r="154" spans="1:4">
      <c r="A154" s="11" t="s">
        <v>837</v>
      </c>
      <c r="B154" t="s">
        <v>1217</v>
      </c>
    </row>
    <row r="156" spans="1:4">
      <c r="A156" s="11" t="s">
        <v>817</v>
      </c>
      <c r="B156" s="11" t="s">
        <v>812</v>
      </c>
    </row>
    <row r="157" spans="1:4">
      <c r="A157" s="11" t="s">
        <v>813</v>
      </c>
      <c r="B157" t="s">
        <v>18</v>
      </c>
      <c r="C157" t="s">
        <v>10</v>
      </c>
      <c r="D157" t="s">
        <v>816</v>
      </c>
    </row>
    <row r="158" spans="1:4">
      <c r="A158" s="15" t="s">
        <v>1851</v>
      </c>
      <c r="B158" s="60"/>
      <c r="C158" s="60">
        <v>1</v>
      </c>
      <c r="D158" s="60">
        <v>1</v>
      </c>
    </row>
    <row r="159" spans="1:4">
      <c r="A159" s="15" t="s">
        <v>1852</v>
      </c>
      <c r="B159" s="60">
        <v>4</v>
      </c>
      <c r="C159" s="60"/>
      <c r="D159" s="60">
        <v>4</v>
      </c>
    </row>
    <row r="160" spans="1:4">
      <c r="A160" s="15" t="s">
        <v>1853</v>
      </c>
      <c r="B160" s="60">
        <v>2</v>
      </c>
      <c r="C160" s="60"/>
      <c r="D160" s="60">
        <v>2</v>
      </c>
    </row>
    <row r="161" spans="1:4">
      <c r="A161" s="15" t="s">
        <v>1854</v>
      </c>
      <c r="B161" s="60">
        <v>3</v>
      </c>
      <c r="C161" s="60"/>
      <c r="D161" s="60">
        <v>3</v>
      </c>
    </row>
    <row r="162" spans="1:4">
      <c r="A162" s="15" t="s">
        <v>1855</v>
      </c>
      <c r="B162" s="60">
        <v>7</v>
      </c>
      <c r="C162" s="60">
        <v>1</v>
      </c>
      <c r="D162" s="60">
        <v>8</v>
      </c>
    </row>
    <row r="163" spans="1:4">
      <c r="A163" s="15" t="s">
        <v>1891</v>
      </c>
      <c r="B163" s="60">
        <v>5</v>
      </c>
      <c r="C163" s="60"/>
      <c r="D163" s="60">
        <v>5</v>
      </c>
    </row>
    <row r="164" spans="1:4">
      <c r="A164" s="15" t="s">
        <v>1892</v>
      </c>
      <c r="B164" s="60">
        <v>2</v>
      </c>
      <c r="C164" s="60">
        <v>3</v>
      </c>
      <c r="D164" s="60">
        <v>5</v>
      </c>
    </row>
    <row r="165" spans="1:4">
      <c r="A165" s="15" t="s">
        <v>1955</v>
      </c>
      <c r="B165" s="60">
        <v>1</v>
      </c>
      <c r="C165" s="60">
        <v>2</v>
      </c>
      <c r="D165" s="60">
        <v>3</v>
      </c>
    </row>
    <row r="166" spans="1:4">
      <c r="A166" s="15" t="s">
        <v>1956</v>
      </c>
      <c r="B166" s="60">
        <v>5</v>
      </c>
      <c r="C166" s="60">
        <v>3</v>
      </c>
      <c r="D166" s="60">
        <v>8</v>
      </c>
    </row>
    <row r="167" spans="1:4">
      <c r="A167" s="15" t="s">
        <v>1957</v>
      </c>
      <c r="B167" s="60">
        <v>3</v>
      </c>
      <c r="C167" s="60"/>
      <c r="D167" s="60">
        <v>3</v>
      </c>
    </row>
    <row r="168" spans="1:4">
      <c r="A168" s="15" t="s">
        <v>1958</v>
      </c>
      <c r="B168" s="60">
        <v>4</v>
      </c>
      <c r="C168" s="60">
        <v>1</v>
      </c>
      <c r="D168" s="60">
        <v>5</v>
      </c>
    </row>
    <row r="169" spans="1:4">
      <c r="A169" s="15" t="s">
        <v>1959</v>
      </c>
      <c r="B169" s="60">
        <v>5</v>
      </c>
      <c r="C169" s="60"/>
      <c r="D169" s="60">
        <v>5</v>
      </c>
    </row>
    <row r="170" spans="1:4">
      <c r="A170" s="15" t="s">
        <v>1234</v>
      </c>
      <c r="B170" s="60"/>
      <c r="C170" s="60">
        <v>1</v>
      </c>
      <c r="D170" s="60">
        <v>1</v>
      </c>
    </row>
    <row r="171" spans="1:4">
      <c r="A171" s="15" t="s">
        <v>1235</v>
      </c>
      <c r="B171" s="60">
        <v>4</v>
      </c>
      <c r="C171" s="60">
        <v>2</v>
      </c>
      <c r="D171" s="60">
        <v>6</v>
      </c>
    </row>
    <row r="172" spans="1:4">
      <c r="A172" s="15" t="s">
        <v>1236</v>
      </c>
      <c r="B172" s="60">
        <v>1</v>
      </c>
      <c r="C172" s="60">
        <v>1</v>
      </c>
      <c r="D172" s="60">
        <v>2</v>
      </c>
    </row>
    <row r="173" spans="1:4">
      <c r="A173" s="15" t="s">
        <v>1237</v>
      </c>
      <c r="B173" s="60">
        <v>1</v>
      </c>
      <c r="C173" s="60"/>
      <c r="D173" s="60">
        <v>1</v>
      </c>
    </row>
    <row r="174" spans="1:4">
      <c r="A174" s="15" t="s">
        <v>1238</v>
      </c>
      <c r="B174" s="60">
        <v>1</v>
      </c>
      <c r="C174" s="60"/>
      <c r="D174" s="60">
        <v>1</v>
      </c>
    </row>
    <row r="175" spans="1:4">
      <c r="A175" s="15" t="s">
        <v>1239</v>
      </c>
      <c r="B175" s="60">
        <v>1</v>
      </c>
      <c r="C175" s="60"/>
      <c r="D175" s="60">
        <v>1</v>
      </c>
    </row>
    <row r="176" spans="1:4">
      <c r="A176" s="15" t="s">
        <v>1240</v>
      </c>
      <c r="B176" s="60"/>
      <c r="C176" s="60">
        <v>1</v>
      </c>
      <c r="D176" s="60">
        <v>1</v>
      </c>
    </row>
    <row r="177" spans="1:4">
      <c r="A177" s="15" t="s">
        <v>1241</v>
      </c>
      <c r="B177" s="60">
        <v>1</v>
      </c>
      <c r="C177" s="60">
        <v>1</v>
      </c>
      <c r="D177" s="60">
        <v>2</v>
      </c>
    </row>
    <row r="178" spans="1:4">
      <c r="A178" s="15" t="s">
        <v>1242</v>
      </c>
      <c r="B178" s="60">
        <v>1</v>
      </c>
      <c r="C178" s="60"/>
      <c r="D178" s="60">
        <v>1</v>
      </c>
    </row>
    <row r="179" spans="1:4">
      <c r="A179" s="15" t="s">
        <v>1243</v>
      </c>
      <c r="B179" s="60">
        <v>4</v>
      </c>
      <c r="C179" s="60">
        <v>1</v>
      </c>
      <c r="D179" s="60">
        <v>5</v>
      </c>
    </row>
    <row r="180" spans="1:4">
      <c r="A180" s="15" t="s">
        <v>1244</v>
      </c>
      <c r="B180" s="60">
        <v>2</v>
      </c>
      <c r="C180" s="60"/>
      <c r="D180" s="60">
        <v>2</v>
      </c>
    </row>
    <row r="181" spans="1:4">
      <c r="A181" s="15" t="s">
        <v>1245</v>
      </c>
      <c r="B181" s="60">
        <v>3</v>
      </c>
      <c r="C181" s="60"/>
      <c r="D181" s="60">
        <v>3</v>
      </c>
    </row>
    <row r="182" spans="1:4">
      <c r="A182" s="15" t="s">
        <v>1246</v>
      </c>
      <c r="B182" s="60">
        <v>2</v>
      </c>
      <c r="C182" s="60">
        <v>4</v>
      </c>
      <c r="D182" s="60">
        <v>6</v>
      </c>
    </row>
    <row r="183" spans="1:4">
      <c r="A183" s="15" t="s">
        <v>1247</v>
      </c>
      <c r="B183" s="60">
        <v>1</v>
      </c>
      <c r="C183" s="60">
        <v>1</v>
      </c>
      <c r="D183" s="60">
        <v>2</v>
      </c>
    </row>
    <row r="184" spans="1:4">
      <c r="A184" s="15" t="s">
        <v>1248</v>
      </c>
      <c r="B184" s="60">
        <v>1</v>
      </c>
      <c r="C184" s="60">
        <v>1</v>
      </c>
      <c r="D184" s="60">
        <v>2</v>
      </c>
    </row>
    <row r="185" spans="1:4">
      <c r="A185" s="15" t="s">
        <v>1249</v>
      </c>
      <c r="B185" s="60">
        <v>2</v>
      </c>
      <c r="C185" s="60"/>
      <c r="D185" s="60">
        <v>2</v>
      </c>
    </row>
    <row r="186" spans="1:4">
      <c r="A186" s="15" t="s">
        <v>1250</v>
      </c>
      <c r="B186" s="60">
        <v>3</v>
      </c>
      <c r="C186" s="60">
        <v>3</v>
      </c>
      <c r="D186" s="60">
        <v>6</v>
      </c>
    </row>
    <row r="187" spans="1:4">
      <c r="A187" s="15" t="s">
        <v>1251</v>
      </c>
      <c r="B187" s="60">
        <v>8</v>
      </c>
      <c r="C187" s="60"/>
      <c r="D187" s="60">
        <v>8</v>
      </c>
    </row>
    <row r="188" spans="1:4">
      <c r="A188" s="15" t="s">
        <v>1252</v>
      </c>
      <c r="B188" s="60">
        <v>1</v>
      </c>
      <c r="C188" s="60"/>
      <c r="D188" s="60">
        <v>1</v>
      </c>
    </row>
    <row r="189" spans="1:4">
      <c r="A189" s="15" t="s">
        <v>1253</v>
      </c>
      <c r="B189" s="60">
        <v>1</v>
      </c>
      <c r="C189" s="60"/>
      <c r="D189" s="60">
        <v>1</v>
      </c>
    </row>
    <row r="190" spans="1:4">
      <c r="A190" s="15" t="s">
        <v>1254</v>
      </c>
      <c r="B190" s="60"/>
      <c r="C190" s="60">
        <v>2</v>
      </c>
      <c r="D190" s="60">
        <v>2</v>
      </c>
    </row>
    <row r="191" spans="1:4">
      <c r="A191" s="15" t="s">
        <v>1255</v>
      </c>
      <c r="B191" s="60">
        <v>1</v>
      </c>
      <c r="C191" s="60">
        <v>1</v>
      </c>
      <c r="D191" s="60">
        <v>2</v>
      </c>
    </row>
    <row r="192" spans="1:4">
      <c r="A192" s="15" t="s">
        <v>1256</v>
      </c>
      <c r="B192" s="60"/>
      <c r="C192" s="60">
        <v>3</v>
      </c>
      <c r="D192" s="60">
        <v>3</v>
      </c>
    </row>
    <row r="193" spans="1:4">
      <c r="A193" s="15" t="s">
        <v>1257</v>
      </c>
      <c r="B193" s="60"/>
      <c r="C193" s="60">
        <v>1</v>
      </c>
      <c r="D193" s="60">
        <v>1</v>
      </c>
    </row>
    <row r="194" spans="1:4">
      <c r="A194" s="15" t="s">
        <v>1258</v>
      </c>
      <c r="B194" s="60"/>
      <c r="C194" s="60">
        <v>6</v>
      </c>
      <c r="D194" s="60">
        <v>6</v>
      </c>
    </row>
    <row r="195" spans="1:4">
      <c r="A195" s="15" t="s">
        <v>1259</v>
      </c>
      <c r="B195" s="60">
        <v>2</v>
      </c>
      <c r="C195" s="60"/>
      <c r="D195" s="60">
        <v>2</v>
      </c>
    </row>
    <row r="196" spans="1:4">
      <c r="A196" s="15" t="s">
        <v>1260</v>
      </c>
      <c r="B196" s="60">
        <v>2</v>
      </c>
      <c r="C196" s="60">
        <v>1</v>
      </c>
      <c r="D196" s="60">
        <v>3</v>
      </c>
    </row>
    <row r="197" spans="1:4">
      <c r="A197" s="15" t="s">
        <v>1261</v>
      </c>
      <c r="B197" s="60"/>
      <c r="C197" s="60">
        <v>1</v>
      </c>
      <c r="D197" s="60">
        <v>1</v>
      </c>
    </row>
    <row r="198" spans="1:4">
      <c r="A198" s="15" t="s">
        <v>1262</v>
      </c>
      <c r="B198" s="60">
        <v>2</v>
      </c>
      <c r="C198" s="60">
        <v>1</v>
      </c>
      <c r="D198" s="60">
        <v>3</v>
      </c>
    </row>
    <row r="199" spans="1:4">
      <c r="A199" s="15" t="s">
        <v>1263</v>
      </c>
      <c r="B199" s="60">
        <v>2</v>
      </c>
      <c r="C199" s="60"/>
      <c r="D199" s="60">
        <v>2</v>
      </c>
    </row>
    <row r="200" spans="1:4">
      <c r="A200" s="15" t="s">
        <v>1264</v>
      </c>
      <c r="B200" s="60">
        <v>2</v>
      </c>
      <c r="C200" s="60">
        <v>2</v>
      </c>
      <c r="D200" s="60">
        <v>4</v>
      </c>
    </row>
    <row r="201" spans="1:4">
      <c r="A201" s="15" t="s">
        <v>1265</v>
      </c>
      <c r="B201" s="60">
        <v>1</v>
      </c>
      <c r="C201" s="60">
        <v>2</v>
      </c>
      <c r="D201" s="60">
        <v>3</v>
      </c>
    </row>
    <row r="202" spans="1:4">
      <c r="A202" s="15" t="s">
        <v>1266</v>
      </c>
      <c r="B202" s="60">
        <v>3</v>
      </c>
      <c r="C202" s="60"/>
      <c r="D202" s="60">
        <v>3</v>
      </c>
    </row>
    <row r="203" spans="1:4">
      <c r="A203" s="15" t="s">
        <v>1267</v>
      </c>
      <c r="B203" s="60">
        <v>3</v>
      </c>
      <c r="C203" s="60">
        <v>1</v>
      </c>
      <c r="D203" s="60">
        <v>4</v>
      </c>
    </row>
    <row r="204" spans="1:4">
      <c r="A204" s="15" t="s">
        <v>1268</v>
      </c>
      <c r="B204" s="60">
        <v>2</v>
      </c>
      <c r="C204" s="60">
        <v>1</v>
      </c>
      <c r="D204" s="60">
        <v>3</v>
      </c>
    </row>
    <row r="205" spans="1:4">
      <c r="A205" s="15" t="s">
        <v>1269</v>
      </c>
      <c r="B205" s="60">
        <v>4</v>
      </c>
      <c r="C205" s="60">
        <v>1</v>
      </c>
      <c r="D205" s="60">
        <v>5</v>
      </c>
    </row>
    <row r="206" spans="1:4">
      <c r="A206" s="15" t="s">
        <v>1270</v>
      </c>
      <c r="B206" s="60">
        <v>3</v>
      </c>
      <c r="C206" s="60">
        <v>1</v>
      </c>
      <c r="D206" s="60">
        <v>4</v>
      </c>
    </row>
    <row r="207" spans="1:4">
      <c r="A207" s="15" t="s">
        <v>1271</v>
      </c>
      <c r="B207" s="60">
        <v>2</v>
      </c>
      <c r="C207" s="60">
        <v>1</v>
      </c>
      <c r="D207" s="60">
        <v>3</v>
      </c>
    </row>
    <row r="208" spans="1:4">
      <c r="A208" s="15" t="s">
        <v>1272</v>
      </c>
      <c r="B208" s="60">
        <v>3</v>
      </c>
      <c r="C208" s="60">
        <v>1</v>
      </c>
      <c r="D208" s="60">
        <v>4</v>
      </c>
    </row>
    <row r="209" spans="1:4">
      <c r="A209" s="15" t="s">
        <v>1273</v>
      </c>
      <c r="B209" s="60">
        <v>3</v>
      </c>
      <c r="C209" s="60"/>
      <c r="D209" s="60">
        <v>3</v>
      </c>
    </row>
    <row r="210" spans="1:4">
      <c r="A210" s="15" t="s">
        <v>1274</v>
      </c>
      <c r="B210" s="60">
        <v>1</v>
      </c>
      <c r="C210" s="60"/>
      <c r="D210" s="60">
        <v>1</v>
      </c>
    </row>
    <row r="211" spans="1:4">
      <c r="A211" s="15" t="s">
        <v>1275</v>
      </c>
      <c r="B211" s="60">
        <v>4</v>
      </c>
      <c r="C211" s="60">
        <v>1</v>
      </c>
      <c r="D211" s="60">
        <v>5</v>
      </c>
    </row>
    <row r="212" spans="1:4">
      <c r="A212" s="15" t="s">
        <v>1276</v>
      </c>
      <c r="B212" s="60">
        <v>6</v>
      </c>
      <c r="C212" s="60"/>
      <c r="D212" s="60">
        <v>6</v>
      </c>
    </row>
    <row r="213" spans="1:4">
      <c r="A213" s="15" t="s">
        <v>1277</v>
      </c>
      <c r="B213" s="60">
        <v>3</v>
      </c>
      <c r="C213" s="60">
        <v>1</v>
      </c>
      <c r="D213" s="60">
        <v>4</v>
      </c>
    </row>
    <row r="214" spans="1:4">
      <c r="A214" s="15" t="s">
        <v>1278</v>
      </c>
      <c r="B214" s="60">
        <v>4</v>
      </c>
      <c r="C214" s="60">
        <v>2</v>
      </c>
      <c r="D214" s="60">
        <v>6</v>
      </c>
    </row>
    <row r="215" spans="1:4">
      <c r="A215" s="15" t="s">
        <v>1279</v>
      </c>
      <c r="B215" s="60">
        <v>1</v>
      </c>
      <c r="C215" s="60">
        <v>4</v>
      </c>
      <c r="D215" s="60">
        <v>5</v>
      </c>
    </row>
    <row r="216" spans="1:4">
      <c r="A216" s="15" t="s">
        <v>1280</v>
      </c>
      <c r="B216" s="60">
        <v>3</v>
      </c>
      <c r="C216" s="60">
        <v>5</v>
      </c>
      <c r="D216" s="60">
        <v>8</v>
      </c>
    </row>
    <row r="217" spans="1:4">
      <c r="A217" s="15" t="s">
        <v>1281</v>
      </c>
      <c r="B217" s="60">
        <v>2</v>
      </c>
      <c r="C217" s="60">
        <v>2</v>
      </c>
      <c r="D217" s="60">
        <v>4</v>
      </c>
    </row>
    <row r="218" spans="1:4">
      <c r="A218" s="15" t="s">
        <v>1282</v>
      </c>
      <c r="B218" s="60"/>
      <c r="C218" s="60">
        <v>3</v>
      </c>
      <c r="D218" s="60">
        <v>3</v>
      </c>
    </row>
    <row r="219" spans="1:4">
      <c r="A219" s="15" t="s">
        <v>1283</v>
      </c>
      <c r="B219" s="60">
        <v>3</v>
      </c>
      <c r="C219" s="60"/>
      <c r="D219" s="60">
        <v>3</v>
      </c>
    </row>
    <row r="220" spans="1:4">
      <c r="A220" s="15" t="s">
        <v>1284</v>
      </c>
      <c r="B220" s="60">
        <v>4</v>
      </c>
      <c r="C220" s="60">
        <v>8</v>
      </c>
      <c r="D220" s="60">
        <v>12</v>
      </c>
    </row>
    <row r="221" spans="1:4">
      <c r="A221" s="15" t="s">
        <v>1314</v>
      </c>
      <c r="B221" s="60"/>
      <c r="C221" s="60">
        <v>2</v>
      </c>
      <c r="D221" s="60">
        <v>2</v>
      </c>
    </row>
    <row r="222" spans="1:4">
      <c r="A222" s="15" t="s">
        <v>1315</v>
      </c>
      <c r="B222" s="60">
        <v>1</v>
      </c>
      <c r="C222" s="60"/>
      <c r="D222" s="60">
        <v>1</v>
      </c>
    </row>
    <row r="223" spans="1:4">
      <c r="A223" s="15" t="s">
        <v>1316</v>
      </c>
      <c r="B223" s="60">
        <v>2</v>
      </c>
      <c r="C223" s="60"/>
      <c r="D223" s="60">
        <v>2</v>
      </c>
    </row>
    <row r="224" spans="1:4">
      <c r="A224" s="15" t="s">
        <v>1317</v>
      </c>
      <c r="B224" s="60">
        <v>3</v>
      </c>
      <c r="C224" s="60"/>
      <c r="D224" s="60">
        <v>3</v>
      </c>
    </row>
    <row r="225" spans="1:4">
      <c r="A225" s="15" t="s">
        <v>1318</v>
      </c>
      <c r="B225" s="60">
        <v>2</v>
      </c>
      <c r="C225" s="60">
        <v>1</v>
      </c>
      <c r="D225" s="60">
        <v>3</v>
      </c>
    </row>
    <row r="226" spans="1:4">
      <c r="A226" s="15" t="s">
        <v>1319</v>
      </c>
      <c r="B226" s="60">
        <v>1</v>
      </c>
      <c r="C226" s="60"/>
      <c r="D226" s="60">
        <v>1</v>
      </c>
    </row>
    <row r="227" spans="1:4">
      <c r="A227" s="15" t="s">
        <v>1320</v>
      </c>
      <c r="B227" s="60">
        <v>1</v>
      </c>
      <c r="C227" s="60">
        <v>1</v>
      </c>
      <c r="D227" s="60">
        <v>2</v>
      </c>
    </row>
    <row r="228" spans="1:4">
      <c r="A228" s="15" t="s">
        <v>1364</v>
      </c>
      <c r="B228" s="60">
        <v>2</v>
      </c>
      <c r="C228" s="60"/>
      <c r="D228" s="60">
        <v>2</v>
      </c>
    </row>
    <row r="229" spans="1:4">
      <c r="A229" s="15" t="s">
        <v>1420</v>
      </c>
      <c r="B229" s="60">
        <v>1</v>
      </c>
      <c r="C229" s="60"/>
      <c r="D229" s="60">
        <v>1</v>
      </c>
    </row>
    <row r="230" spans="1:4">
      <c r="A230" s="15" t="s">
        <v>1365</v>
      </c>
      <c r="B230" s="60">
        <v>1</v>
      </c>
      <c r="C230" s="60"/>
      <c r="D230" s="60">
        <v>1</v>
      </c>
    </row>
    <row r="231" spans="1:4">
      <c r="A231" s="15" t="s">
        <v>1366</v>
      </c>
      <c r="B231" s="60">
        <v>2</v>
      </c>
      <c r="C231" s="60"/>
      <c r="D231" s="60">
        <v>2</v>
      </c>
    </row>
    <row r="232" spans="1:4">
      <c r="A232" s="15" t="s">
        <v>1421</v>
      </c>
      <c r="B232" s="60">
        <v>2</v>
      </c>
      <c r="C232" s="60"/>
      <c r="D232" s="60">
        <v>2</v>
      </c>
    </row>
    <row r="233" spans="1:4">
      <c r="A233" s="15" t="s">
        <v>1422</v>
      </c>
      <c r="B233" s="60">
        <v>1</v>
      </c>
      <c r="C233" s="60">
        <v>1</v>
      </c>
      <c r="D233" s="60">
        <v>2</v>
      </c>
    </row>
    <row r="234" spans="1:4">
      <c r="A234" s="15" t="s">
        <v>1423</v>
      </c>
      <c r="B234" s="60"/>
      <c r="C234" s="60">
        <v>2</v>
      </c>
      <c r="D234" s="60">
        <v>2</v>
      </c>
    </row>
    <row r="235" spans="1:4">
      <c r="A235" s="15" t="s">
        <v>1424</v>
      </c>
      <c r="B235" s="60">
        <v>1</v>
      </c>
      <c r="C235" s="60">
        <v>3</v>
      </c>
      <c r="D235" s="60">
        <v>4</v>
      </c>
    </row>
    <row r="236" spans="1:4">
      <c r="A236" s="15" t="s">
        <v>1425</v>
      </c>
      <c r="B236" s="60">
        <v>1</v>
      </c>
      <c r="C236" s="60">
        <v>1</v>
      </c>
      <c r="D236" s="60">
        <v>2</v>
      </c>
    </row>
    <row r="237" spans="1:4">
      <c r="A237" s="15" t="s">
        <v>1426</v>
      </c>
      <c r="B237" s="60">
        <v>5</v>
      </c>
      <c r="C237" s="60">
        <v>1</v>
      </c>
      <c r="D237" s="60">
        <v>6</v>
      </c>
    </row>
    <row r="238" spans="1:4">
      <c r="A238" s="15" t="s">
        <v>1427</v>
      </c>
      <c r="B238" s="60">
        <v>4</v>
      </c>
      <c r="C238" s="60"/>
      <c r="D238" s="60">
        <v>4</v>
      </c>
    </row>
    <row r="239" spans="1:4">
      <c r="A239" s="15" t="s">
        <v>1475</v>
      </c>
      <c r="B239" s="60">
        <v>1</v>
      </c>
      <c r="C239" s="60"/>
      <c r="D239" s="60">
        <v>1</v>
      </c>
    </row>
    <row r="240" spans="1:4">
      <c r="A240" s="15" t="s">
        <v>1476</v>
      </c>
      <c r="B240" s="60">
        <v>1</v>
      </c>
      <c r="C240" s="60"/>
      <c r="D240" s="60">
        <v>1</v>
      </c>
    </row>
    <row r="241" spans="1:4">
      <c r="A241" s="15" t="s">
        <v>1477</v>
      </c>
      <c r="B241" s="60">
        <v>1</v>
      </c>
      <c r="C241" s="60"/>
      <c r="D241" s="60">
        <v>1</v>
      </c>
    </row>
    <row r="242" spans="1:4">
      <c r="A242" s="15" t="s">
        <v>1478</v>
      </c>
      <c r="B242" s="60">
        <v>1</v>
      </c>
      <c r="C242" s="60">
        <v>1</v>
      </c>
      <c r="D242" s="60">
        <v>2</v>
      </c>
    </row>
    <row r="243" spans="1:4">
      <c r="A243" s="15" t="s">
        <v>1479</v>
      </c>
      <c r="B243" s="60">
        <v>3</v>
      </c>
      <c r="C243" s="60"/>
      <c r="D243" s="60">
        <v>3</v>
      </c>
    </row>
    <row r="244" spans="1:4">
      <c r="A244" s="15" t="s">
        <v>1494</v>
      </c>
      <c r="B244" s="60">
        <v>1</v>
      </c>
      <c r="C244" s="60"/>
      <c r="D244" s="60">
        <v>1</v>
      </c>
    </row>
    <row r="245" spans="1:4">
      <c r="A245" s="15" t="s">
        <v>1495</v>
      </c>
      <c r="B245" s="60">
        <v>1</v>
      </c>
      <c r="C245" s="60">
        <v>1</v>
      </c>
      <c r="D245" s="60">
        <v>2</v>
      </c>
    </row>
    <row r="246" spans="1:4">
      <c r="A246" s="15" t="s">
        <v>1496</v>
      </c>
      <c r="B246" s="60">
        <v>1</v>
      </c>
      <c r="C246" s="60"/>
      <c r="D246" s="60">
        <v>1</v>
      </c>
    </row>
    <row r="247" spans="1:4">
      <c r="A247" s="15" t="s">
        <v>1530</v>
      </c>
      <c r="B247" s="60">
        <v>1</v>
      </c>
      <c r="C247" s="60"/>
      <c r="D247" s="60">
        <v>1</v>
      </c>
    </row>
    <row r="248" spans="1:4">
      <c r="A248" s="15" t="s">
        <v>1531</v>
      </c>
      <c r="B248" s="60"/>
      <c r="C248" s="60">
        <v>1</v>
      </c>
      <c r="D248" s="60">
        <v>1</v>
      </c>
    </row>
    <row r="249" spans="1:4">
      <c r="A249" s="15" t="s">
        <v>1532</v>
      </c>
      <c r="B249" s="60"/>
      <c r="C249" s="60">
        <v>3</v>
      </c>
      <c r="D249" s="60">
        <v>3</v>
      </c>
    </row>
    <row r="250" spans="1:4">
      <c r="A250" s="15" t="s">
        <v>1565</v>
      </c>
      <c r="B250" s="60">
        <v>2</v>
      </c>
      <c r="C250" s="60">
        <v>2</v>
      </c>
      <c r="D250" s="60">
        <v>4</v>
      </c>
    </row>
    <row r="251" spans="1:4">
      <c r="A251" s="15" t="s">
        <v>1566</v>
      </c>
      <c r="B251" s="60"/>
      <c r="C251" s="60">
        <v>2</v>
      </c>
      <c r="D251" s="60">
        <v>2</v>
      </c>
    </row>
    <row r="252" spans="1:4">
      <c r="A252" s="15" t="s">
        <v>1567</v>
      </c>
      <c r="B252" s="60">
        <v>2</v>
      </c>
      <c r="C252" s="60">
        <v>2</v>
      </c>
      <c r="D252" s="60">
        <v>4</v>
      </c>
    </row>
    <row r="253" spans="1:4">
      <c r="A253" s="15" t="s">
        <v>1568</v>
      </c>
      <c r="B253" s="60">
        <v>3</v>
      </c>
      <c r="C253" s="60">
        <v>1</v>
      </c>
      <c r="D253" s="60">
        <v>4</v>
      </c>
    </row>
    <row r="254" spans="1:4">
      <c r="A254" s="15" t="s">
        <v>1676</v>
      </c>
      <c r="B254" s="60"/>
      <c r="C254" s="60">
        <v>2</v>
      </c>
      <c r="D254" s="60">
        <v>2</v>
      </c>
    </row>
    <row r="255" spans="1:4">
      <c r="A255" s="15" t="s">
        <v>1677</v>
      </c>
      <c r="B255" s="60">
        <v>5</v>
      </c>
      <c r="C255" s="60">
        <v>5</v>
      </c>
      <c r="D255" s="60">
        <v>10</v>
      </c>
    </row>
    <row r="256" spans="1:4">
      <c r="A256" s="15" t="s">
        <v>1678</v>
      </c>
      <c r="B256" s="60">
        <v>6</v>
      </c>
      <c r="C256" s="60"/>
      <c r="D256" s="60">
        <v>6</v>
      </c>
    </row>
    <row r="257" spans="1:4">
      <c r="A257" s="15" t="s">
        <v>1679</v>
      </c>
      <c r="B257" s="60">
        <v>3</v>
      </c>
      <c r="C257" s="60">
        <v>1</v>
      </c>
      <c r="D257" s="60">
        <v>4</v>
      </c>
    </row>
    <row r="258" spans="1:4" ht="18" customHeight="1">
      <c r="A258" s="15" t="s">
        <v>1680</v>
      </c>
      <c r="B258" s="60">
        <v>9</v>
      </c>
      <c r="C258" s="60">
        <v>2</v>
      </c>
      <c r="D258" s="60">
        <v>11</v>
      </c>
    </row>
    <row r="259" spans="1:4" ht="18" customHeight="1">
      <c r="A259" s="15" t="s">
        <v>1681</v>
      </c>
      <c r="B259" s="60">
        <v>2</v>
      </c>
      <c r="C259" s="60">
        <v>1</v>
      </c>
      <c r="D259" s="60">
        <v>3</v>
      </c>
    </row>
    <row r="260" spans="1:4" ht="18" customHeight="1">
      <c r="A260" s="15" t="s">
        <v>1856</v>
      </c>
      <c r="B260" s="60">
        <v>7</v>
      </c>
      <c r="C260" s="60">
        <v>1</v>
      </c>
      <c r="D260" s="60">
        <v>8</v>
      </c>
    </row>
    <row r="261" spans="1:4" ht="18" customHeight="1">
      <c r="A261" s="15" t="s">
        <v>1857</v>
      </c>
      <c r="B261" s="60">
        <v>3</v>
      </c>
      <c r="C261" s="60"/>
      <c r="D261" s="60">
        <v>3</v>
      </c>
    </row>
    <row r="262" spans="1:4" ht="18" customHeight="1">
      <c r="A262" s="15" t="s">
        <v>816</v>
      </c>
      <c r="B262" s="60">
        <v>228</v>
      </c>
      <c r="C262" s="60">
        <v>116</v>
      </c>
      <c r="D262" s="60">
        <v>344</v>
      </c>
    </row>
    <row r="263" spans="1:4" ht="18" customHeight="1"/>
    <row r="264" spans="1:4" ht="18" customHeight="1"/>
    <row r="265" spans="1:4" ht="18" customHeight="1"/>
    <row r="266" spans="1:4" ht="18" customHeight="1"/>
    <row r="267" spans="1:4" ht="18" customHeight="1"/>
    <row r="268" spans="1:4" ht="18" customHeight="1"/>
    <row r="274" spans="1:4">
      <c r="A274" s="11" t="s">
        <v>837</v>
      </c>
      <c r="B274" t="s">
        <v>1217</v>
      </c>
    </row>
    <row r="276" spans="1:4">
      <c r="A276" s="11" t="s">
        <v>817</v>
      </c>
      <c r="B276" s="11" t="s">
        <v>812</v>
      </c>
    </row>
    <row r="277" spans="1:4">
      <c r="A277" s="11" t="s">
        <v>813</v>
      </c>
      <c r="B277" t="s">
        <v>814</v>
      </c>
      <c r="C277" t="s">
        <v>815</v>
      </c>
      <c r="D277" t="s">
        <v>816</v>
      </c>
    </row>
    <row r="278" spans="1:4">
      <c r="A278" s="12" t="s">
        <v>1222</v>
      </c>
      <c r="B278" s="60">
        <v>4</v>
      </c>
      <c r="C278" s="60">
        <v>6</v>
      </c>
      <c r="D278" s="60">
        <v>10</v>
      </c>
    </row>
    <row r="279" spans="1:4">
      <c r="A279" s="12" t="s">
        <v>1223</v>
      </c>
      <c r="B279" s="60"/>
      <c r="C279" s="60">
        <v>1</v>
      </c>
      <c r="D279" s="60">
        <v>1</v>
      </c>
    </row>
    <row r="280" spans="1:4">
      <c r="A280" s="12" t="s">
        <v>1225</v>
      </c>
      <c r="B280" s="60">
        <v>1</v>
      </c>
      <c r="C280" s="60">
        <v>1</v>
      </c>
      <c r="D280" s="60">
        <v>2</v>
      </c>
    </row>
    <row r="281" spans="1:4">
      <c r="A281" s="12" t="s">
        <v>1226</v>
      </c>
      <c r="B281" s="60">
        <v>1</v>
      </c>
      <c r="C281" s="60">
        <v>1</v>
      </c>
      <c r="D281" s="60">
        <v>2</v>
      </c>
    </row>
    <row r="282" spans="1:4">
      <c r="A282" s="12" t="s">
        <v>1227</v>
      </c>
      <c r="B282" s="60">
        <v>6</v>
      </c>
      <c r="C282" s="60">
        <v>13</v>
      </c>
      <c r="D282" s="60">
        <v>19</v>
      </c>
    </row>
    <row r="283" spans="1:4">
      <c r="A283" s="12" t="s">
        <v>1228</v>
      </c>
      <c r="B283" s="60">
        <v>6</v>
      </c>
      <c r="C283" s="60">
        <v>16</v>
      </c>
      <c r="D283" s="60">
        <v>22</v>
      </c>
    </row>
    <row r="284" spans="1:4">
      <c r="A284" s="12" t="s">
        <v>1229</v>
      </c>
      <c r="B284" s="60">
        <v>10</v>
      </c>
      <c r="C284" s="60">
        <v>7</v>
      </c>
      <c r="D284" s="60">
        <v>17</v>
      </c>
    </row>
    <row r="285" spans="1:4">
      <c r="A285" s="12" t="s">
        <v>1230</v>
      </c>
      <c r="B285" s="60">
        <v>4</v>
      </c>
      <c r="C285" s="60">
        <v>6</v>
      </c>
      <c r="D285" s="60">
        <v>10</v>
      </c>
    </row>
    <row r="286" spans="1:4">
      <c r="A286" s="12" t="s">
        <v>1231</v>
      </c>
      <c r="B286" s="60">
        <v>7</v>
      </c>
      <c r="C286" s="60">
        <v>18</v>
      </c>
      <c r="D286" s="60">
        <v>25</v>
      </c>
    </row>
    <row r="287" spans="1:4">
      <c r="A287" s="12" t="s">
        <v>1232</v>
      </c>
      <c r="B287" s="60">
        <v>5</v>
      </c>
      <c r="C287" s="60">
        <v>24</v>
      </c>
      <c r="D287" s="60">
        <v>29</v>
      </c>
    </row>
    <row r="288" spans="1:4">
      <c r="A288" s="12" t="s">
        <v>1233</v>
      </c>
      <c r="B288" s="60">
        <v>24</v>
      </c>
      <c r="C288" s="60">
        <v>13</v>
      </c>
      <c r="D288" s="60">
        <v>37</v>
      </c>
    </row>
    <row r="289" spans="1:4">
      <c r="A289" s="12" t="s">
        <v>1290</v>
      </c>
      <c r="B289" s="60">
        <v>2</v>
      </c>
      <c r="C289" s="60">
        <v>12</v>
      </c>
      <c r="D289" s="60">
        <v>14</v>
      </c>
    </row>
    <row r="290" spans="1:4">
      <c r="A290" s="12" t="s">
        <v>1363</v>
      </c>
      <c r="B290" s="60">
        <v>3</v>
      </c>
      <c r="C290" s="60">
        <v>7</v>
      </c>
      <c r="D290" s="60">
        <v>10</v>
      </c>
    </row>
    <row r="291" spans="1:4">
      <c r="A291" s="12" t="s">
        <v>1387</v>
      </c>
      <c r="B291" s="60">
        <v>5</v>
      </c>
      <c r="C291" s="60">
        <v>12</v>
      </c>
      <c r="D291" s="60">
        <v>17</v>
      </c>
    </row>
    <row r="292" spans="1:4">
      <c r="A292" s="12" t="s">
        <v>1858</v>
      </c>
      <c r="B292" s="60">
        <v>3</v>
      </c>
      <c r="C292" s="60">
        <v>26</v>
      </c>
      <c r="D292" s="60">
        <v>29</v>
      </c>
    </row>
    <row r="293" spans="1:4">
      <c r="A293" s="12" t="s">
        <v>1441</v>
      </c>
      <c r="B293" s="60">
        <v>1</v>
      </c>
      <c r="C293" s="60">
        <v>7</v>
      </c>
      <c r="D293" s="60">
        <v>8</v>
      </c>
    </row>
    <row r="294" spans="1:4">
      <c r="A294" s="12" t="s">
        <v>1493</v>
      </c>
      <c r="B294" s="60">
        <v>1</v>
      </c>
      <c r="C294" s="60">
        <v>3</v>
      </c>
      <c r="D294" s="60">
        <v>4</v>
      </c>
    </row>
    <row r="295" spans="1:4">
      <c r="A295" s="12" t="s">
        <v>1529</v>
      </c>
      <c r="B295" s="60">
        <v>10</v>
      </c>
      <c r="C295" s="60">
        <v>4</v>
      </c>
      <c r="D295" s="60">
        <v>14</v>
      </c>
    </row>
    <row r="296" spans="1:4">
      <c r="A296" s="12" t="s">
        <v>1569</v>
      </c>
      <c r="B296" s="60">
        <v>12</v>
      </c>
      <c r="C296" s="60">
        <v>28</v>
      </c>
      <c r="D296" s="60">
        <v>40</v>
      </c>
    </row>
    <row r="297" spans="1:4">
      <c r="A297" s="12" t="s">
        <v>1890</v>
      </c>
      <c r="B297" s="60">
        <v>9</v>
      </c>
      <c r="C297" s="60">
        <v>25</v>
      </c>
      <c r="D297" s="60">
        <v>34</v>
      </c>
    </row>
    <row r="298" spans="1:4">
      <c r="A298" s="12" t="s">
        <v>816</v>
      </c>
      <c r="B298" s="60">
        <v>114</v>
      </c>
      <c r="C298" s="60">
        <v>230</v>
      </c>
      <c r="D298" s="60">
        <v>344</v>
      </c>
    </row>
  </sheetData>
  <mergeCells count="1">
    <mergeCell ref="I3:I22"/>
  </mergeCells>
  <pageMargins left="0.7" right="0.7" top="0.75" bottom="0.75" header="0.3" footer="0.3"/>
  <drawing r:id="rId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33E2A3-F136-483F-9AA4-E87DB7FB9C5B}">
  <dimension ref="A1:M121"/>
  <sheetViews>
    <sheetView topLeftCell="G7" workbookViewId="0">
      <selection activeCell="N22" sqref="N22"/>
    </sheetView>
  </sheetViews>
  <sheetFormatPr defaultRowHeight="15"/>
  <cols>
    <col min="1" max="1" width="13.140625" bestFit="1" customWidth="1"/>
    <col min="2" max="2" width="16.28515625" bestFit="1" customWidth="1"/>
    <col min="3" max="3" width="7.7109375" bestFit="1" customWidth="1"/>
    <col min="4" max="6" width="11.28515625" bestFit="1" customWidth="1"/>
    <col min="10" max="10" width="10.7109375" bestFit="1" customWidth="1"/>
  </cols>
  <sheetData>
    <row r="1" spans="1:13">
      <c r="A1" s="11" t="s">
        <v>836</v>
      </c>
      <c r="B1" t="s">
        <v>13</v>
      </c>
    </row>
    <row r="2" spans="1:13">
      <c r="J2" s="10" t="s">
        <v>813</v>
      </c>
      <c r="K2" s="10" t="s">
        <v>1218</v>
      </c>
      <c r="L2" t="s">
        <v>1285</v>
      </c>
      <c r="M2" t="s">
        <v>1220</v>
      </c>
    </row>
    <row r="3" spans="1:13">
      <c r="A3" s="11" t="s">
        <v>817</v>
      </c>
      <c r="B3" s="11" t="s">
        <v>812</v>
      </c>
      <c r="I3" s="199">
        <v>2024</v>
      </c>
      <c r="J3" t="str">
        <f>A5</f>
        <v>S33</v>
      </c>
      <c r="K3">
        <f>B5</f>
        <v>1</v>
      </c>
      <c r="L3">
        <f>SUM(C5)</f>
        <v>9</v>
      </c>
      <c r="M3" s="13">
        <f>K3/SUM(K3:L3)</f>
        <v>0.1</v>
      </c>
    </row>
    <row r="4" spans="1:13">
      <c r="A4" s="11" t="s">
        <v>813</v>
      </c>
      <c r="B4" t="s">
        <v>884</v>
      </c>
      <c r="C4" t="s">
        <v>877</v>
      </c>
      <c r="D4" t="s">
        <v>816</v>
      </c>
      <c r="I4" s="199"/>
      <c r="J4" t="s">
        <v>1221</v>
      </c>
    </row>
    <row r="5" spans="1:13">
      <c r="A5" s="12" t="s">
        <v>1222</v>
      </c>
      <c r="B5" s="60">
        <v>1</v>
      </c>
      <c r="C5" s="60">
        <v>9</v>
      </c>
      <c r="D5" s="60">
        <v>10</v>
      </c>
      <c r="I5" s="199"/>
      <c r="J5" t="str">
        <f>A6</f>
        <v>S35</v>
      </c>
      <c r="K5">
        <f>B6</f>
        <v>0</v>
      </c>
      <c r="L5">
        <f>SUM(C6)</f>
        <v>1</v>
      </c>
      <c r="M5" s="13">
        <f>K5/SUM(K5:L5)</f>
        <v>0</v>
      </c>
    </row>
    <row r="6" spans="1:13">
      <c r="A6" s="12" t="s">
        <v>1223</v>
      </c>
      <c r="B6" s="60"/>
      <c r="C6" s="60">
        <v>1</v>
      </c>
      <c r="D6" s="60">
        <v>1</v>
      </c>
      <c r="I6" s="199"/>
      <c r="J6" t="s">
        <v>1224</v>
      </c>
    </row>
    <row r="7" spans="1:13">
      <c r="A7" s="12" t="s">
        <v>1225</v>
      </c>
      <c r="B7" s="60"/>
      <c r="C7" s="60">
        <v>1</v>
      </c>
      <c r="D7" s="60">
        <v>1</v>
      </c>
      <c r="I7" s="199"/>
      <c r="J7" t="str">
        <f t="shared" ref="J7:J14" si="0">A7</f>
        <v>S37</v>
      </c>
      <c r="K7">
        <f t="shared" ref="K7:K9" si="1">B7</f>
        <v>0</v>
      </c>
      <c r="L7">
        <f>SUM(C7)</f>
        <v>1</v>
      </c>
      <c r="M7" s="13">
        <f t="shared" ref="M7:M8" si="2">K7/SUM(K7:L7)</f>
        <v>0</v>
      </c>
    </row>
    <row r="8" spans="1:13">
      <c r="A8" s="12" t="s">
        <v>1226</v>
      </c>
      <c r="B8" s="60"/>
      <c r="C8" s="60">
        <v>2</v>
      </c>
      <c r="D8" s="60">
        <v>2</v>
      </c>
      <c r="I8" s="199"/>
      <c r="J8" t="str">
        <f t="shared" si="0"/>
        <v>S38</v>
      </c>
      <c r="K8">
        <f t="shared" si="1"/>
        <v>0</v>
      </c>
      <c r="L8">
        <f t="shared" ref="L8:L18" si="3">SUM(C8)</f>
        <v>2</v>
      </c>
      <c r="M8" s="13">
        <f t="shared" si="2"/>
        <v>0</v>
      </c>
    </row>
    <row r="9" spans="1:13">
      <c r="A9" s="12" t="s">
        <v>1227</v>
      </c>
      <c r="B9" s="60">
        <v>3</v>
      </c>
      <c r="C9" s="60">
        <v>14</v>
      </c>
      <c r="D9" s="60">
        <v>17</v>
      </c>
      <c r="I9" s="199"/>
      <c r="J9" t="str">
        <f t="shared" si="0"/>
        <v>S39</v>
      </c>
      <c r="K9">
        <f t="shared" si="1"/>
        <v>3</v>
      </c>
      <c r="L9">
        <f t="shared" si="3"/>
        <v>14</v>
      </c>
      <c r="M9" s="13">
        <f>K9/SUM(K9:L9)</f>
        <v>0.17647058823529413</v>
      </c>
    </row>
    <row r="10" spans="1:13">
      <c r="A10" s="12" t="s">
        <v>1228</v>
      </c>
      <c r="B10" s="60">
        <v>2</v>
      </c>
      <c r="C10" s="60">
        <v>3</v>
      </c>
      <c r="D10" s="60">
        <v>5</v>
      </c>
      <c r="I10" s="199"/>
      <c r="J10" t="str">
        <f t="shared" si="0"/>
        <v>S40</v>
      </c>
      <c r="K10">
        <f>B10</f>
        <v>2</v>
      </c>
      <c r="L10">
        <f t="shared" si="3"/>
        <v>3</v>
      </c>
      <c r="M10" s="13">
        <f>K10/SUM(K10:L10)</f>
        <v>0.4</v>
      </c>
    </row>
    <row r="11" spans="1:13">
      <c r="A11" s="12" t="s">
        <v>1229</v>
      </c>
      <c r="B11" s="60">
        <v>2</v>
      </c>
      <c r="C11" s="60">
        <v>2</v>
      </c>
      <c r="D11" s="60">
        <v>4</v>
      </c>
      <c r="I11" s="199"/>
      <c r="J11" t="str">
        <f t="shared" si="0"/>
        <v>S41</v>
      </c>
      <c r="K11">
        <f>B11</f>
        <v>2</v>
      </c>
      <c r="L11">
        <f t="shared" si="3"/>
        <v>2</v>
      </c>
      <c r="M11" s="13">
        <f>K11/SUM(K11:L11)</f>
        <v>0.5</v>
      </c>
    </row>
    <row r="12" spans="1:13">
      <c r="A12" s="12" t="s">
        <v>1230</v>
      </c>
      <c r="B12" s="60"/>
      <c r="C12" s="60">
        <v>2</v>
      </c>
      <c r="D12" s="60">
        <v>2</v>
      </c>
      <c r="I12" s="199"/>
      <c r="J12" t="str">
        <f t="shared" si="0"/>
        <v>S42</v>
      </c>
      <c r="L12">
        <f t="shared" si="3"/>
        <v>2</v>
      </c>
      <c r="M12" s="13">
        <f t="shared" ref="M12:M22" si="4">K12/SUM(K12:L12)</f>
        <v>0</v>
      </c>
    </row>
    <row r="13" spans="1:13">
      <c r="A13" s="12" t="s">
        <v>1231</v>
      </c>
      <c r="B13" s="60"/>
      <c r="C13" s="60">
        <v>4</v>
      </c>
      <c r="D13" s="60">
        <v>4</v>
      </c>
      <c r="I13" s="199"/>
      <c r="J13" t="str">
        <f t="shared" si="0"/>
        <v>S43</v>
      </c>
      <c r="L13">
        <f t="shared" si="3"/>
        <v>4</v>
      </c>
      <c r="M13" s="13">
        <f t="shared" si="4"/>
        <v>0</v>
      </c>
    </row>
    <row r="14" spans="1:13">
      <c r="A14" s="12" t="s">
        <v>1232</v>
      </c>
      <c r="B14" s="60"/>
      <c r="C14" s="60">
        <v>7</v>
      </c>
      <c r="D14" s="60">
        <v>7</v>
      </c>
      <c r="I14" s="199"/>
      <c r="J14" t="str">
        <f t="shared" si="0"/>
        <v>S44</v>
      </c>
      <c r="L14">
        <f t="shared" si="3"/>
        <v>7</v>
      </c>
      <c r="M14" s="13">
        <f t="shared" si="4"/>
        <v>0</v>
      </c>
    </row>
    <row r="15" spans="1:13">
      <c r="A15" s="12" t="s">
        <v>1233</v>
      </c>
      <c r="B15" s="60"/>
      <c r="C15" s="60">
        <v>2</v>
      </c>
      <c r="D15" s="60">
        <v>2</v>
      </c>
      <c r="I15" s="199"/>
      <c r="J15" s="15" t="s">
        <v>1233</v>
      </c>
      <c r="L15">
        <f t="shared" si="3"/>
        <v>2</v>
      </c>
      <c r="M15" s="13">
        <f t="shared" si="4"/>
        <v>0</v>
      </c>
    </row>
    <row r="16" spans="1:13">
      <c r="A16" s="12" t="s">
        <v>1290</v>
      </c>
      <c r="B16" s="60"/>
      <c r="C16" s="60">
        <v>2</v>
      </c>
      <c r="D16" s="60">
        <v>2</v>
      </c>
      <c r="I16" s="199"/>
      <c r="J16" s="15" t="s">
        <v>1290</v>
      </c>
      <c r="L16">
        <f t="shared" si="3"/>
        <v>2</v>
      </c>
      <c r="M16" s="13">
        <f t="shared" si="4"/>
        <v>0</v>
      </c>
    </row>
    <row r="17" spans="1:13">
      <c r="A17" s="12" t="s">
        <v>1363</v>
      </c>
      <c r="B17" s="60"/>
      <c r="C17" s="60">
        <v>1</v>
      </c>
      <c r="D17" s="60">
        <v>1</v>
      </c>
      <c r="I17" s="199"/>
      <c r="J17" s="15" t="s">
        <v>1363</v>
      </c>
      <c r="L17">
        <f t="shared" si="3"/>
        <v>1</v>
      </c>
      <c r="M17" s="13">
        <f t="shared" si="4"/>
        <v>0</v>
      </c>
    </row>
    <row r="18" spans="1:13">
      <c r="A18" s="12" t="s">
        <v>1387</v>
      </c>
      <c r="B18" s="60"/>
      <c r="C18" s="60">
        <v>1</v>
      </c>
      <c r="D18" s="60">
        <v>1</v>
      </c>
      <c r="I18" s="199"/>
      <c r="J18" s="15" t="s">
        <v>1387</v>
      </c>
      <c r="L18">
        <f t="shared" si="3"/>
        <v>1</v>
      </c>
      <c r="M18" s="13">
        <f t="shared" si="4"/>
        <v>0</v>
      </c>
    </row>
    <row r="19" spans="1:13">
      <c r="A19" s="12" t="s">
        <v>1493</v>
      </c>
      <c r="B19" s="60"/>
      <c r="C19" s="60">
        <v>1</v>
      </c>
      <c r="D19" s="60">
        <v>1</v>
      </c>
      <c r="I19" s="199"/>
      <c r="J19" s="15" t="s">
        <v>1441</v>
      </c>
      <c r="M19" s="13" t="e">
        <f t="shared" si="4"/>
        <v>#DIV/0!</v>
      </c>
    </row>
    <row r="20" spans="1:13">
      <c r="A20" s="12" t="s">
        <v>1569</v>
      </c>
      <c r="B20" s="60"/>
      <c r="C20" s="60">
        <v>1</v>
      </c>
      <c r="D20" s="60">
        <v>1</v>
      </c>
      <c r="I20" s="199"/>
      <c r="J20" s="15" t="s">
        <v>1493</v>
      </c>
      <c r="L20">
        <f>SUM(C19)</f>
        <v>1</v>
      </c>
      <c r="M20" s="13">
        <f t="shared" si="4"/>
        <v>0</v>
      </c>
    </row>
    <row r="21" spans="1:13">
      <c r="A21" s="12" t="s">
        <v>816</v>
      </c>
      <c r="B21" s="60">
        <v>8</v>
      </c>
      <c r="C21" s="60">
        <v>53</v>
      </c>
      <c r="D21" s="60">
        <v>61</v>
      </c>
      <c r="I21" s="199"/>
      <c r="J21" s="15" t="s">
        <v>1529</v>
      </c>
      <c r="M21" s="13" t="e">
        <f t="shared" si="4"/>
        <v>#DIV/0!</v>
      </c>
    </row>
    <row r="22" spans="1:13">
      <c r="A22" s="12"/>
      <c r="I22" s="199"/>
      <c r="J22" s="15" t="s">
        <v>1569</v>
      </c>
      <c r="L22">
        <f>SUM(C20)</f>
        <v>1</v>
      </c>
      <c r="M22" s="13">
        <f t="shared" si="4"/>
        <v>0</v>
      </c>
    </row>
    <row r="23" spans="1:13">
      <c r="A23" s="12"/>
      <c r="I23">
        <v>2025</v>
      </c>
      <c r="J23" s="15" t="s">
        <v>1858</v>
      </c>
      <c r="M23" s="13"/>
    </row>
    <row r="24" spans="1:13">
      <c r="A24" s="12"/>
      <c r="J24" s="15" t="s">
        <v>1890</v>
      </c>
      <c r="M24" s="13"/>
    </row>
    <row r="25" spans="1:13">
      <c r="A25" s="12"/>
      <c r="J25" s="15"/>
      <c r="M25" s="13"/>
    </row>
    <row r="26" spans="1:13">
      <c r="A26" s="12"/>
      <c r="J26" s="15"/>
      <c r="M26" s="13"/>
    </row>
    <row r="27" spans="1:13">
      <c r="A27" s="12"/>
      <c r="J27" s="15"/>
      <c r="M27" s="13"/>
    </row>
    <row r="28" spans="1:13">
      <c r="J28" s="15"/>
      <c r="M28" s="13"/>
    </row>
    <row r="29" spans="1:13">
      <c r="A29" s="11" t="s">
        <v>836</v>
      </c>
      <c r="B29" t="s">
        <v>13</v>
      </c>
      <c r="J29" s="15"/>
      <c r="M29" s="13"/>
    </row>
    <row r="30" spans="1:13">
      <c r="J30" s="15"/>
      <c r="M30" s="13"/>
    </row>
    <row r="31" spans="1:13">
      <c r="A31" s="11" t="s">
        <v>817</v>
      </c>
      <c r="B31" s="11" t="s">
        <v>812</v>
      </c>
      <c r="J31" s="15"/>
      <c r="M31" s="13"/>
    </row>
    <row r="32" spans="1:13">
      <c r="A32" s="11" t="s">
        <v>813</v>
      </c>
      <c r="B32" t="s">
        <v>884</v>
      </c>
      <c r="C32" t="s">
        <v>877</v>
      </c>
      <c r="D32" t="s">
        <v>816</v>
      </c>
      <c r="J32" s="15"/>
      <c r="M32" s="13"/>
    </row>
    <row r="33" spans="1:13">
      <c r="A33" s="15" t="s">
        <v>1234</v>
      </c>
      <c r="B33" s="60">
        <v>1</v>
      </c>
      <c r="C33" s="60"/>
      <c r="D33" s="60">
        <v>1</v>
      </c>
      <c r="J33" s="15"/>
      <c r="M33" s="13"/>
    </row>
    <row r="34" spans="1:13">
      <c r="A34" s="15" t="s">
        <v>1235</v>
      </c>
      <c r="B34" s="60"/>
      <c r="C34" s="60">
        <v>6</v>
      </c>
      <c r="D34" s="60">
        <v>6</v>
      </c>
      <c r="J34" s="15"/>
      <c r="M34" s="13"/>
    </row>
    <row r="35" spans="1:13">
      <c r="A35" s="15" t="s">
        <v>1236</v>
      </c>
      <c r="B35" s="60"/>
      <c r="C35" s="60">
        <v>2</v>
      </c>
      <c r="D35" s="60">
        <v>2</v>
      </c>
      <c r="J35" s="15"/>
      <c r="M35" s="13"/>
    </row>
    <row r="36" spans="1:13">
      <c r="A36" s="15" t="s">
        <v>1237</v>
      </c>
      <c r="B36" s="60"/>
      <c r="C36" s="60">
        <v>1</v>
      </c>
      <c r="D36" s="60">
        <v>1</v>
      </c>
      <c r="J36" s="15"/>
      <c r="M36" s="13"/>
    </row>
    <row r="37" spans="1:13">
      <c r="A37" s="15" t="s">
        <v>1238</v>
      </c>
      <c r="B37" s="60"/>
      <c r="C37" s="60">
        <v>1</v>
      </c>
      <c r="D37" s="60">
        <v>1</v>
      </c>
      <c r="J37" s="15"/>
      <c r="M37" s="13"/>
    </row>
    <row r="38" spans="1:13">
      <c r="A38" s="15" t="s">
        <v>1240</v>
      </c>
      <c r="B38" s="60"/>
      <c r="C38" s="60">
        <v>1</v>
      </c>
      <c r="D38" s="60">
        <v>1</v>
      </c>
      <c r="J38" s="15"/>
      <c r="M38" s="13"/>
    </row>
    <row r="39" spans="1:13">
      <c r="A39" s="15" t="s">
        <v>1241</v>
      </c>
      <c r="B39" s="60"/>
      <c r="C39" s="60">
        <v>2</v>
      </c>
      <c r="D39" s="60">
        <v>2</v>
      </c>
    </row>
    <row r="40" spans="1:13">
      <c r="A40" s="15" t="s">
        <v>1242</v>
      </c>
      <c r="B40" s="60"/>
      <c r="C40" s="60">
        <v>1</v>
      </c>
      <c r="D40" s="60">
        <v>1</v>
      </c>
    </row>
    <row r="41" spans="1:13">
      <c r="A41" s="15" t="s">
        <v>1243</v>
      </c>
      <c r="B41" s="60">
        <v>3</v>
      </c>
      <c r="C41" s="60">
        <v>2</v>
      </c>
      <c r="D41" s="60">
        <v>5</v>
      </c>
    </row>
    <row r="42" spans="1:13">
      <c r="A42" s="15" t="s">
        <v>1244</v>
      </c>
      <c r="B42" s="60"/>
      <c r="C42" s="60">
        <v>2</v>
      </c>
      <c r="D42" s="60">
        <v>2</v>
      </c>
    </row>
    <row r="43" spans="1:13">
      <c r="A43" s="15" t="s">
        <v>1245</v>
      </c>
      <c r="B43" s="60"/>
      <c r="C43" s="60">
        <v>2</v>
      </c>
      <c r="D43" s="60">
        <v>2</v>
      </c>
    </row>
    <row r="44" spans="1:13">
      <c r="A44" s="15" t="s">
        <v>1246</v>
      </c>
      <c r="B44" s="60"/>
      <c r="C44" s="60">
        <v>6</v>
      </c>
      <c r="D44" s="60">
        <v>6</v>
      </c>
    </row>
    <row r="45" spans="1:13">
      <c r="A45" s="15" t="s">
        <v>1247</v>
      </c>
      <c r="B45" s="60"/>
      <c r="C45" s="60">
        <v>1</v>
      </c>
      <c r="D45" s="60">
        <v>1</v>
      </c>
    </row>
    <row r="46" spans="1:13">
      <c r="A46" s="15" t="s">
        <v>1248</v>
      </c>
      <c r="B46" s="60">
        <v>1</v>
      </c>
      <c r="C46" s="60">
        <v>1</v>
      </c>
      <c r="D46" s="60">
        <v>2</v>
      </c>
    </row>
    <row r="47" spans="1:13">
      <c r="A47" s="15" t="s">
        <v>1249</v>
      </c>
      <c r="B47" s="60"/>
      <c r="C47" s="60">
        <v>1</v>
      </c>
      <c r="D47" s="60">
        <v>1</v>
      </c>
    </row>
    <row r="48" spans="1:13">
      <c r="A48" s="15" t="s">
        <v>1250</v>
      </c>
      <c r="B48" s="60">
        <v>1</v>
      </c>
      <c r="C48" s="60">
        <v>1</v>
      </c>
      <c r="D48" s="60">
        <v>2</v>
      </c>
    </row>
    <row r="49" spans="1:4">
      <c r="A49" s="15" t="s">
        <v>1255</v>
      </c>
      <c r="B49" s="60">
        <v>1</v>
      </c>
      <c r="C49" s="60"/>
      <c r="D49" s="60">
        <v>1</v>
      </c>
    </row>
    <row r="50" spans="1:4">
      <c r="A50" s="15" t="s">
        <v>1256</v>
      </c>
      <c r="B50" s="60">
        <v>1</v>
      </c>
      <c r="C50" s="60"/>
      <c r="D50" s="60">
        <v>1</v>
      </c>
    </row>
    <row r="51" spans="1:4">
      <c r="A51" s="15" t="s">
        <v>1259</v>
      </c>
      <c r="B51" s="60"/>
      <c r="C51" s="60">
        <v>1</v>
      </c>
      <c r="D51" s="60">
        <v>1</v>
      </c>
    </row>
    <row r="52" spans="1:4">
      <c r="A52" s="15" t="s">
        <v>1260</v>
      </c>
      <c r="B52" s="60"/>
      <c r="C52" s="60">
        <v>1</v>
      </c>
      <c r="D52" s="60">
        <v>1</v>
      </c>
    </row>
    <row r="53" spans="1:4">
      <c r="A53" s="15" t="s">
        <v>1262</v>
      </c>
      <c r="B53" s="60"/>
      <c r="C53" s="60">
        <v>1</v>
      </c>
      <c r="D53" s="60">
        <v>1</v>
      </c>
    </row>
    <row r="54" spans="1:4">
      <c r="A54" s="15" t="s">
        <v>1263</v>
      </c>
      <c r="B54" s="60"/>
      <c r="C54" s="60">
        <v>1</v>
      </c>
      <c r="D54" s="60">
        <v>1</v>
      </c>
    </row>
    <row r="55" spans="1:4">
      <c r="A55" s="15" t="s">
        <v>1265</v>
      </c>
      <c r="B55" s="60"/>
      <c r="C55" s="60">
        <v>1</v>
      </c>
      <c r="D55" s="60">
        <v>1</v>
      </c>
    </row>
    <row r="56" spans="1:4">
      <c r="A56" s="15" t="s">
        <v>1269</v>
      </c>
      <c r="B56" s="60"/>
      <c r="C56" s="60">
        <v>2</v>
      </c>
      <c r="D56" s="60">
        <v>2</v>
      </c>
    </row>
    <row r="57" spans="1:4">
      <c r="A57" s="15" t="s">
        <v>1271</v>
      </c>
      <c r="B57" s="60"/>
      <c r="C57" s="60">
        <v>1</v>
      </c>
      <c r="D57" s="60">
        <v>1</v>
      </c>
    </row>
    <row r="58" spans="1:4">
      <c r="A58" s="15" t="s">
        <v>1272</v>
      </c>
      <c r="B58" s="60"/>
      <c r="C58" s="60">
        <v>3</v>
      </c>
      <c r="D58" s="60">
        <v>3</v>
      </c>
    </row>
    <row r="59" spans="1:4">
      <c r="A59" s="15" t="s">
        <v>1273</v>
      </c>
      <c r="B59" s="60"/>
      <c r="C59" s="60">
        <v>1</v>
      </c>
      <c r="D59" s="60">
        <v>1</v>
      </c>
    </row>
    <row r="60" spans="1:4">
      <c r="A60" s="15" t="s">
        <v>1276</v>
      </c>
      <c r="B60" s="60"/>
      <c r="C60" s="60">
        <v>1</v>
      </c>
      <c r="D60" s="60">
        <v>1</v>
      </c>
    </row>
    <row r="61" spans="1:4">
      <c r="A61" s="15" t="s">
        <v>1277</v>
      </c>
      <c r="B61" s="60"/>
      <c r="C61" s="60">
        <v>1</v>
      </c>
      <c r="D61" s="60">
        <v>1</v>
      </c>
    </row>
    <row r="62" spans="1:4">
      <c r="A62" s="15" t="s">
        <v>1278</v>
      </c>
      <c r="B62" s="60"/>
      <c r="C62" s="60">
        <v>1</v>
      </c>
      <c r="D62" s="60">
        <v>1</v>
      </c>
    </row>
    <row r="63" spans="1:4">
      <c r="A63" s="15" t="s">
        <v>1284</v>
      </c>
      <c r="B63" s="60"/>
      <c r="C63" s="60">
        <v>1</v>
      </c>
      <c r="D63" s="60">
        <v>1</v>
      </c>
    </row>
    <row r="64" spans="1:4">
      <c r="A64" s="15" t="s">
        <v>1314</v>
      </c>
      <c r="B64" s="60"/>
      <c r="C64" s="60">
        <v>1</v>
      </c>
      <c r="D64" s="60">
        <v>1</v>
      </c>
    </row>
    <row r="65" spans="1:4">
      <c r="A65" s="15" t="s">
        <v>1317</v>
      </c>
      <c r="B65" s="60"/>
      <c r="C65" s="60">
        <v>1</v>
      </c>
      <c r="D65" s="60">
        <v>1</v>
      </c>
    </row>
    <row r="66" spans="1:4">
      <c r="A66" s="15" t="s">
        <v>1320</v>
      </c>
      <c r="B66" s="60"/>
      <c r="C66" s="60">
        <v>1</v>
      </c>
      <c r="D66" s="60">
        <v>1</v>
      </c>
    </row>
    <row r="67" spans="1:4">
      <c r="A67" s="15" t="s">
        <v>1420</v>
      </c>
      <c r="B67" s="60"/>
      <c r="C67" s="60">
        <v>1</v>
      </c>
      <c r="D67" s="60">
        <v>1</v>
      </c>
    </row>
    <row r="68" spans="1:4">
      <c r="A68" s="15" t="s">
        <v>1424</v>
      </c>
      <c r="B68" s="60"/>
      <c r="C68" s="60">
        <v>1</v>
      </c>
      <c r="D68" s="60">
        <v>1</v>
      </c>
    </row>
    <row r="69" spans="1:4">
      <c r="A69" s="15" t="s">
        <v>1496</v>
      </c>
      <c r="B69" s="60"/>
      <c r="C69" s="60">
        <v>1</v>
      </c>
      <c r="D69" s="60">
        <v>1</v>
      </c>
    </row>
    <row r="70" spans="1:4">
      <c r="A70" s="15" t="s">
        <v>1676</v>
      </c>
      <c r="B70" s="60"/>
      <c r="C70" s="60">
        <v>1</v>
      </c>
      <c r="D70" s="60">
        <v>1</v>
      </c>
    </row>
    <row r="71" spans="1:4">
      <c r="A71" s="15" t="s">
        <v>816</v>
      </c>
      <c r="B71" s="60">
        <v>8</v>
      </c>
      <c r="C71" s="60">
        <v>53</v>
      </c>
      <c r="D71" s="60">
        <v>61</v>
      </c>
    </row>
    <row r="72" spans="1:4">
      <c r="A72" s="15"/>
    </row>
    <row r="73" spans="1:4">
      <c r="A73" s="15"/>
    </row>
    <row r="74" spans="1:4">
      <c r="A74" s="15"/>
    </row>
    <row r="75" spans="1:4">
      <c r="A75" s="15"/>
    </row>
    <row r="76" spans="1:4">
      <c r="A76" s="15"/>
    </row>
    <row r="77" spans="1:4">
      <c r="A77" s="15"/>
    </row>
    <row r="78" spans="1:4">
      <c r="A78" s="15"/>
    </row>
    <row r="79" spans="1:4">
      <c r="A79" s="15"/>
    </row>
    <row r="80" spans="1:4">
      <c r="A80" s="15"/>
    </row>
    <row r="81" spans="1:4">
      <c r="A81" s="11" t="s">
        <v>836</v>
      </c>
      <c r="B81" t="s">
        <v>13</v>
      </c>
    </row>
    <row r="83" spans="1:4">
      <c r="A83" s="11" t="s">
        <v>817</v>
      </c>
      <c r="B83" s="11" t="s">
        <v>812</v>
      </c>
    </row>
    <row r="84" spans="1:4">
      <c r="A84" s="11" t="s">
        <v>813</v>
      </c>
      <c r="B84" t="s">
        <v>814</v>
      </c>
      <c r="C84" t="s">
        <v>815</v>
      </c>
      <c r="D84" t="s">
        <v>816</v>
      </c>
    </row>
    <row r="85" spans="1:4">
      <c r="A85" s="15">
        <v>45517</v>
      </c>
      <c r="B85" s="60">
        <v>2</v>
      </c>
      <c r="C85" s="60">
        <v>1</v>
      </c>
      <c r="D85" s="60">
        <v>3</v>
      </c>
    </row>
    <row r="86" spans="1:4">
      <c r="A86" s="15">
        <v>45518</v>
      </c>
      <c r="B86" s="60">
        <v>2</v>
      </c>
      <c r="C86" s="60">
        <v>2</v>
      </c>
      <c r="D86" s="60">
        <v>4</v>
      </c>
    </row>
    <row r="87" spans="1:4">
      <c r="A87" s="15">
        <v>45520</v>
      </c>
      <c r="B87" s="60"/>
      <c r="C87" s="60">
        <v>1</v>
      </c>
      <c r="D87" s="60">
        <v>1</v>
      </c>
    </row>
    <row r="88" spans="1:4">
      <c r="A88" s="15">
        <v>45521</v>
      </c>
      <c r="B88" s="60"/>
      <c r="C88" s="60">
        <v>1</v>
      </c>
      <c r="D88" s="60">
        <v>1</v>
      </c>
    </row>
    <row r="89" spans="1:4">
      <c r="A89" s="15">
        <v>45524</v>
      </c>
      <c r="B89" s="60"/>
      <c r="C89" s="60">
        <v>1</v>
      </c>
      <c r="D89" s="60">
        <v>1</v>
      </c>
    </row>
    <row r="90" spans="1:4">
      <c r="A90" s="15">
        <v>45533</v>
      </c>
      <c r="B90" s="60"/>
      <c r="C90" s="60">
        <v>1</v>
      </c>
      <c r="D90" s="60">
        <v>1</v>
      </c>
    </row>
    <row r="91" spans="1:4">
      <c r="A91" s="15">
        <v>45551</v>
      </c>
      <c r="B91" s="60">
        <v>1</v>
      </c>
      <c r="C91" s="60"/>
      <c r="D91" s="60">
        <v>1</v>
      </c>
    </row>
    <row r="92" spans="1:4">
      <c r="A92" s="15">
        <v>45552</v>
      </c>
      <c r="B92" s="60">
        <v>1</v>
      </c>
      <c r="C92" s="60"/>
      <c r="D92" s="60">
        <v>1</v>
      </c>
    </row>
    <row r="93" spans="1:4">
      <c r="A93" s="15">
        <v>45553</v>
      </c>
      <c r="B93" s="60"/>
      <c r="C93" s="60">
        <v>1</v>
      </c>
      <c r="D93" s="60">
        <v>1</v>
      </c>
    </row>
    <row r="94" spans="1:4">
      <c r="A94" s="15">
        <v>45558</v>
      </c>
      <c r="B94" s="60"/>
      <c r="C94" s="60">
        <v>1</v>
      </c>
      <c r="D94" s="60">
        <v>1</v>
      </c>
    </row>
    <row r="95" spans="1:4">
      <c r="A95" s="15">
        <v>45560</v>
      </c>
      <c r="B95" s="60"/>
      <c r="C95" s="60">
        <v>2</v>
      </c>
      <c r="D95" s="60">
        <v>2</v>
      </c>
    </row>
    <row r="96" spans="1:4">
      <c r="A96" s="15">
        <v>45561</v>
      </c>
      <c r="B96" s="60">
        <v>1</v>
      </c>
      <c r="C96" s="60">
        <v>4</v>
      </c>
      <c r="D96" s="60">
        <v>5</v>
      </c>
    </row>
    <row r="97" spans="1:4">
      <c r="A97" s="15">
        <v>45562</v>
      </c>
      <c r="B97" s="60"/>
      <c r="C97" s="60">
        <v>2</v>
      </c>
      <c r="D97" s="60">
        <v>2</v>
      </c>
    </row>
    <row r="98" spans="1:4">
      <c r="A98" s="15">
        <v>45564</v>
      </c>
      <c r="B98" s="60">
        <v>1</v>
      </c>
      <c r="C98" s="60">
        <v>1</v>
      </c>
      <c r="D98" s="60">
        <v>2</v>
      </c>
    </row>
    <row r="99" spans="1:4">
      <c r="A99" s="15">
        <v>45565</v>
      </c>
      <c r="B99" s="60">
        <v>5</v>
      </c>
      <c r="C99" s="60">
        <v>1</v>
      </c>
      <c r="D99" s="60">
        <v>6</v>
      </c>
    </row>
    <row r="100" spans="1:4">
      <c r="A100" s="15">
        <v>45566</v>
      </c>
      <c r="B100" s="60"/>
      <c r="C100" s="60">
        <v>1</v>
      </c>
      <c r="D100" s="60">
        <v>1</v>
      </c>
    </row>
    <row r="101" spans="1:4">
      <c r="A101" s="15">
        <v>45567</v>
      </c>
      <c r="B101" s="60">
        <v>1</v>
      </c>
      <c r="C101" s="60"/>
      <c r="D101" s="60">
        <v>1</v>
      </c>
    </row>
    <row r="102" spans="1:4">
      <c r="A102" s="15">
        <v>45568</v>
      </c>
      <c r="B102" s="60"/>
      <c r="C102" s="60">
        <v>1</v>
      </c>
      <c r="D102" s="60">
        <v>1</v>
      </c>
    </row>
    <row r="103" spans="1:4">
      <c r="A103" s="15">
        <v>45569</v>
      </c>
      <c r="B103" s="60"/>
      <c r="C103" s="60">
        <v>1</v>
      </c>
      <c r="D103" s="60">
        <v>1</v>
      </c>
    </row>
    <row r="104" spans="1:4">
      <c r="A104" s="15">
        <v>45574</v>
      </c>
      <c r="B104" s="60">
        <v>1</v>
      </c>
      <c r="C104" s="60">
        <v>1</v>
      </c>
      <c r="D104" s="60">
        <v>2</v>
      </c>
    </row>
    <row r="105" spans="1:4">
      <c r="A105" s="15">
        <v>45578</v>
      </c>
      <c r="B105" s="60">
        <v>1</v>
      </c>
      <c r="C105" s="60">
        <v>1</v>
      </c>
      <c r="D105" s="60">
        <v>2</v>
      </c>
    </row>
    <row r="106" spans="1:4">
      <c r="A106" s="15">
        <v>45583</v>
      </c>
      <c r="B106" s="60">
        <v>1</v>
      </c>
      <c r="C106" s="60">
        <v>1</v>
      </c>
      <c r="D106" s="60">
        <v>2</v>
      </c>
    </row>
    <row r="107" spans="1:4">
      <c r="A107" s="15">
        <v>45588</v>
      </c>
      <c r="B107" s="60">
        <v>1</v>
      </c>
      <c r="C107" s="60"/>
      <c r="D107" s="60">
        <v>1</v>
      </c>
    </row>
    <row r="108" spans="1:4">
      <c r="A108" s="15">
        <v>45590</v>
      </c>
      <c r="B108" s="60"/>
      <c r="C108" s="60">
        <v>1</v>
      </c>
      <c r="D108" s="60">
        <v>1</v>
      </c>
    </row>
    <row r="109" spans="1:4">
      <c r="A109" s="15">
        <v>45593</v>
      </c>
      <c r="B109" s="60">
        <v>1</v>
      </c>
      <c r="C109" s="60">
        <v>2</v>
      </c>
      <c r="D109" s="60">
        <v>3</v>
      </c>
    </row>
    <row r="110" spans="1:4">
      <c r="A110" s="15">
        <v>45594</v>
      </c>
      <c r="B110" s="60"/>
      <c r="C110" s="60">
        <v>1</v>
      </c>
      <c r="D110" s="60">
        <v>1</v>
      </c>
    </row>
    <row r="111" spans="1:4">
      <c r="A111" s="15">
        <v>45595</v>
      </c>
      <c r="B111" s="60"/>
      <c r="C111" s="60">
        <v>1</v>
      </c>
      <c r="D111" s="60">
        <v>1</v>
      </c>
    </row>
    <row r="112" spans="1:4">
      <c r="A112" s="15">
        <v>45598</v>
      </c>
      <c r="B112" s="60">
        <v>1</v>
      </c>
      <c r="C112" s="60">
        <v>2</v>
      </c>
      <c r="D112" s="60">
        <v>3</v>
      </c>
    </row>
    <row r="113" spans="1:4">
      <c r="A113" s="15">
        <v>45599</v>
      </c>
      <c r="B113" s="60"/>
      <c r="C113" s="60">
        <v>1</v>
      </c>
      <c r="D113" s="60">
        <v>1</v>
      </c>
    </row>
    <row r="114" spans="1:4">
      <c r="A114" s="15">
        <v>45609</v>
      </c>
      <c r="B114" s="60"/>
      <c r="C114" s="60">
        <v>1</v>
      </c>
      <c r="D114" s="60">
        <v>1</v>
      </c>
    </row>
    <row r="115" spans="1:4">
      <c r="A115" s="15">
        <v>45606</v>
      </c>
      <c r="B115" s="60">
        <v>1</v>
      </c>
      <c r="C115" s="60">
        <v>1</v>
      </c>
      <c r="D115" s="60">
        <v>2</v>
      </c>
    </row>
    <row r="116" spans="1:4">
      <c r="A116" s="15">
        <v>45613</v>
      </c>
      <c r="B116" s="60"/>
      <c r="C116" s="60">
        <v>1</v>
      </c>
      <c r="D116" s="60">
        <v>1</v>
      </c>
    </row>
    <row r="117" spans="1:4">
      <c r="A117" s="15">
        <v>45617</v>
      </c>
      <c r="B117" s="60"/>
      <c r="C117" s="60">
        <v>1</v>
      </c>
      <c r="D117" s="60">
        <v>1</v>
      </c>
    </row>
    <row r="118" spans="1:4">
      <c r="A118" s="15">
        <v>45623</v>
      </c>
      <c r="B118" s="60"/>
      <c r="C118" s="60">
        <v>1</v>
      </c>
      <c r="D118" s="60">
        <v>1</v>
      </c>
    </row>
    <row r="119" spans="1:4">
      <c r="A119" s="15">
        <v>45638</v>
      </c>
      <c r="B119" s="60"/>
      <c r="C119" s="60">
        <v>1</v>
      </c>
      <c r="D119" s="60">
        <v>1</v>
      </c>
    </row>
    <row r="120" spans="1:4">
      <c r="A120" s="15">
        <v>45651</v>
      </c>
      <c r="B120" s="60">
        <v>1</v>
      </c>
      <c r="C120" s="60"/>
      <c r="D120" s="60">
        <v>1</v>
      </c>
    </row>
    <row r="121" spans="1:4">
      <c r="A121" s="12" t="s">
        <v>816</v>
      </c>
      <c r="B121" s="60">
        <v>22</v>
      </c>
      <c r="C121" s="60">
        <v>39</v>
      </c>
      <c r="D121" s="60">
        <v>61</v>
      </c>
    </row>
  </sheetData>
  <mergeCells count="1">
    <mergeCell ref="I3:I22"/>
  </mergeCells>
  <phoneticPr fontId="6" type="noConversion"/>
  <pageMargins left="0.7" right="0.7" top="0.75" bottom="0.75" header="0.3" footer="0.3"/>
  <drawing r:id="rId4"/>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7730A1-C98D-4959-A626-3E4F1C990B57}">
  <dimension ref="A1:W189"/>
  <sheetViews>
    <sheetView zoomScale="80" zoomScaleNormal="80" workbookViewId="0">
      <selection activeCell="M16" sqref="M16:M20"/>
    </sheetView>
  </sheetViews>
  <sheetFormatPr defaultRowHeight="15"/>
  <cols>
    <col min="1" max="1" width="14.140625" bestFit="1" customWidth="1"/>
    <col min="2" max="2" width="16.7109375" bestFit="1" customWidth="1"/>
    <col min="3" max="3" width="6" bestFit="1" customWidth="1"/>
    <col min="4" max="6" width="11.5703125" bestFit="1" customWidth="1"/>
    <col min="7" max="7" width="4.5703125" bestFit="1" customWidth="1"/>
    <col min="8" max="8" width="6.7109375" bestFit="1" customWidth="1"/>
    <col min="9" max="9" width="7.42578125" bestFit="1" customWidth="1"/>
    <col min="10" max="10" width="11.5703125" bestFit="1" customWidth="1"/>
    <col min="12" max="12" width="15.28515625" customWidth="1"/>
    <col min="14" max="16" width="11.5703125" customWidth="1"/>
    <col min="19" max="19" width="24.7109375" customWidth="1"/>
    <col min="23" max="23" width="11.5703125" bestFit="1" customWidth="1"/>
  </cols>
  <sheetData>
    <row r="1" spans="1:13">
      <c r="A1" s="11" t="s">
        <v>836</v>
      </c>
      <c r="B1" t="s">
        <v>41</v>
      </c>
    </row>
    <row r="3" spans="1:13">
      <c r="A3" s="11" t="s">
        <v>817</v>
      </c>
      <c r="B3" s="11" t="s">
        <v>812</v>
      </c>
    </row>
    <row r="4" spans="1:13">
      <c r="A4" s="11" t="s">
        <v>813</v>
      </c>
      <c r="B4" t="s">
        <v>884</v>
      </c>
      <c r="C4" t="s">
        <v>877</v>
      </c>
      <c r="D4" t="s">
        <v>816</v>
      </c>
      <c r="J4" s="10" t="s">
        <v>813</v>
      </c>
      <c r="K4" s="10" t="s">
        <v>1218</v>
      </c>
      <c r="L4" t="s">
        <v>1285</v>
      </c>
      <c r="M4" t="s">
        <v>1220</v>
      </c>
    </row>
    <row r="5" spans="1:13">
      <c r="A5" s="12" t="s">
        <v>1227</v>
      </c>
      <c r="B5" s="60"/>
      <c r="C5" s="60">
        <v>2</v>
      </c>
      <c r="D5" s="60">
        <v>2</v>
      </c>
      <c r="I5" s="199">
        <v>2024</v>
      </c>
      <c r="J5" t="str">
        <f>A5</f>
        <v>S39</v>
      </c>
      <c r="K5">
        <f>B5</f>
        <v>0</v>
      </c>
      <c r="L5">
        <f>SUM(C5:D5)</f>
        <v>4</v>
      </c>
      <c r="M5" s="13">
        <f>+K5/SUM(K5:L5)</f>
        <v>0</v>
      </c>
    </row>
    <row r="6" spans="1:13">
      <c r="A6" s="12" t="s">
        <v>1228</v>
      </c>
      <c r="B6" s="60"/>
      <c r="C6" s="60">
        <v>15</v>
      </c>
      <c r="D6" s="60">
        <v>15</v>
      </c>
      <c r="I6" s="199"/>
      <c r="J6" t="str">
        <f t="shared" ref="J6:J7" si="0">A6</f>
        <v>S40</v>
      </c>
      <c r="K6">
        <f t="shared" ref="K6:K16" si="1">B6</f>
        <v>0</v>
      </c>
      <c r="L6">
        <f t="shared" ref="L6:L16" si="2">SUM(C6:D6)</f>
        <v>30</v>
      </c>
      <c r="M6" s="13">
        <f t="shared" ref="M6:M20" si="3">+K6/SUM(K6:L6)</f>
        <v>0</v>
      </c>
    </row>
    <row r="7" spans="1:13">
      <c r="A7" s="12" t="s">
        <v>1229</v>
      </c>
      <c r="B7" s="60"/>
      <c r="C7" s="60">
        <v>12</v>
      </c>
      <c r="D7" s="60">
        <v>12</v>
      </c>
      <c r="I7" s="199"/>
      <c r="J7" t="str">
        <f t="shared" si="0"/>
        <v>S41</v>
      </c>
      <c r="K7">
        <f t="shared" si="1"/>
        <v>0</v>
      </c>
      <c r="L7">
        <f t="shared" si="2"/>
        <v>24</v>
      </c>
      <c r="M7" s="13">
        <f t="shared" si="3"/>
        <v>0</v>
      </c>
    </row>
    <row r="8" spans="1:13">
      <c r="A8" s="12" t="s">
        <v>1230</v>
      </c>
      <c r="B8" s="60"/>
      <c r="C8" s="60">
        <v>6</v>
      </c>
      <c r="D8" s="60">
        <v>6</v>
      </c>
      <c r="I8" s="199"/>
      <c r="J8" t="str">
        <f t="shared" ref="J8:J12" si="4">A8</f>
        <v>S42</v>
      </c>
      <c r="K8">
        <f t="shared" si="1"/>
        <v>0</v>
      </c>
      <c r="L8">
        <f t="shared" si="2"/>
        <v>12</v>
      </c>
      <c r="M8" s="13">
        <f t="shared" si="3"/>
        <v>0</v>
      </c>
    </row>
    <row r="9" spans="1:13">
      <c r="A9" s="12" t="s">
        <v>1231</v>
      </c>
      <c r="B9" s="60"/>
      <c r="C9" s="60">
        <v>12</v>
      </c>
      <c r="D9" s="60">
        <v>12</v>
      </c>
      <c r="I9" s="199"/>
      <c r="J9" t="str">
        <f t="shared" si="4"/>
        <v>S43</v>
      </c>
      <c r="K9">
        <f t="shared" si="1"/>
        <v>0</v>
      </c>
      <c r="L9">
        <f t="shared" si="2"/>
        <v>24</v>
      </c>
      <c r="M9" s="13">
        <f t="shared" si="3"/>
        <v>0</v>
      </c>
    </row>
    <row r="10" spans="1:13">
      <c r="A10" s="12" t="s">
        <v>1232</v>
      </c>
      <c r="B10" s="60">
        <v>1</v>
      </c>
      <c r="C10" s="60">
        <v>15</v>
      </c>
      <c r="D10" s="60">
        <v>16</v>
      </c>
      <c r="I10" s="199"/>
      <c r="J10" t="str">
        <f t="shared" si="4"/>
        <v>S44</v>
      </c>
      <c r="K10">
        <f t="shared" si="1"/>
        <v>1</v>
      </c>
      <c r="L10">
        <f t="shared" si="2"/>
        <v>31</v>
      </c>
      <c r="M10" s="13">
        <f t="shared" si="3"/>
        <v>3.125E-2</v>
      </c>
    </row>
    <row r="11" spans="1:13">
      <c r="A11" s="12" t="s">
        <v>1233</v>
      </c>
      <c r="B11" s="60"/>
      <c r="C11" s="60">
        <v>28</v>
      </c>
      <c r="D11" s="60">
        <v>28</v>
      </c>
      <c r="I11" s="199"/>
      <c r="J11" t="str">
        <f t="shared" si="4"/>
        <v>S45</v>
      </c>
      <c r="K11">
        <f t="shared" si="1"/>
        <v>0</v>
      </c>
      <c r="L11">
        <f t="shared" si="2"/>
        <v>56</v>
      </c>
      <c r="M11" s="13">
        <f t="shared" si="3"/>
        <v>0</v>
      </c>
    </row>
    <row r="12" spans="1:13">
      <c r="A12" s="12" t="s">
        <v>1290</v>
      </c>
      <c r="B12" s="60">
        <v>1</v>
      </c>
      <c r="C12" s="60">
        <v>11</v>
      </c>
      <c r="D12" s="60">
        <v>12</v>
      </c>
      <c r="I12" s="199"/>
      <c r="J12" t="str">
        <f t="shared" si="4"/>
        <v>S46</v>
      </c>
      <c r="K12">
        <f t="shared" si="1"/>
        <v>1</v>
      </c>
      <c r="L12">
        <f t="shared" si="2"/>
        <v>23</v>
      </c>
      <c r="M12" s="13">
        <f t="shared" si="3"/>
        <v>4.1666666666666664E-2</v>
      </c>
    </row>
    <row r="13" spans="1:13">
      <c r="A13" s="12" t="s">
        <v>1363</v>
      </c>
      <c r="B13" s="60"/>
      <c r="C13" s="60">
        <v>6</v>
      </c>
      <c r="D13" s="60">
        <v>6</v>
      </c>
      <c r="I13" s="199"/>
      <c r="J13" t="str">
        <f t="shared" ref="J13:J16" si="5">A13</f>
        <v>S47</v>
      </c>
      <c r="K13">
        <f t="shared" si="1"/>
        <v>0</v>
      </c>
      <c r="L13">
        <f t="shared" si="2"/>
        <v>12</v>
      </c>
      <c r="M13" s="13">
        <f t="shared" si="3"/>
        <v>0</v>
      </c>
    </row>
    <row r="14" spans="1:13">
      <c r="A14" s="12" t="s">
        <v>1387</v>
      </c>
      <c r="B14" s="60">
        <v>1</v>
      </c>
      <c r="C14" s="60">
        <v>14</v>
      </c>
      <c r="D14" s="60">
        <v>15</v>
      </c>
      <c r="I14" s="199"/>
      <c r="J14" t="str">
        <f t="shared" si="5"/>
        <v>S48</v>
      </c>
      <c r="K14">
        <f t="shared" si="1"/>
        <v>1</v>
      </c>
      <c r="L14">
        <f t="shared" si="2"/>
        <v>29</v>
      </c>
      <c r="M14" s="13">
        <f t="shared" si="3"/>
        <v>3.3333333333333333E-2</v>
      </c>
    </row>
    <row r="15" spans="1:13">
      <c r="A15" s="12" t="s">
        <v>1441</v>
      </c>
      <c r="B15" s="60"/>
      <c r="C15" s="60">
        <v>7</v>
      </c>
      <c r="D15" s="60">
        <v>7</v>
      </c>
      <c r="I15" s="199"/>
      <c r="J15" t="str">
        <f t="shared" si="5"/>
        <v>S49</v>
      </c>
      <c r="K15">
        <f t="shared" si="1"/>
        <v>0</v>
      </c>
      <c r="L15">
        <f t="shared" si="2"/>
        <v>14</v>
      </c>
      <c r="M15" s="13">
        <f t="shared" si="3"/>
        <v>0</v>
      </c>
    </row>
    <row r="16" spans="1:13">
      <c r="A16" s="12" t="s">
        <v>1493</v>
      </c>
      <c r="B16" s="60"/>
      <c r="C16" s="60">
        <v>2</v>
      </c>
      <c r="D16" s="60">
        <v>2</v>
      </c>
      <c r="I16" s="199"/>
      <c r="J16" t="str">
        <f t="shared" si="5"/>
        <v>S50</v>
      </c>
      <c r="K16">
        <f t="shared" si="1"/>
        <v>0</v>
      </c>
      <c r="L16">
        <f t="shared" si="2"/>
        <v>4</v>
      </c>
      <c r="M16" s="13">
        <f t="shared" si="3"/>
        <v>0</v>
      </c>
    </row>
    <row r="17" spans="1:13">
      <c r="A17" s="12" t="s">
        <v>816</v>
      </c>
      <c r="B17" s="60">
        <v>3</v>
      </c>
      <c r="C17" s="60">
        <v>130</v>
      </c>
      <c r="D17" s="60">
        <v>133</v>
      </c>
      <c r="I17" s="199"/>
      <c r="J17" s="15" t="s">
        <v>1529</v>
      </c>
      <c r="M17" s="13" t="e">
        <f t="shared" si="3"/>
        <v>#DIV/0!</v>
      </c>
    </row>
    <row r="18" spans="1:13">
      <c r="I18" s="199"/>
      <c r="J18" s="15" t="s">
        <v>1569</v>
      </c>
      <c r="M18" s="13" t="e">
        <f t="shared" si="3"/>
        <v>#DIV/0!</v>
      </c>
    </row>
    <row r="19" spans="1:13" ht="15.75" customHeight="1">
      <c r="I19">
        <v>2025</v>
      </c>
      <c r="J19" s="15" t="s">
        <v>1858</v>
      </c>
      <c r="M19" s="13" t="e">
        <f t="shared" si="3"/>
        <v>#DIV/0!</v>
      </c>
    </row>
    <row r="20" spans="1:13">
      <c r="J20" s="15" t="s">
        <v>1890</v>
      </c>
      <c r="M20" s="13" t="e">
        <f t="shared" si="3"/>
        <v>#DIV/0!</v>
      </c>
    </row>
    <row r="21" spans="1:13">
      <c r="J21" s="15"/>
      <c r="M21" s="13"/>
    </row>
    <row r="22" spans="1:13">
      <c r="J22" s="15"/>
      <c r="M22" s="13"/>
    </row>
    <row r="23" spans="1:13">
      <c r="J23" s="15"/>
      <c r="M23" s="13"/>
    </row>
    <row r="24" spans="1:13">
      <c r="J24" s="15"/>
      <c r="M24" s="13"/>
    </row>
    <row r="25" spans="1:13">
      <c r="A25" s="11" t="s">
        <v>836</v>
      </c>
      <c r="B25" t="s">
        <v>41</v>
      </c>
      <c r="J25" s="15"/>
      <c r="M25" s="13"/>
    </row>
    <row r="26" spans="1:13">
      <c r="J26" s="15"/>
      <c r="M26" s="13"/>
    </row>
    <row r="27" spans="1:13">
      <c r="A27" s="11" t="s">
        <v>817</v>
      </c>
      <c r="B27" s="11" t="s">
        <v>812</v>
      </c>
      <c r="J27" s="15"/>
      <c r="M27" s="13"/>
    </row>
    <row r="28" spans="1:13">
      <c r="A28" s="11" t="s">
        <v>813</v>
      </c>
      <c r="B28" t="s">
        <v>884</v>
      </c>
      <c r="C28" t="s">
        <v>877</v>
      </c>
      <c r="D28" t="s">
        <v>816</v>
      </c>
      <c r="J28" s="15"/>
      <c r="M28" s="13"/>
    </row>
    <row r="29" spans="1:13">
      <c r="A29" s="15" t="s">
        <v>1245</v>
      </c>
      <c r="B29" s="60"/>
      <c r="C29" s="60">
        <v>1</v>
      </c>
      <c r="D29" s="60">
        <v>1</v>
      </c>
      <c r="J29" s="15"/>
      <c r="M29" s="13"/>
    </row>
    <row r="30" spans="1:13">
      <c r="A30" s="15" t="s">
        <v>1247</v>
      </c>
      <c r="B30" s="60"/>
      <c r="C30" s="60">
        <v>1</v>
      </c>
      <c r="D30" s="60">
        <v>1</v>
      </c>
      <c r="J30" s="15"/>
      <c r="M30" s="13"/>
    </row>
    <row r="31" spans="1:13">
      <c r="A31" s="15" t="s">
        <v>1249</v>
      </c>
      <c r="B31" s="60"/>
      <c r="C31" s="60">
        <v>1</v>
      </c>
      <c r="D31" s="60">
        <v>1</v>
      </c>
      <c r="J31" s="15"/>
      <c r="M31" s="13"/>
    </row>
    <row r="32" spans="1:13">
      <c r="A32" s="15" t="s">
        <v>1250</v>
      </c>
      <c r="B32" s="60"/>
      <c r="C32" s="60">
        <v>3</v>
      </c>
      <c r="D32" s="60">
        <v>3</v>
      </c>
      <c r="J32" s="15"/>
      <c r="M32" s="13"/>
    </row>
    <row r="33" spans="1:13">
      <c r="A33" s="15" t="s">
        <v>1251</v>
      </c>
      <c r="B33" s="60"/>
      <c r="C33" s="60">
        <v>7</v>
      </c>
      <c r="D33" s="60">
        <v>7</v>
      </c>
      <c r="J33" s="15"/>
      <c r="M33" s="13"/>
    </row>
    <row r="34" spans="1:13">
      <c r="A34" s="15" t="s">
        <v>1252</v>
      </c>
      <c r="B34" s="60"/>
      <c r="C34" s="60">
        <v>1</v>
      </c>
      <c r="D34" s="60">
        <v>1</v>
      </c>
      <c r="J34" s="15"/>
      <c r="M34" s="13"/>
    </row>
    <row r="35" spans="1:13">
      <c r="A35" s="15" t="s">
        <v>1253</v>
      </c>
      <c r="B35" s="60"/>
      <c r="C35" s="60">
        <v>1</v>
      </c>
      <c r="D35" s="60">
        <v>1</v>
      </c>
      <c r="J35" s="15"/>
      <c r="M35" s="13"/>
    </row>
    <row r="36" spans="1:13">
      <c r="A36" s="15" t="s">
        <v>1254</v>
      </c>
      <c r="B36" s="60"/>
      <c r="C36" s="60">
        <v>2</v>
      </c>
      <c r="D36" s="60">
        <v>2</v>
      </c>
      <c r="J36" s="15"/>
      <c r="M36" s="13"/>
    </row>
    <row r="37" spans="1:13">
      <c r="A37" s="15" t="s">
        <v>1255</v>
      </c>
      <c r="B37" s="60"/>
      <c r="C37" s="60">
        <v>1</v>
      </c>
      <c r="D37" s="60">
        <v>1</v>
      </c>
    </row>
    <row r="38" spans="1:13">
      <c r="A38" s="15" t="s">
        <v>1256</v>
      </c>
      <c r="B38" s="60"/>
      <c r="C38" s="60">
        <v>1</v>
      </c>
      <c r="D38" s="60">
        <v>1</v>
      </c>
    </row>
    <row r="39" spans="1:13">
      <c r="A39" s="15" t="s">
        <v>1257</v>
      </c>
      <c r="B39" s="60"/>
      <c r="C39" s="60">
        <v>1</v>
      </c>
      <c r="D39" s="60">
        <v>1</v>
      </c>
    </row>
    <row r="40" spans="1:13">
      <c r="A40" s="15" t="s">
        <v>1258</v>
      </c>
      <c r="B40" s="60"/>
      <c r="C40" s="60">
        <v>6</v>
      </c>
      <c r="D40" s="60">
        <v>6</v>
      </c>
    </row>
    <row r="41" spans="1:13">
      <c r="A41" s="15" t="s">
        <v>1259</v>
      </c>
      <c r="B41" s="60"/>
      <c r="C41" s="60">
        <v>1</v>
      </c>
      <c r="D41" s="60">
        <v>1</v>
      </c>
    </row>
    <row r="42" spans="1:13">
      <c r="A42" s="15" t="s">
        <v>1260</v>
      </c>
      <c r="B42" s="60"/>
      <c r="C42" s="60">
        <v>2</v>
      </c>
      <c r="D42" s="60">
        <v>2</v>
      </c>
    </row>
    <row r="43" spans="1:13">
      <c r="A43" s="15" t="s">
        <v>1261</v>
      </c>
      <c r="B43" s="60"/>
      <c r="C43" s="60">
        <v>1</v>
      </c>
      <c r="D43" s="60">
        <v>1</v>
      </c>
    </row>
    <row r="44" spans="1:13">
      <c r="A44" s="15" t="s">
        <v>1263</v>
      </c>
      <c r="B44" s="60"/>
      <c r="C44" s="60">
        <v>1</v>
      </c>
      <c r="D44" s="60">
        <v>1</v>
      </c>
    </row>
    <row r="45" spans="1:13">
      <c r="A45" s="15" t="s">
        <v>1264</v>
      </c>
      <c r="B45" s="60"/>
      <c r="C45" s="60">
        <v>4</v>
      </c>
      <c r="D45" s="60">
        <v>4</v>
      </c>
    </row>
    <row r="46" spans="1:13">
      <c r="A46" s="15" t="s">
        <v>1265</v>
      </c>
      <c r="B46" s="60"/>
      <c r="C46" s="60">
        <v>2</v>
      </c>
      <c r="D46" s="60">
        <v>2</v>
      </c>
    </row>
    <row r="47" spans="1:13">
      <c r="A47" s="15" t="s">
        <v>1266</v>
      </c>
      <c r="B47" s="60"/>
      <c r="C47" s="60">
        <v>2</v>
      </c>
      <c r="D47" s="60">
        <v>2</v>
      </c>
    </row>
    <row r="48" spans="1:13">
      <c r="A48" s="15" t="s">
        <v>1267</v>
      </c>
      <c r="B48" s="60"/>
      <c r="C48" s="60">
        <v>3</v>
      </c>
      <c r="D48" s="60">
        <v>3</v>
      </c>
    </row>
    <row r="49" spans="1:4">
      <c r="A49" s="15" t="s">
        <v>1268</v>
      </c>
      <c r="B49" s="60"/>
      <c r="C49" s="60">
        <v>1</v>
      </c>
      <c r="D49" s="60">
        <v>1</v>
      </c>
    </row>
    <row r="50" spans="1:4">
      <c r="A50" s="15" t="s">
        <v>1269</v>
      </c>
      <c r="B50" s="60"/>
      <c r="C50" s="60">
        <v>2</v>
      </c>
      <c r="D50" s="60">
        <v>2</v>
      </c>
    </row>
    <row r="51" spans="1:4">
      <c r="A51" s="15" t="s">
        <v>1270</v>
      </c>
      <c r="B51" s="60"/>
      <c r="C51" s="60">
        <v>2</v>
      </c>
      <c r="D51" s="60">
        <v>2</v>
      </c>
    </row>
    <row r="52" spans="1:4">
      <c r="A52" s="15" t="s">
        <v>1272</v>
      </c>
      <c r="B52" s="60">
        <v>1</v>
      </c>
      <c r="C52" s="60"/>
      <c r="D52" s="60">
        <v>1</v>
      </c>
    </row>
    <row r="53" spans="1:4">
      <c r="A53" s="15" t="s">
        <v>1275</v>
      </c>
      <c r="B53" s="60"/>
      <c r="C53" s="60">
        <v>5</v>
      </c>
      <c r="D53" s="60">
        <v>5</v>
      </c>
    </row>
    <row r="54" spans="1:4">
      <c r="A54" s="15" t="s">
        <v>1276</v>
      </c>
      <c r="B54" s="60"/>
      <c r="C54" s="60">
        <v>3</v>
      </c>
      <c r="D54" s="60">
        <v>3</v>
      </c>
    </row>
    <row r="55" spans="1:4">
      <c r="A55" s="15" t="s">
        <v>1277</v>
      </c>
      <c r="B55" s="60"/>
      <c r="C55" s="60">
        <v>3</v>
      </c>
      <c r="D55" s="60">
        <v>3</v>
      </c>
    </row>
    <row r="56" spans="1:4">
      <c r="A56" s="15" t="s">
        <v>1278</v>
      </c>
      <c r="B56" s="60"/>
      <c r="C56" s="60">
        <v>4</v>
      </c>
      <c r="D56" s="60">
        <v>4</v>
      </c>
    </row>
    <row r="57" spans="1:4">
      <c r="A57" s="15" t="s">
        <v>1279</v>
      </c>
      <c r="B57" s="60"/>
      <c r="C57" s="60">
        <v>5</v>
      </c>
      <c r="D57" s="60">
        <v>5</v>
      </c>
    </row>
    <row r="58" spans="1:4">
      <c r="A58" s="15" t="s">
        <v>1280</v>
      </c>
      <c r="B58" s="60"/>
      <c r="C58" s="60">
        <v>4</v>
      </c>
      <c r="D58" s="60">
        <v>4</v>
      </c>
    </row>
    <row r="59" spans="1:4">
      <c r="A59" s="15" t="s">
        <v>1281</v>
      </c>
      <c r="B59" s="60"/>
      <c r="C59" s="60">
        <v>4</v>
      </c>
      <c r="D59" s="60">
        <v>4</v>
      </c>
    </row>
    <row r="60" spans="1:4">
      <c r="A60" s="15" t="s">
        <v>1282</v>
      </c>
      <c r="B60" s="60"/>
      <c r="C60" s="60">
        <v>3</v>
      </c>
      <c r="D60" s="60">
        <v>3</v>
      </c>
    </row>
    <row r="61" spans="1:4">
      <c r="A61" s="15" t="s">
        <v>1283</v>
      </c>
      <c r="B61" s="60"/>
      <c r="C61" s="60">
        <v>3</v>
      </c>
      <c r="D61" s="60">
        <v>3</v>
      </c>
    </row>
    <row r="62" spans="1:4">
      <c r="A62" s="15" t="s">
        <v>1284</v>
      </c>
      <c r="B62" s="60"/>
      <c r="C62" s="60">
        <v>8</v>
      </c>
      <c r="D62" s="60">
        <v>8</v>
      </c>
    </row>
    <row r="63" spans="1:4">
      <c r="A63" s="15" t="s">
        <v>1314</v>
      </c>
      <c r="B63" s="60"/>
      <c r="C63" s="60">
        <v>1</v>
      </c>
      <c r="D63" s="60">
        <v>1</v>
      </c>
    </row>
    <row r="64" spans="1:4">
      <c r="A64" s="15" t="s">
        <v>1315</v>
      </c>
      <c r="B64" s="60"/>
      <c r="C64" s="60">
        <v>1</v>
      </c>
      <c r="D64" s="60">
        <v>1</v>
      </c>
    </row>
    <row r="65" spans="1:4">
      <c r="A65" s="15" t="s">
        <v>1316</v>
      </c>
      <c r="B65" s="60"/>
      <c r="C65" s="60">
        <v>2</v>
      </c>
      <c r="D65" s="60">
        <v>2</v>
      </c>
    </row>
    <row r="66" spans="1:4">
      <c r="A66" s="15" t="s">
        <v>1317</v>
      </c>
      <c r="B66" s="60"/>
      <c r="C66" s="60">
        <v>2</v>
      </c>
      <c r="D66" s="60">
        <v>2</v>
      </c>
    </row>
    <row r="67" spans="1:4">
      <c r="A67" s="15" t="s">
        <v>1318</v>
      </c>
      <c r="B67" s="60">
        <v>1</v>
      </c>
      <c r="C67" s="60">
        <v>2</v>
      </c>
      <c r="D67" s="60">
        <v>3</v>
      </c>
    </row>
    <row r="68" spans="1:4">
      <c r="A68" s="15" t="s">
        <v>1319</v>
      </c>
      <c r="B68" s="60"/>
      <c r="C68" s="60">
        <v>1</v>
      </c>
      <c r="D68" s="60">
        <v>1</v>
      </c>
    </row>
    <row r="69" spans="1:4">
      <c r="A69" s="15" t="s">
        <v>1320</v>
      </c>
      <c r="B69" s="60"/>
      <c r="C69" s="60">
        <v>1</v>
      </c>
      <c r="D69" s="60">
        <v>1</v>
      </c>
    </row>
    <row r="70" spans="1:4">
      <c r="A70" s="15" t="s">
        <v>1364</v>
      </c>
      <c r="B70" s="60"/>
      <c r="C70" s="60">
        <v>2</v>
      </c>
      <c r="D70" s="60">
        <v>2</v>
      </c>
    </row>
    <row r="71" spans="1:4">
      <c r="A71" s="15" t="s">
        <v>1365</v>
      </c>
      <c r="B71" s="60"/>
      <c r="C71" s="60">
        <v>1</v>
      </c>
      <c r="D71" s="60">
        <v>1</v>
      </c>
    </row>
    <row r="72" spans="1:4">
      <c r="A72" s="15" t="s">
        <v>1366</v>
      </c>
      <c r="B72" s="60"/>
      <c r="C72" s="60">
        <v>2</v>
      </c>
      <c r="D72" s="60">
        <v>2</v>
      </c>
    </row>
    <row r="73" spans="1:4">
      <c r="A73" s="15" t="s">
        <v>1421</v>
      </c>
      <c r="B73" s="60"/>
      <c r="C73" s="60">
        <v>2</v>
      </c>
      <c r="D73" s="60">
        <v>2</v>
      </c>
    </row>
    <row r="74" spans="1:4">
      <c r="A74" s="15" t="s">
        <v>1423</v>
      </c>
      <c r="B74" s="60"/>
      <c r="C74" s="60">
        <v>1</v>
      </c>
      <c r="D74" s="60">
        <v>1</v>
      </c>
    </row>
    <row r="75" spans="1:4">
      <c r="A75" s="15" t="s">
        <v>1424</v>
      </c>
      <c r="B75" s="60"/>
      <c r="C75" s="60">
        <v>3</v>
      </c>
      <c r="D75" s="60">
        <v>3</v>
      </c>
    </row>
    <row r="76" spans="1:4">
      <c r="A76" s="15" t="s">
        <v>1425</v>
      </c>
      <c r="B76" s="60"/>
      <c r="C76" s="60">
        <v>2</v>
      </c>
      <c r="D76" s="60">
        <v>2</v>
      </c>
    </row>
    <row r="77" spans="1:4">
      <c r="A77" s="15" t="s">
        <v>1426</v>
      </c>
      <c r="B77" s="60">
        <v>1</v>
      </c>
      <c r="C77" s="60">
        <v>5</v>
      </c>
      <c r="D77" s="60">
        <v>6</v>
      </c>
    </row>
    <row r="78" spans="1:4">
      <c r="A78" s="15" t="s">
        <v>1427</v>
      </c>
      <c r="B78" s="60"/>
      <c r="C78" s="60">
        <v>3</v>
      </c>
      <c r="D78" s="60">
        <v>3</v>
      </c>
    </row>
    <row r="79" spans="1:4">
      <c r="A79" s="15" t="s">
        <v>1475</v>
      </c>
      <c r="B79" s="60"/>
      <c r="C79" s="60">
        <v>1</v>
      </c>
      <c r="D79" s="60">
        <v>1</v>
      </c>
    </row>
    <row r="80" spans="1:4">
      <c r="A80" s="15" t="s">
        <v>1477</v>
      </c>
      <c r="B80" s="60"/>
      <c r="C80" s="60">
        <v>1</v>
      </c>
      <c r="D80" s="60">
        <v>1</v>
      </c>
    </row>
    <row r="81" spans="1:5">
      <c r="A81" s="15" t="s">
        <v>1478</v>
      </c>
      <c r="B81" s="60"/>
      <c r="C81" s="60">
        <v>2</v>
      </c>
      <c r="D81" s="60">
        <v>2</v>
      </c>
    </row>
    <row r="82" spans="1:5">
      <c r="A82" s="15" t="s">
        <v>1479</v>
      </c>
      <c r="B82" s="60"/>
      <c r="C82" s="60">
        <v>3</v>
      </c>
      <c r="D82" s="60">
        <v>3</v>
      </c>
    </row>
    <row r="83" spans="1:5">
      <c r="A83" s="15" t="s">
        <v>1494</v>
      </c>
      <c r="B83" s="60"/>
      <c r="C83" s="60">
        <v>1</v>
      </c>
      <c r="D83" s="60">
        <v>1</v>
      </c>
    </row>
    <row r="84" spans="1:5">
      <c r="A84" s="15" t="s">
        <v>1495</v>
      </c>
      <c r="B84" s="60"/>
      <c r="C84" s="60">
        <v>2</v>
      </c>
      <c r="D84" s="60">
        <v>2</v>
      </c>
    </row>
    <row r="85" spans="1:5">
      <c r="A85" s="15" t="s">
        <v>816</v>
      </c>
      <c r="B85" s="60">
        <v>3</v>
      </c>
      <c r="C85" s="60">
        <v>130</v>
      </c>
      <c r="D85" s="60">
        <v>133</v>
      </c>
    </row>
    <row r="86" spans="1:5">
      <c r="E86" s="60"/>
    </row>
    <row r="87" spans="1:5">
      <c r="E87" s="60"/>
    </row>
    <row r="88" spans="1:5">
      <c r="E88" s="60"/>
    </row>
    <row r="89" spans="1:5">
      <c r="A89" s="15"/>
      <c r="B89" s="60"/>
      <c r="C89" s="60"/>
      <c r="D89" s="60"/>
      <c r="E89" s="60"/>
    </row>
    <row r="90" spans="1:5">
      <c r="A90" s="15"/>
      <c r="B90" s="60"/>
      <c r="C90" s="60"/>
      <c r="D90" s="60"/>
      <c r="E90" s="60"/>
    </row>
    <row r="91" spans="1:5">
      <c r="A91" s="15"/>
      <c r="B91" s="60"/>
      <c r="C91" s="60"/>
      <c r="D91" s="60"/>
      <c r="E91" s="60"/>
    </row>
    <row r="92" spans="1:5">
      <c r="A92" s="15"/>
      <c r="B92" s="60"/>
      <c r="C92" s="60"/>
      <c r="D92" s="60"/>
      <c r="E92" s="60"/>
    </row>
    <row r="93" spans="1:5">
      <c r="A93" s="15"/>
      <c r="B93" s="60"/>
      <c r="C93" s="60"/>
      <c r="D93" s="60"/>
      <c r="E93" s="60"/>
    </row>
    <row r="94" spans="1:5">
      <c r="A94" s="15"/>
      <c r="B94" s="60"/>
      <c r="C94" s="60"/>
      <c r="D94" s="60"/>
      <c r="E94" s="60"/>
    </row>
    <row r="95" spans="1:5">
      <c r="A95" s="15"/>
      <c r="B95" s="60"/>
      <c r="C95" s="60"/>
      <c r="D95" s="60"/>
      <c r="E95" s="60"/>
    </row>
    <row r="96" spans="1:5">
      <c r="A96" s="15"/>
      <c r="B96" s="60"/>
      <c r="C96" s="60"/>
      <c r="D96" s="60"/>
      <c r="E96" s="60"/>
    </row>
    <row r="97" spans="1:5">
      <c r="A97" s="15"/>
      <c r="B97" s="60"/>
      <c r="C97" s="60"/>
      <c r="D97" s="60"/>
      <c r="E97" s="60"/>
    </row>
    <row r="99" spans="1:5">
      <c r="A99" s="11" t="s">
        <v>836</v>
      </c>
      <c r="B99" t="s">
        <v>41</v>
      </c>
    </row>
    <row r="101" spans="1:5">
      <c r="A101" s="11" t="s">
        <v>817</v>
      </c>
      <c r="B101" s="11" t="s">
        <v>812</v>
      </c>
    </row>
    <row r="102" spans="1:5">
      <c r="A102" s="11" t="s">
        <v>813</v>
      </c>
      <c r="B102" t="s">
        <v>814</v>
      </c>
      <c r="C102" t="s">
        <v>815</v>
      </c>
      <c r="D102" t="s">
        <v>816</v>
      </c>
    </row>
    <row r="103" spans="1:5">
      <c r="A103" s="15" t="s">
        <v>1245</v>
      </c>
      <c r="B103" s="60"/>
      <c r="C103" s="60">
        <v>1</v>
      </c>
      <c r="D103" s="60">
        <v>1</v>
      </c>
    </row>
    <row r="104" spans="1:5">
      <c r="A104" s="15" t="s">
        <v>1247</v>
      </c>
      <c r="B104" s="60"/>
      <c r="C104" s="60">
        <v>1</v>
      </c>
      <c r="D104" s="60">
        <v>1</v>
      </c>
    </row>
    <row r="105" spans="1:5">
      <c r="A105" s="15" t="s">
        <v>1249</v>
      </c>
      <c r="B105" s="60"/>
      <c r="C105" s="60">
        <v>1</v>
      </c>
      <c r="D105" s="60">
        <v>1</v>
      </c>
    </row>
    <row r="106" spans="1:5">
      <c r="A106" s="15" t="s">
        <v>1250</v>
      </c>
      <c r="B106" s="60">
        <v>2</v>
      </c>
      <c r="C106" s="60">
        <v>1</v>
      </c>
      <c r="D106" s="60">
        <v>3</v>
      </c>
    </row>
    <row r="107" spans="1:5">
      <c r="A107" s="15" t="s">
        <v>1251</v>
      </c>
      <c r="B107" s="60"/>
      <c r="C107" s="60">
        <v>7</v>
      </c>
      <c r="D107" s="60">
        <v>7</v>
      </c>
    </row>
    <row r="108" spans="1:5">
      <c r="A108" s="15" t="s">
        <v>1252</v>
      </c>
      <c r="B108" s="60"/>
      <c r="C108" s="60">
        <v>1</v>
      </c>
      <c r="D108" s="60">
        <v>1</v>
      </c>
    </row>
    <row r="109" spans="1:5">
      <c r="A109" s="15" t="s">
        <v>1253</v>
      </c>
      <c r="B109" s="60"/>
      <c r="C109" s="60">
        <v>1</v>
      </c>
      <c r="D109" s="60">
        <v>1</v>
      </c>
    </row>
    <row r="110" spans="1:5">
      <c r="A110" s="15" t="s">
        <v>1254</v>
      </c>
      <c r="B110" s="60">
        <v>2</v>
      </c>
      <c r="C110" s="60"/>
      <c r="D110" s="60">
        <v>2</v>
      </c>
    </row>
    <row r="111" spans="1:5">
      <c r="A111" s="15" t="s">
        <v>1255</v>
      </c>
      <c r="B111" s="60">
        <v>1</v>
      </c>
      <c r="C111" s="60"/>
      <c r="D111" s="60">
        <v>1</v>
      </c>
    </row>
    <row r="112" spans="1:5">
      <c r="A112" s="15" t="s">
        <v>1256</v>
      </c>
      <c r="B112" s="60">
        <v>1</v>
      </c>
      <c r="C112" s="60"/>
      <c r="D112" s="60">
        <v>1</v>
      </c>
    </row>
    <row r="113" spans="1:4">
      <c r="A113" s="15" t="s">
        <v>1257</v>
      </c>
      <c r="B113" s="60">
        <v>1</v>
      </c>
      <c r="C113" s="60"/>
      <c r="D113" s="60">
        <v>1</v>
      </c>
    </row>
    <row r="114" spans="1:4">
      <c r="A114" s="15" t="s">
        <v>1258</v>
      </c>
      <c r="B114" s="60">
        <v>4</v>
      </c>
      <c r="C114" s="60">
        <v>2</v>
      </c>
      <c r="D114" s="60">
        <v>6</v>
      </c>
    </row>
    <row r="115" spans="1:4">
      <c r="A115" s="15" t="s">
        <v>1259</v>
      </c>
      <c r="B115" s="60"/>
      <c r="C115" s="60">
        <v>1</v>
      </c>
      <c r="D115" s="60">
        <v>1</v>
      </c>
    </row>
    <row r="116" spans="1:4">
      <c r="A116" s="15" t="s">
        <v>1260</v>
      </c>
      <c r="B116" s="60"/>
      <c r="C116" s="60">
        <v>2</v>
      </c>
      <c r="D116" s="60">
        <v>2</v>
      </c>
    </row>
    <row r="117" spans="1:4">
      <c r="A117" s="15" t="s">
        <v>1261</v>
      </c>
      <c r="B117" s="60">
        <v>1</v>
      </c>
      <c r="C117" s="60"/>
      <c r="D117" s="60">
        <v>1</v>
      </c>
    </row>
    <row r="118" spans="1:4">
      <c r="A118" s="15" t="s">
        <v>1263</v>
      </c>
      <c r="B118" s="60"/>
      <c r="C118" s="60">
        <v>1</v>
      </c>
      <c r="D118" s="60">
        <v>1</v>
      </c>
    </row>
    <row r="119" spans="1:4">
      <c r="A119" s="15" t="s">
        <v>1264</v>
      </c>
      <c r="B119" s="60">
        <v>2</v>
      </c>
      <c r="C119" s="60">
        <v>2</v>
      </c>
      <c r="D119" s="60">
        <v>4</v>
      </c>
    </row>
    <row r="120" spans="1:4">
      <c r="A120" s="15" t="s">
        <v>1265</v>
      </c>
      <c r="B120" s="60">
        <v>1</v>
      </c>
      <c r="C120" s="60">
        <v>1</v>
      </c>
      <c r="D120" s="60">
        <v>2</v>
      </c>
    </row>
    <row r="121" spans="1:4">
      <c r="A121" s="15" t="s">
        <v>1266</v>
      </c>
      <c r="B121" s="60"/>
      <c r="C121" s="60">
        <v>2</v>
      </c>
      <c r="D121" s="60">
        <v>2</v>
      </c>
    </row>
    <row r="122" spans="1:4">
      <c r="A122" s="15" t="s">
        <v>1267</v>
      </c>
      <c r="B122" s="60">
        <v>1</v>
      </c>
      <c r="C122" s="60">
        <v>2</v>
      </c>
      <c r="D122" s="60">
        <v>3</v>
      </c>
    </row>
    <row r="123" spans="1:4">
      <c r="A123" s="15" t="s">
        <v>1268</v>
      </c>
      <c r="B123" s="60"/>
      <c r="C123" s="60">
        <v>1</v>
      </c>
      <c r="D123" s="60">
        <v>1</v>
      </c>
    </row>
    <row r="124" spans="1:4">
      <c r="A124" s="15" t="s">
        <v>1269</v>
      </c>
      <c r="B124" s="60"/>
      <c r="C124" s="60">
        <v>2</v>
      </c>
      <c r="D124" s="60">
        <v>2</v>
      </c>
    </row>
    <row r="125" spans="1:4">
      <c r="A125" s="15" t="s">
        <v>1270</v>
      </c>
      <c r="B125" s="60"/>
      <c r="C125" s="60">
        <v>2</v>
      </c>
      <c r="D125" s="60">
        <v>2</v>
      </c>
    </row>
    <row r="126" spans="1:4">
      <c r="A126" s="15" t="s">
        <v>1272</v>
      </c>
      <c r="B126" s="60"/>
      <c r="C126" s="60">
        <v>1</v>
      </c>
      <c r="D126" s="60">
        <v>1</v>
      </c>
    </row>
    <row r="127" spans="1:4">
      <c r="A127" s="15" t="s">
        <v>1275</v>
      </c>
      <c r="B127" s="60">
        <v>1</v>
      </c>
      <c r="C127" s="60">
        <v>4</v>
      </c>
      <c r="D127" s="60">
        <v>5</v>
      </c>
    </row>
    <row r="128" spans="1:4">
      <c r="A128" s="15" t="s">
        <v>1276</v>
      </c>
      <c r="B128" s="60"/>
      <c r="C128" s="60">
        <v>3</v>
      </c>
      <c r="D128" s="60">
        <v>3</v>
      </c>
    </row>
    <row r="129" spans="1:4">
      <c r="A129" s="15" t="s">
        <v>1277</v>
      </c>
      <c r="B129" s="60">
        <v>1</v>
      </c>
      <c r="C129" s="60">
        <v>2</v>
      </c>
      <c r="D129" s="60">
        <v>3</v>
      </c>
    </row>
    <row r="130" spans="1:4">
      <c r="A130" s="15" t="s">
        <v>1278</v>
      </c>
      <c r="B130" s="60">
        <v>2</v>
      </c>
      <c r="C130" s="60">
        <v>2</v>
      </c>
      <c r="D130" s="60">
        <v>4</v>
      </c>
    </row>
    <row r="131" spans="1:4">
      <c r="A131" s="15" t="s">
        <v>1279</v>
      </c>
      <c r="B131" s="60">
        <v>4</v>
      </c>
      <c r="C131" s="60">
        <v>1</v>
      </c>
      <c r="D131" s="60">
        <v>5</v>
      </c>
    </row>
    <row r="132" spans="1:4">
      <c r="A132" s="15" t="s">
        <v>1280</v>
      </c>
      <c r="B132" s="60">
        <v>2</v>
      </c>
      <c r="C132" s="60">
        <v>2</v>
      </c>
      <c r="D132" s="60">
        <v>4</v>
      </c>
    </row>
    <row r="133" spans="1:4">
      <c r="A133" s="15" t="s">
        <v>1281</v>
      </c>
      <c r="B133" s="60">
        <v>2</v>
      </c>
      <c r="C133" s="60">
        <v>2</v>
      </c>
      <c r="D133" s="60">
        <v>4</v>
      </c>
    </row>
    <row r="134" spans="1:4">
      <c r="A134" s="15" t="s">
        <v>1282</v>
      </c>
      <c r="B134" s="60">
        <v>3</v>
      </c>
      <c r="C134" s="60"/>
      <c r="D134" s="60">
        <v>3</v>
      </c>
    </row>
    <row r="135" spans="1:4">
      <c r="A135" s="15" t="s">
        <v>1283</v>
      </c>
      <c r="B135" s="60"/>
      <c r="C135" s="60">
        <v>3</v>
      </c>
      <c r="D135" s="60">
        <v>3</v>
      </c>
    </row>
    <row r="136" spans="1:4">
      <c r="A136" s="15" t="s">
        <v>1284</v>
      </c>
      <c r="B136" s="60">
        <v>5</v>
      </c>
      <c r="C136" s="60">
        <v>3</v>
      </c>
      <c r="D136" s="60">
        <v>8</v>
      </c>
    </row>
    <row r="137" spans="1:4">
      <c r="A137" s="15" t="s">
        <v>1314</v>
      </c>
      <c r="B137" s="60">
        <v>1</v>
      </c>
      <c r="C137" s="60"/>
      <c r="D137" s="60">
        <v>1</v>
      </c>
    </row>
    <row r="138" spans="1:4">
      <c r="A138" s="15" t="s">
        <v>1315</v>
      </c>
      <c r="B138" s="60"/>
      <c r="C138" s="60">
        <v>1</v>
      </c>
      <c r="D138" s="60">
        <v>1</v>
      </c>
    </row>
    <row r="139" spans="1:4">
      <c r="A139" s="15" t="s">
        <v>1316</v>
      </c>
      <c r="B139" s="60"/>
      <c r="C139" s="60">
        <v>2</v>
      </c>
      <c r="D139" s="60">
        <v>2</v>
      </c>
    </row>
    <row r="140" spans="1:4">
      <c r="A140" s="15" t="s">
        <v>1317</v>
      </c>
      <c r="B140" s="60"/>
      <c r="C140" s="60">
        <v>2</v>
      </c>
      <c r="D140" s="60">
        <v>2</v>
      </c>
    </row>
    <row r="141" spans="1:4">
      <c r="A141" s="15" t="s">
        <v>1318</v>
      </c>
      <c r="B141" s="60">
        <v>1</v>
      </c>
      <c r="C141" s="60">
        <v>2</v>
      </c>
      <c r="D141" s="60">
        <v>3</v>
      </c>
    </row>
    <row r="142" spans="1:4">
      <c r="A142" s="15" t="s">
        <v>1319</v>
      </c>
      <c r="B142" s="60"/>
      <c r="C142" s="60">
        <v>1</v>
      </c>
      <c r="D142" s="60">
        <v>1</v>
      </c>
    </row>
    <row r="143" spans="1:4">
      <c r="A143" s="15" t="s">
        <v>1320</v>
      </c>
      <c r="B143" s="60">
        <v>1</v>
      </c>
      <c r="C143" s="60"/>
      <c r="D143" s="60">
        <v>1</v>
      </c>
    </row>
    <row r="144" spans="1:4">
      <c r="A144" s="15" t="s">
        <v>1364</v>
      </c>
      <c r="B144" s="60"/>
      <c r="C144" s="60">
        <v>2</v>
      </c>
      <c r="D144" s="60">
        <v>2</v>
      </c>
    </row>
    <row r="145" spans="1:4">
      <c r="A145" s="15" t="s">
        <v>1365</v>
      </c>
      <c r="B145" s="60"/>
      <c r="C145" s="60">
        <v>1</v>
      </c>
      <c r="D145" s="60">
        <v>1</v>
      </c>
    </row>
    <row r="146" spans="1:4">
      <c r="A146" s="15" t="s">
        <v>1366</v>
      </c>
      <c r="B146" s="60"/>
      <c r="C146" s="60">
        <v>2</v>
      </c>
      <c r="D146" s="60">
        <v>2</v>
      </c>
    </row>
    <row r="147" spans="1:4">
      <c r="A147" s="15" t="s">
        <v>1421</v>
      </c>
      <c r="B147" s="60"/>
      <c r="C147" s="60">
        <v>2</v>
      </c>
      <c r="D147" s="60">
        <v>2</v>
      </c>
    </row>
    <row r="148" spans="1:4">
      <c r="A148" s="15" t="s">
        <v>1423</v>
      </c>
      <c r="B148" s="60">
        <v>1</v>
      </c>
      <c r="C148" s="60"/>
      <c r="D148" s="60">
        <v>1</v>
      </c>
    </row>
    <row r="149" spans="1:4">
      <c r="A149" s="15" t="s">
        <v>1424</v>
      </c>
      <c r="B149" s="60">
        <v>3</v>
      </c>
      <c r="C149" s="60"/>
      <c r="D149" s="60">
        <v>3</v>
      </c>
    </row>
    <row r="150" spans="1:4">
      <c r="A150" s="15" t="s">
        <v>1425</v>
      </c>
      <c r="B150" s="60">
        <v>1</v>
      </c>
      <c r="C150" s="60">
        <v>1</v>
      </c>
      <c r="D150" s="60">
        <v>2</v>
      </c>
    </row>
    <row r="151" spans="1:4">
      <c r="A151" s="15" t="s">
        <v>1426</v>
      </c>
      <c r="B151" s="60">
        <v>1</v>
      </c>
      <c r="C151" s="60">
        <v>5</v>
      </c>
      <c r="D151" s="60">
        <v>6</v>
      </c>
    </row>
    <row r="152" spans="1:4">
      <c r="A152" s="15" t="s">
        <v>1427</v>
      </c>
      <c r="B152" s="60"/>
      <c r="C152" s="60">
        <v>3</v>
      </c>
      <c r="D152" s="60">
        <v>3</v>
      </c>
    </row>
    <row r="153" spans="1:4">
      <c r="A153" s="15" t="s">
        <v>1475</v>
      </c>
      <c r="B153" s="60"/>
      <c r="C153" s="60">
        <v>1</v>
      </c>
      <c r="D153" s="60">
        <v>1</v>
      </c>
    </row>
    <row r="154" spans="1:4">
      <c r="A154" s="15" t="s">
        <v>1477</v>
      </c>
      <c r="B154" s="60"/>
      <c r="C154" s="60">
        <v>1</v>
      </c>
      <c r="D154" s="60">
        <v>1</v>
      </c>
    </row>
    <row r="155" spans="1:4">
      <c r="A155" s="15" t="s">
        <v>1478</v>
      </c>
      <c r="B155" s="60">
        <v>1</v>
      </c>
      <c r="C155" s="60">
        <v>1</v>
      </c>
      <c r="D155" s="60">
        <v>2</v>
      </c>
    </row>
    <row r="156" spans="1:4">
      <c r="A156" s="15" t="s">
        <v>1479</v>
      </c>
      <c r="B156" s="60"/>
      <c r="C156" s="60">
        <v>3</v>
      </c>
      <c r="D156" s="60">
        <v>3</v>
      </c>
    </row>
    <row r="157" spans="1:4">
      <c r="A157" s="15" t="s">
        <v>1494</v>
      </c>
      <c r="B157" s="60"/>
      <c r="C157" s="60">
        <v>1</v>
      </c>
      <c r="D157" s="60">
        <v>1</v>
      </c>
    </row>
    <row r="158" spans="1:4">
      <c r="A158" s="15" t="s">
        <v>1495</v>
      </c>
      <c r="B158" s="60">
        <v>1</v>
      </c>
      <c r="C158" s="60">
        <v>1</v>
      </c>
      <c r="D158" s="60">
        <v>2</v>
      </c>
    </row>
    <row r="159" spans="1:4">
      <c r="A159" s="15" t="s">
        <v>816</v>
      </c>
      <c r="B159" s="60">
        <v>47</v>
      </c>
      <c r="C159" s="60">
        <v>86</v>
      </c>
      <c r="D159" s="60">
        <v>133</v>
      </c>
    </row>
    <row r="172" spans="1:16">
      <c r="A172" s="11" t="s">
        <v>836</v>
      </c>
      <c r="B172" t="s">
        <v>41</v>
      </c>
    </row>
    <row r="174" spans="1:16">
      <c r="A174" s="11" t="s">
        <v>817</v>
      </c>
      <c r="B174" s="11" t="s">
        <v>812</v>
      </c>
    </row>
    <row r="175" spans="1:16">
      <c r="A175" s="11" t="s">
        <v>813</v>
      </c>
      <c r="B175" t="s">
        <v>892</v>
      </c>
      <c r="C175" t="s">
        <v>909</v>
      </c>
      <c r="D175" t="s">
        <v>875</v>
      </c>
      <c r="E175" t="s">
        <v>816</v>
      </c>
      <c r="L175" t="s">
        <v>1430</v>
      </c>
      <c r="M175" s="111" t="s">
        <v>1428</v>
      </c>
      <c r="N175" s="111" t="s">
        <v>1431</v>
      </c>
      <c r="O175" s="111" t="s">
        <v>1432</v>
      </c>
      <c r="P175" s="111" t="s">
        <v>1433</v>
      </c>
    </row>
    <row r="176" spans="1:16">
      <c r="A176" s="12" t="s">
        <v>1114</v>
      </c>
      <c r="B176" s="60">
        <v>40</v>
      </c>
      <c r="C176" s="60"/>
      <c r="D176" s="60">
        <v>17</v>
      </c>
      <c r="E176" s="60">
        <v>57</v>
      </c>
      <c r="L176" s="12"/>
      <c r="M176" s="60"/>
      <c r="N176" s="60"/>
      <c r="O176" s="60"/>
      <c r="P176" s="60"/>
    </row>
    <row r="177" spans="1:23">
      <c r="A177" s="12" t="s">
        <v>903</v>
      </c>
      <c r="B177" s="60">
        <v>18</v>
      </c>
      <c r="C177" s="60">
        <v>2</v>
      </c>
      <c r="D177" s="60">
        <v>2</v>
      </c>
      <c r="E177" s="60">
        <v>22</v>
      </c>
      <c r="L177" s="12"/>
      <c r="M177" s="60"/>
      <c r="N177" s="60"/>
      <c r="O177" s="60"/>
      <c r="P177" s="60"/>
      <c r="T177" s="200" t="s">
        <v>1428</v>
      </c>
      <c r="U177" s="200"/>
      <c r="V177" s="200"/>
      <c r="W177" s="200"/>
    </row>
    <row r="178" spans="1:23">
      <c r="A178" s="12" t="s">
        <v>1066</v>
      </c>
      <c r="B178" s="60">
        <v>14</v>
      </c>
      <c r="C178" s="60">
        <v>11</v>
      </c>
      <c r="D178" s="60">
        <v>5</v>
      </c>
      <c r="E178" s="60">
        <v>30</v>
      </c>
      <c r="L178" s="12"/>
      <c r="M178" s="60"/>
      <c r="N178" s="60"/>
      <c r="O178" s="60"/>
      <c r="P178" s="60"/>
      <c r="S178" s="112" t="s">
        <v>1429</v>
      </c>
      <c r="T178" s="113" t="s">
        <v>892</v>
      </c>
      <c r="U178" s="113" t="s">
        <v>909</v>
      </c>
      <c r="V178" s="113" t="s">
        <v>875</v>
      </c>
      <c r="W178" s="113" t="s">
        <v>816</v>
      </c>
    </row>
    <row r="179" spans="1:23">
      <c r="A179" s="12" t="s">
        <v>876</v>
      </c>
      <c r="B179" s="60">
        <v>6</v>
      </c>
      <c r="C179" s="60">
        <v>6</v>
      </c>
      <c r="D179" s="60">
        <v>12</v>
      </c>
      <c r="E179" s="60">
        <v>24</v>
      </c>
      <c r="L179" s="12"/>
      <c r="M179" s="60"/>
      <c r="N179" s="60"/>
      <c r="O179" s="60"/>
      <c r="P179" s="60"/>
      <c r="S179" s="114" t="s">
        <v>1114</v>
      </c>
      <c r="T179" s="115">
        <v>30</v>
      </c>
      <c r="U179" s="115"/>
      <c r="V179" s="115">
        <v>16</v>
      </c>
      <c r="W179" s="115">
        <v>46</v>
      </c>
    </row>
    <row r="180" spans="1:23">
      <c r="A180" s="12" t="s">
        <v>816</v>
      </c>
      <c r="B180" s="60">
        <v>78</v>
      </c>
      <c r="C180" s="60">
        <v>19</v>
      </c>
      <c r="D180" s="60">
        <v>36</v>
      </c>
      <c r="E180" s="60">
        <v>133</v>
      </c>
      <c r="L180" s="12"/>
      <c r="M180" s="60"/>
      <c r="N180" s="60"/>
      <c r="O180" s="60"/>
      <c r="P180" s="60"/>
      <c r="S180" s="116" t="s">
        <v>903</v>
      </c>
      <c r="T180" s="117">
        <v>18</v>
      </c>
      <c r="U180" s="117">
        <v>2</v>
      </c>
      <c r="V180" s="117">
        <v>1</v>
      </c>
      <c r="W180" s="117">
        <v>21</v>
      </c>
    </row>
    <row r="181" spans="1:23">
      <c r="L181" s="12"/>
      <c r="M181" s="60"/>
      <c r="N181" s="60"/>
      <c r="O181" s="60"/>
      <c r="P181" s="60"/>
      <c r="S181" s="114" t="s">
        <v>1066</v>
      </c>
      <c r="T181" s="115">
        <v>14</v>
      </c>
      <c r="U181" s="115">
        <v>11</v>
      </c>
      <c r="V181" s="115">
        <v>5</v>
      </c>
      <c r="W181" s="115">
        <v>30</v>
      </c>
    </row>
    <row r="182" spans="1:23">
      <c r="L182" s="12"/>
      <c r="M182" s="60"/>
      <c r="N182" s="60"/>
      <c r="O182" s="60"/>
      <c r="P182" s="60"/>
      <c r="S182" s="116" t="s">
        <v>876</v>
      </c>
      <c r="T182" s="118">
        <v>5</v>
      </c>
      <c r="U182" s="118">
        <v>6</v>
      </c>
      <c r="V182" s="117">
        <v>12</v>
      </c>
      <c r="W182" s="117">
        <v>23</v>
      </c>
    </row>
    <row r="183" spans="1:23">
      <c r="L183" s="12"/>
      <c r="M183" s="60"/>
      <c r="N183" s="60"/>
      <c r="O183" s="60"/>
      <c r="P183" s="60"/>
      <c r="S183" s="112" t="s">
        <v>816</v>
      </c>
      <c r="T183" s="113">
        <v>67</v>
      </c>
      <c r="U183" s="113">
        <v>19</v>
      </c>
      <c r="V183" s="113">
        <v>34</v>
      </c>
      <c r="W183" s="113">
        <v>120</v>
      </c>
    </row>
    <row r="185" spans="1:23">
      <c r="T185" s="199" t="s">
        <v>1428</v>
      </c>
      <c r="U185" s="199"/>
    </row>
    <row r="186" spans="1:23">
      <c r="T186" t="s">
        <v>1434</v>
      </c>
      <c r="U186" s="113" t="s">
        <v>875</v>
      </c>
      <c r="V186" t="s">
        <v>1436</v>
      </c>
    </row>
    <row r="187" spans="1:23">
      <c r="R187" s="199" t="s">
        <v>1435</v>
      </c>
      <c r="S187" t="s">
        <v>1434</v>
      </c>
      <c r="T187">
        <f>SUM(T179:U181)</f>
        <v>75</v>
      </c>
      <c r="U187">
        <f>SUM(V179:V181)</f>
        <v>22</v>
      </c>
      <c r="V187">
        <f>SUM(T187:U187)</f>
        <v>97</v>
      </c>
    </row>
    <row r="188" spans="1:23">
      <c r="R188" s="199"/>
      <c r="S188" s="116" t="s">
        <v>876</v>
      </c>
      <c r="T188">
        <f>SUM(T182:U182)</f>
        <v>11</v>
      </c>
      <c r="U188">
        <f>V182</f>
        <v>12</v>
      </c>
      <c r="V188">
        <f t="shared" ref="V188:V189" si="6">SUM(T188:U188)</f>
        <v>23</v>
      </c>
    </row>
    <row r="189" spans="1:23">
      <c r="S189" t="s">
        <v>1211</v>
      </c>
      <c r="T189">
        <f>SUM(T187:T188)</f>
        <v>86</v>
      </c>
      <c r="U189">
        <f>SUM(U187:U188)</f>
        <v>34</v>
      </c>
      <c r="V189">
        <f t="shared" si="6"/>
        <v>120</v>
      </c>
    </row>
  </sheetData>
  <mergeCells count="4">
    <mergeCell ref="T177:W177"/>
    <mergeCell ref="R187:R188"/>
    <mergeCell ref="T185:U185"/>
    <mergeCell ref="I5:I18"/>
  </mergeCells>
  <phoneticPr fontId="6" type="noConversion"/>
  <pageMargins left="0.7" right="0.7" top="0.75" bottom="0.75" header="0.3" footer="0.3"/>
  <pageSetup orientation="portrait" r:id="rId5"/>
  <drawing r:id="rId6"/>
  <tableParts count="1">
    <tablePart r:id="rId7"/>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79B309-E7DA-461F-9DBF-C0BCBFD36964}">
  <dimension ref="A2:M135"/>
  <sheetViews>
    <sheetView zoomScale="90" zoomScaleNormal="90" workbookViewId="0">
      <selection activeCell="B133" sqref="B133"/>
    </sheetView>
  </sheetViews>
  <sheetFormatPr defaultRowHeight="15"/>
  <cols>
    <col min="1" max="1" width="13.28515625" bestFit="1" customWidth="1"/>
    <col min="2" max="2" width="16.28515625" bestFit="1" customWidth="1"/>
    <col min="3" max="3" width="7.7109375" bestFit="1" customWidth="1"/>
    <col min="4" max="6" width="11.28515625" bestFit="1" customWidth="1"/>
    <col min="10" max="10" width="10.7109375" bestFit="1" customWidth="1"/>
  </cols>
  <sheetData>
    <row r="2" spans="1:13">
      <c r="A2" s="11" t="s">
        <v>836</v>
      </c>
      <c r="B2" t="s">
        <v>778</v>
      </c>
      <c r="J2" s="10" t="s">
        <v>813</v>
      </c>
      <c r="K2" s="10" t="s">
        <v>1218</v>
      </c>
      <c r="L2" t="s">
        <v>1285</v>
      </c>
      <c r="M2" t="s">
        <v>1220</v>
      </c>
    </row>
    <row r="3" spans="1:13">
      <c r="I3" s="198">
        <v>2024</v>
      </c>
      <c r="J3" t="str">
        <f>A6</f>
        <v>S37</v>
      </c>
      <c r="K3">
        <f>+B6</f>
        <v>0</v>
      </c>
      <c r="L3">
        <f>+SUM(C6:D6)</f>
        <v>1</v>
      </c>
      <c r="M3" s="13">
        <f>+K3/SUM(K3:L3)</f>
        <v>0</v>
      </c>
    </row>
    <row r="4" spans="1:13">
      <c r="A4" s="11" t="s">
        <v>817</v>
      </c>
      <c r="B4" s="11" t="s">
        <v>812</v>
      </c>
      <c r="I4" s="198"/>
      <c r="J4" t="s">
        <v>1226</v>
      </c>
      <c r="M4">
        <v>0</v>
      </c>
    </row>
    <row r="5" spans="1:13">
      <c r="A5" s="11" t="s">
        <v>813</v>
      </c>
      <c r="B5" t="s">
        <v>884</v>
      </c>
      <c r="C5" t="s">
        <v>877</v>
      </c>
      <c r="D5" t="s">
        <v>1417</v>
      </c>
      <c r="E5" t="s">
        <v>816</v>
      </c>
      <c r="I5" s="198"/>
      <c r="J5" t="s">
        <v>1227</v>
      </c>
      <c r="M5" s="13">
        <v>0</v>
      </c>
    </row>
    <row r="6" spans="1:13">
      <c r="A6" s="12" t="s">
        <v>1225</v>
      </c>
      <c r="B6" s="60"/>
      <c r="C6" s="60">
        <v>1</v>
      </c>
      <c r="D6" s="60"/>
      <c r="E6" s="60">
        <v>1</v>
      </c>
      <c r="I6" s="198"/>
      <c r="J6" t="str">
        <f>A7</f>
        <v>S40</v>
      </c>
      <c r="K6">
        <f>+B7</f>
        <v>0</v>
      </c>
      <c r="L6">
        <f>+SUM(C7:D7)</f>
        <v>2</v>
      </c>
      <c r="M6" s="13">
        <f>+K6/SUM(K6:L6)</f>
        <v>0</v>
      </c>
    </row>
    <row r="7" spans="1:13">
      <c r="A7" s="12" t="s">
        <v>1228</v>
      </c>
      <c r="B7" s="60"/>
      <c r="C7" s="60">
        <v>2</v>
      </c>
      <c r="D7" s="60"/>
      <c r="E7" s="60">
        <v>2</v>
      </c>
      <c r="I7" s="198"/>
      <c r="J7" t="str">
        <f>A8</f>
        <v>S41</v>
      </c>
      <c r="K7">
        <f t="shared" ref="K7:K11" si="0">+B8</f>
        <v>0</v>
      </c>
      <c r="L7">
        <f t="shared" ref="L7:L11" si="1">+SUM(C8:D8)</f>
        <v>1</v>
      </c>
      <c r="M7" s="13">
        <f t="shared" ref="M7:M11" si="2">+K7/SUM(K7:L7)</f>
        <v>0</v>
      </c>
    </row>
    <row r="8" spans="1:13">
      <c r="A8" s="12" t="s">
        <v>1229</v>
      </c>
      <c r="B8" s="60"/>
      <c r="C8" s="60">
        <v>1</v>
      </c>
      <c r="D8" s="60"/>
      <c r="E8" s="60">
        <v>1</v>
      </c>
      <c r="I8" s="198"/>
      <c r="J8" t="str">
        <f t="shared" ref="J8:J11" si="3">A9</f>
        <v>S42</v>
      </c>
      <c r="K8">
        <f t="shared" si="0"/>
        <v>1</v>
      </c>
      <c r="L8">
        <f t="shared" si="1"/>
        <v>0</v>
      </c>
      <c r="M8" s="13">
        <f t="shared" si="2"/>
        <v>1</v>
      </c>
    </row>
    <row r="9" spans="1:13">
      <c r="A9" s="12" t="s">
        <v>1230</v>
      </c>
      <c r="B9" s="60">
        <v>1</v>
      </c>
      <c r="C9" s="60"/>
      <c r="D9" s="60"/>
      <c r="E9" s="60">
        <v>1</v>
      </c>
      <c r="I9" s="198"/>
      <c r="J9" t="str">
        <f t="shared" si="3"/>
        <v>S43</v>
      </c>
      <c r="K9">
        <f t="shared" si="0"/>
        <v>0</v>
      </c>
      <c r="L9">
        <f t="shared" si="1"/>
        <v>2</v>
      </c>
      <c r="M9" s="13">
        <f t="shared" si="2"/>
        <v>0</v>
      </c>
    </row>
    <row r="10" spans="1:13">
      <c r="A10" s="12" t="s">
        <v>1231</v>
      </c>
      <c r="B10" s="60"/>
      <c r="C10" s="60">
        <v>2</v>
      </c>
      <c r="D10" s="60"/>
      <c r="E10" s="60">
        <v>2</v>
      </c>
      <c r="I10" s="198"/>
      <c r="J10" t="str">
        <f t="shared" si="3"/>
        <v>S44</v>
      </c>
      <c r="K10">
        <f t="shared" si="0"/>
        <v>0</v>
      </c>
      <c r="L10">
        <f t="shared" si="1"/>
        <v>1</v>
      </c>
      <c r="M10" s="13">
        <f t="shared" si="2"/>
        <v>0</v>
      </c>
    </row>
    <row r="11" spans="1:13">
      <c r="A11" s="12" t="s">
        <v>1232</v>
      </c>
      <c r="B11" s="60"/>
      <c r="C11" s="60">
        <v>1</v>
      </c>
      <c r="D11" s="60"/>
      <c r="E11" s="60">
        <v>1</v>
      </c>
      <c r="I11" s="198"/>
      <c r="J11" t="str">
        <f t="shared" si="3"/>
        <v>S45</v>
      </c>
      <c r="K11">
        <f t="shared" si="0"/>
        <v>0</v>
      </c>
      <c r="L11">
        <f t="shared" si="1"/>
        <v>6</v>
      </c>
      <c r="M11" s="13">
        <f t="shared" si="2"/>
        <v>0</v>
      </c>
    </row>
    <row r="12" spans="1:13">
      <c r="A12" s="12" t="s">
        <v>1233</v>
      </c>
      <c r="B12" s="60"/>
      <c r="C12" s="60">
        <v>6</v>
      </c>
      <c r="D12" s="60"/>
      <c r="E12" s="60">
        <v>6</v>
      </c>
      <c r="I12" s="198"/>
      <c r="J12" s="176" t="s">
        <v>1290</v>
      </c>
      <c r="M12">
        <v>0</v>
      </c>
    </row>
    <row r="13" spans="1:13">
      <c r="A13" s="12" t="s">
        <v>1363</v>
      </c>
      <c r="B13" s="60">
        <v>1</v>
      </c>
      <c r="C13" s="60">
        <v>2</v>
      </c>
      <c r="D13" s="60"/>
      <c r="E13" s="60">
        <v>3</v>
      </c>
      <c r="I13" s="198"/>
      <c r="J13" t="str">
        <f>A13</f>
        <v>S47</v>
      </c>
      <c r="K13">
        <f>+B13</f>
        <v>1</v>
      </c>
      <c r="L13">
        <f>+SUM(C13:D13)</f>
        <v>2</v>
      </c>
      <c r="M13" s="13">
        <f t="shared" ref="M13" si="4">+K13/SUM(K13:L13)</f>
        <v>0.33333333333333331</v>
      </c>
    </row>
    <row r="14" spans="1:13">
      <c r="A14" s="12" t="s">
        <v>1387</v>
      </c>
      <c r="B14" s="60"/>
      <c r="C14" s="60">
        <v>1</v>
      </c>
      <c r="D14" s="60"/>
      <c r="E14" s="60">
        <v>1</v>
      </c>
      <c r="I14" s="198"/>
      <c r="J14" t="str">
        <f>A14</f>
        <v>S48</v>
      </c>
      <c r="K14">
        <f>+B14</f>
        <v>0</v>
      </c>
      <c r="L14">
        <f>+SUM(C14:D14)</f>
        <v>1</v>
      </c>
      <c r="M14" s="13">
        <f t="shared" ref="M14" si="5">+K14/SUM(K14:L14)</f>
        <v>0</v>
      </c>
    </row>
    <row r="15" spans="1:13">
      <c r="A15" s="12" t="s">
        <v>1858</v>
      </c>
      <c r="B15" s="60">
        <v>1</v>
      </c>
      <c r="C15" s="60">
        <v>27</v>
      </c>
      <c r="D15" s="60">
        <v>1</v>
      </c>
      <c r="E15" s="60">
        <v>29</v>
      </c>
      <c r="I15" s="198"/>
      <c r="J15" t="str">
        <f>A16</f>
        <v>S49</v>
      </c>
      <c r="K15">
        <f>+B16</f>
        <v>0</v>
      </c>
      <c r="L15">
        <f>+SUM(C16:D16)</f>
        <v>1</v>
      </c>
      <c r="M15" s="13">
        <f>+K15/SUM(K15:L15)</f>
        <v>0</v>
      </c>
    </row>
    <row r="16" spans="1:13">
      <c r="A16" s="12" t="s">
        <v>1441</v>
      </c>
      <c r="B16" s="60"/>
      <c r="C16" s="60">
        <v>1</v>
      </c>
      <c r="D16" s="60"/>
      <c r="E16" s="60">
        <v>1</v>
      </c>
      <c r="I16" s="198"/>
      <c r="J16" t="str">
        <f>A17</f>
        <v>S50</v>
      </c>
      <c r="K16">
        <f>+B17</f>
        <v>0</v>
      </c>
      <c r="L16">
        <f>+SUM(C17:D17)</f>
        <v>1</v>
      </c>
      <c r="M16" s="13">
        <f>+K16/SUM(K16:L16)</f>
        <v>0</v>
      </c>
    </row>
    <row r="17" spans="1:13">
      <c r="A17" s="12" t="s">
        <v>1493</v>
      </c>
      <c r="B17" s="60"/>
      <c r="C17" s="60">
        <v>1</v>
      </c>
      <c r="D17" s="60"/>
      <c r="E17" s="60">
        <v>1</v>
      </c>
      <c r="I17" s="198"/>
      <c r="J17" t="str">
        <f>A18</f>
        <v>S51</v>
      </c>
      <c r="K17">
        <f t="shared" ref="K17:K18" si="6">+B18</f>
        <v>2</v>
      </c>
      <c r="L17">
        <f t="shared" ref="L17:L18" si="7">+SUM(C18:D18)</f>
        <v>12</v>
      </c>
      <c r="M17" s="13">
        <f t="shared" ref="M17:M18" si="8">+K17/SUM(K17:L17)</f>
        <v>0.14285714285714285</v>
      </c>
    </row>
    <row r="18" spans="1:13">
      <c r="A18" s="12" t="s">
        <v>1529</v>
      </c>
      <c r="B18" s="60">
        <v>2</v>
      </c>
      <c r="C18" s="60">
        <v>12</v>
      </c>
      <c r="D18" s="60"/>
      <c r="E18" s="60">
        <v>14</v>
      </c>
      <c r="I18" s="198"/>
      <c r="J18" t="str">
        <f>A19</f>
        <v>S52</v>
      </c>
      <c r="K18">
        <f t="shared" si="6"/>
        <v>0</v>
      </c>
      <c r="L18">
        <f t="shared" si="7"/>
        <v>39</v>
      </c>
      <c r="M18" s="13">
        <f t="shared" si="8"/>
        <v>0</v>
      </c>
    </row>
    <row r="19" spans="1:13">
      <c r="A19" s="12" t="s">
        <v>1569</v>
      </c>
      <c r="B19" s="60"/>
      <c r="C19" s="60">
        <v>39</v>
      </c>
      <c r="D19" s="60"/>
      <c r="E19" s="60">
        <v>39</v>
      </c>
      <c r="I19">
        <v>2025</v>
      </c>
      <c r="J19" t="str">
        <f>A15</f>
        <v>S1</v>
      </c>
      <c r="K19">
        <f>+B15</f>
        <v>1</v>
      </c>
      <c r="L19">
        <f>+SUM(C15:D15)</f>
        <v>28</v>
      </c>
      <c r="M19" s="13">
        <f t="shared" ref="M19:M20" si="9">+K19/SUM(K19:L19)</f>
        <v>3.4482758620689655E-2</v>
      </c>
    </row>
    <row r="20" spans="1:13">
      <c r="A20" s="12" t="s">
        <v>1890</v>
      </c>
      <c r="B20" s="60">
        <v>1</v>
      </c>
      <c r="C20" s="60">
        <v>28</v>
      </c>
      <c r="D20" s="60">
        <v>5</v>
      </c>
      <c r="E20" s="60">
        <v>34</v>
      </c>
      <c r="J20" t="str">
        <f>A20</f>
        <v>S2</v>
      </c>
      <c r="K20">
        <f>B20</f>
        <v>1</v>
      </c>
      <c r="L20">
        <f>+SUM(C20:D20)</f>
        <v>33</v>
      </c>
      <c r="M20" s="13">
        <f t="shared" si="9"/>
        <v>2.9411764705882353E-2</v>
      </c>
    </row>
    <row r="21" spans="1:13">
      <c r="A21" s="12" t="s">
        <v>816</v>
      </c>
      <c r="B21" s="60">
        <v>6</v>
      </c>
      <c r="C21" s="60">
        <v>124</v>
      </c>
      <c r="D21" s="60">
        <v>6</v>
      </c>
      <c r="E21" s="60">
        <v>136</v>
      </c>
      <c r="J21" s="15"/>
      <c r="M21" s="13"/>
    </row>
    <row r="22" spans="1:13">
      <c r="J22" s="15"/>
      <c r="M22" s="13"/>
    </row>
    <row r="23" spans="1:13">
      <c r="J23" s="15"/>
      <c r="M23" s="13"/>
    </row>
    <row r="24" spans="1:13">
      <c r="J24" s="15"/>
      <c r="M24" s="13"/>
    </row>
    <row r="25" spans="1:13">
      <c r="J25" s="15"/>
      <c r="M25" s="13"/>
    </row>
    <row r="26" spans="1:13">
      <c r="J26" s="15"/>
      <c r="M26" s="13"/>
    </row>
    <row r="27" spans="1:13">
      <c r="J27" s="15"/>
      <c r="M27" s="13"/>
    </row>
    <row r="28" spans="1:13">
      <c r="J28" s="15"/>
      <c r="M28" s="13"/>
    </row>
    <row r="29" spans="1:13">
      <c r="J29" s="15"/>
      <c r="M29" s="13"/>
    </row>
    <row r="30" spans="1:13">
      <c r="J30" s="15"/>
      <c r="M30" s="13"/>
    </row>
    <row r="31" spans="1:13">
      <c r="A31" s="11" t="s">
        <v>836</v>
      </c>
      <c r="B31" t="s">
        <v>778</v>
      </c>
      <c r="J31" s="15"/>
      <c r="M31" s="13"/>
    </row>
    <row r="32" spans="1:13">
      <c r="J32" s="15"/>
      <c r="M32" s="13"/>
    </row>
    <row r="33" spans="1:13">
      <c r="A33" s="11" t="s">
        <v>817</v>
      </c>
      <c r="B33" s="11" t="s">
        <v>812</v>
      </c>
      <c r="J33" s="15"/>
      <c r="M33" s="13"/>
    </row>
    <row r="34" spans="1:13">
      <c r="A34" s="11" t="s">
        <v>813</v>
      </c>
      <c r="B34" t="s">
        <v>884</v>
      </c>
      <c r="C34" t="s">
        <v>877</v>
      </c>
      <c r="D34" t="s">
        <v>1417</v>
      </c>
      <c r="E34" t="s">
        <v>816</v>
      </c>
      <c r="J34" s="15"/>
      <c r="M34" s="13"/>
    </row>
    <row r="35" spans="1:13">
      <c r="A35" s="15" t="s">
        <v>1851</v>
      </c>
      <c r="B35" s="60"/>
      <c r="C35" s="60">
        <v>1</v>
      </c>
      <c r="D35" s="60"/>
      <c r="E35" s="60">
        <v>1</v>
      </c>
      <c r="J35" s="15"/>
      <c r="M35" s="13"/>
    </row>
    <row r="36" spans="1:13">
      <c r="A36" s="15" t="s">
        <v>1852</v>
      </c>
      <c r="B36" s="60">
        <v>1</v>
      </c>
      <c r="C36" s="60">
        <v>3</v>
      </c>
      <c r="D36" s="60"/>
      <c r="E36" s="60">
        <v>4</v>
      </c>
      <c r="J36" s="15"/>
      <c r="M36" s="13"/>
    </row>
    <row r="37" spans="1:13">
      <c r="A37" s="15" t="s">
        <v>1853</v>
      </c>
      <c r="B37" s="60"/>
      <c r="C37" s="60">
        <v>2</v>
      </c>
      <c r="D37" s="60"/>
      <c r="E37" s="60">
        <v>2</v>
      </c>
      <c r="J37" s="15"/>
      <c r="M37" s="13"/>
    </row>
    <row r="38" spans="1:13">
      <c r="A38" s="15" t="s">
        <v>1854</v>
      </c>
      <c r="B38" s="60"/>
      <c r="C38" s="60">
        <v>3</v>
      </c>
      <c r="D38" s="60"/>
      <c r="E38" s="60">
        <v>3</v>
      </c>
      <c r="J38" s="15"/>
      <c r="M38" s="13"/>
    </row>
    <row r="39" spans="1:13">
      <c r="A39" s="15" t="s">
        <v>1855</v>
      </c>
      <c r="B39" s="60"/>
      <c r="C39" s="60">
        <v>7</v>
      </c>
      <c r="D39" s="60">
        <v>1</v>
      </c>
      <c r="E39" s="60">
        <v>8</v>
      </c>
      <c r="J39" s="15"/>
      <c r="M39" s="13"/>
    </row>
    <row r="40" spans="1:13">
      <c r="A40" s="15" t="s">
        <v>1891</v>
      </c>
      <c r="B40" s="60"/>
      <c r="C40" s="60">
        <v>5</v>
      </c>
      <c r="D40" s="60"/>
      <c r="E40" s="60">
        <v>5</v>
      </c>
      <c r="J40" s="15"/>
      <c r="M40" s="13"/>
    </row>
    <row r="41" spans="1:13">
      <c r="A41" s="15" t="s">
        <v>1892</v>
      </c>
      <c r="B41" s="60"/>
      <c r="C41" s="60">
        <v>1</v>
      </c>
      <c r="D41" s="60">
        <v>4</v>
      </c>
      <c r="E41" s="60">
        <v>5</v>
      </c>
    </row>
    <row r="42" spans="1:13">
      <c r="A42" s="15" t="s">
        <v>1955</v>
      </c>
      <c r="B42" s="60">
        <v>1</v>
      </c>
      <c r="C42" s="60">
        <v>2</v>
      </c>
      <c r="D42" s="60"/>
      <c r="E42" s="60">
        <v>3</v>
      </c>
    </row>
    <row r="43" spans="1:13">
      <c r="A43" s="15" t="s">
        <v>1956</v>
      </c>
      <c r="B43" s="60"/>
      <c r="C43" s="60">
        <v>8</v>
      </c>
      <c r="D43" s="60"/>
      <c r="E43" s="60">
        <v>8</v>
      </c>
    </row>
    <row r="44" spans="1:13">
      <c r="A44" s="15" t="s">
        <v>1957</v>
      </c>
      <c r="B44" s="60"/>
      <c r="C44" s="60">
        <v>3</v>
      </c>
      <c r="D44" s="60"/>
      <c r="E44" s="60">
        <v>3</v>
      </c>
    </row>
    <row r="45" spans="1:13">
      <c r="A45" s="15" t="s">
        <v>1958</v>
      </c>
      <c r="B45" s="60"/>
      <c r="C45" s="60">
        <v>4</v>
      </c>
      <c r="D45" s="60">
        <v>1</v>
      </c>
      <c r="E45" s="60">
        <v>5</v>
      </c>
    </row>
    <row r="46" spans="1:13">
      <c r="A46" s="15" t="s">
        <v>1959</v>
      </c>
      <c r="B46" s="60"/>
      <c r="C46" s="60">
        <v>5</v>
      </c>
      <c r="D46" s="60"/>
      <c r="E46" s="60">
        <v>5</v>
      </c>
    </row>
    <row r="47" spans="1:13">
      <c r="A47" s="15" t="s">
        <v>1239</v>
      </c>
      <c r="B47" s="60"/>
      <c r="C47" s="60">
        <v>1</v>
      </c>
      <c r="D47" s="60"/>
      <c r="E47" s="60">
        <v>1</v>
      </c>
    </row>
    <row r="48" spans="1:13">
      <c r="A48" s="15" t="s">
        <v>1250</v>
      </c>
      <c r="B48" s="60"/>
      <c r="C48" s="60">
        <v>1</v>
      </c>
      <c r="D48" s="60"/>
      <c r="E48" s="60">
        <v>1</v>
      </c>
    </row>
    <row r="49" spans="1:5">
      <c r="A49" s="15" t="s">
        <v>1251</v>
      </c>
      <c r="B49" s="60"/>
      <c r="C49" s="60">
        <v>1</v>
      </c>
      <c r="D49" s="60"/>
      <c r="E49" s="60">
        <v>1</v>
      </c>
    </row>
    <row r="50" spans="1:5">
      <c r="A50" s="15" t="s">
        <v>1256</v>
      </c>
      <c r="B50" s="60"/>
      <c r="C50" s="60">
        <v>1</v>
      </c>
      <c r="D50" s="60"/>
      <c r="E50" s="60">
        <v>1</v>
      </c>
    </row>
    <row r="51" spans="1:5">
      <c r="A51" s="15" t="s">
        <v>1262</v>
      </c>
      <c r="B51" s="60">
        <v>1</v>
      </c>
      <c r="C51" s="60"/>
      <c r="D51" s="60"/>
      <c r="E51" s="60">
        <v>1</v>
      </c>
    </row>
    <row r="52" spans="1:5">
      <c r="A52" s="15" t="s">
        <v>1268</v>
      </c>
      <c r="B52" s="60"/>
      <c r="C52" s="60">
        <v>1</v>
      </c>
      <c r="D52" s="60"/>
      <c r="E52" s="60">
        <v>1</v>
      </c>
    </row>
    <row r="53" spans="1:5">
      <c r="A53" s="15" t="s">
        <v>1271</v>
      </c>
      <c r="B53" s="60"/>
      <c r="C53" s="60">
        <v>1</v>
      </c>
      <c r="D53" s="60"/>
      <c r="E53" s="60">
        <v>1</v>
      </c>
    </row>
    <row r="54" spans="1:5">
      <c r="A54" s="15" t="s">
        <v>1276</v>
      </c>
      <c r="B54" s="60"/>
      <c r="C54" s="60">
        <v>1</v>
      </c>
      <c r="D54" s="60"/>
      <c r="E54" s="60">
        <v>1</v>
      </c>
    </row>
    <row r="55" spans="1:5">
      <c r="A55" s="15" t="s">
        <v>1280</v>
      </c>
      <c r="B55" s="60"/>
      <c r="C55" s="60">
        <v>4</v>
      </c>
      <c r="D55" s="60"/>
      <c r="E55" s="60">
        <v>4</v>
      </c>
    </row>
    <row r="56" spans="1:5">
      <c r="A56" s="15" t="s">
        <v>1284</v>
      </c>
      <c r="B56" s="60"/>
      <c r="C56" s="60">
        <v>2</v>
      </c>
      <c r="D56" s="60"/>
      <c r="E56" s="60">
        <v>2</v>
      </c>
    </row>
    <row r="57" spans="1:5">
      <c r="A57" s="15" t="s">
        <v>1422</v>
      </c>
      <c r="B57" s="60">
        <v>1</v>
      </c>
      <c r="C57" s="60">
        <v>1</v>
      </c>
      <c r="D57" s="60"/>
      <c r="E57" s="60">
        <v>2</v>
      </c>
    </row>
    <row r="58" spans="1:5">
      <c r="A58" s="15" t="s">
        <v>1423</v>
      </c>
      <c r="B58" s="60"/>
      <c r="C58" s="60">
        <v>1</v>
      </c>
      <c r="D58" s="60"/>
      <c r="E58" s="60">
        <v>1</v>
      </c>
    </row>
    <row r="59" spans="1:5">
      <c r="A59" s="15" t="s">
        <v>1427</v>
      </c>
      <c r="B59" s="60"/>
      <c r="C59" s="60">
        <v>1</v>
      </c>
      <c r="D59" s="60"/>
      <c r="E59" s="60">
        <v>1</v>
      </c>
    </row>
    <row r="60" spans="1:5">
      <c r="A60" s="15" t="s">
        <v>1476</v>
      </c>
      <c r="B60" s="60"/>
      <c r="C60" s="60">
        <v>1</v>
      </c>
      <c r="D60" s="60"/>
      <c r="E60" s="60">
        <v>1</v>
      </c>
    </row>
    <row r="61" spans="1:5">
      <c r="A61" s="15" t="s">
        <v>1530</v>
      </c>
      <c r="B61" s="60"/>
      <c r="C61" s="60">
        <v>1</v>
      </c>
      <c r="D61" s="60"/>
      <c r="E61" s="60">
        <v>1</v>
      </c>
    </row>
    <row r="62" spans="1:5">
      <c r="A62" s="15" t="s">
        <v>1531</v>
      </c>
      <c r="B62" s="60">
        <v>1</v>
      </c>
      <c r="C62" s="60"/>
      <c r="D62" s="60"/>
      <c r="E62" s="60">
        <v>1</v>
      </c>
    </row>
    <row r="63" spans="1:5">
      <c r="A63" s="15" t="s">
        <v>1532</v>
      </c>
      <c r="B63" s="60">
        <v>1</v>
      </c>
      <c r="C63" s="60">
        <v>2</v>
      </c>
      <c r="D63" s="60"/>
      <c r="E63" s="60">
        <v>3</v>
      </c>
    </row>
    <row r="64" spans="1:5">
      <c r="A64" s="15" t="s">
        <v>1565</v>
      </c>
      <c r="B64" s="60"/>
      <c r="C64" s="60">
        <v>4</v>
      </c>
      <c r="D64" s="60"/>
      <c r="E64" s="60">
        <v>4</v>
      </c>
    </row>
    <row r="65" spans="1:5">
      <c r="A65" s="15" t="s">
        <v>1566</v>
      </c>
      <c r="B65" s="60"/>
      <c r="C65" s="60">
        <v>2</v>
      </c>
      <c r="D65" s="60"/>
      <c r="E65" s="60">
        <v>2</v>
      </c>
    </row>
    <row r="66" spans="1:5">
      <c r="A66" s="15" t="s">
        <v>1567</v>
      </c>
      <c r="B66" s="60"/>
      <c r="C66" s="60">
        <v>4</v>
      </c>
      <c r="D66" s="60"/>
      <c r="E66" s="60">
        <v>4</v>
      </c>
    </row>
    <row r="67" spans="1:5">
      <c r="A67" s="15" t="s">
        <v>1568</v>
      </c>
      <c r="B67" s="60"/>
      <c r="C67" s="60">
        <v>4</v>
      </c>
      <c r="D67" s="60"/>
      <c r="E67" s="60">
        <v>4</v>
      </c>
    </row>
    <row r="68" spans="1:5">
      <c r="A68" s="15" t="s">
        <v>1676</v>
      </c>
      <c r="B68" s="60"/>
      <c r="C68" s="60">
        <v>1</v>
      </c>
      <c r="D68" s="60"/>
      <c r="E68" s="60">
        <v>1</v>
      </c>
    </row>
    <row r="69" spans="1:5">
      <c r="A69" s="15" t="s">
        <v>1677</v>
      </c>
      <c r="B69" s="60"/>
      <c r="C69" s="60">
        <v>10</v>
      </c>
      <c r="D69" s="60"/>
      <c r="E69" s="60">
        <v>10</v>
      </c>
    </row>
    <row r="70" spans="1:5">
      <c r="A70" s="15" t="s">
        <v>1678</v>
      </c>
      <c r="B70" s="60"/>
      <c r="C70" s="60">
        <v>6</v>
      </c>
      <c r="D70" s="60"/>
      <c r="E70" s="60">
        <v>6</v>
      </c>
    </row>
    <row r="71" spans="1:5">
      <c r="A71" s="15" t="s">
        <v>1679</v>
      </c>
      <c r="B71" s="60"/>
      <c r="C71" s="60">
        <v>4</v>
      </c>
      <c r="D71" s="60"/>
      <c r="E71" s="60">
        <v>4</v>
      </c>
    </row>
    <row r="72" spans="1:5">
      <c r="A72" s="15" t="s">
        <v>1680</v>
      </c>
      <c r="B72" s="60"/>
      <c r="C72" s="60">
        <v>11</v>
      </c>
      <c r="D72" s="60"/>
      <c r="E72" s="60">
        <v>11</v>
      </c>
    </row>
    <row r="73" spans="1:5">
      <c r="A73" s="15" t="s">
        <v>1681</v>
      </c>
      <c r="B73" s="60"/>
      <c r="C73" s="60">
        <v>3</v>
      </c>
      <c r="D73" s="60"/>
      <c r="E73" s="60">
        <v>3</v>
      </c>
    </row>
    <row r="74" spans="1:5">
      <c r="A74" s="15" t="s">
        <v>1856</v>
      </c>
      <c r="B74" s="60"/>
      <c r="C74" s="60">
        <v>8</v>
      </c>
      <c r="D74" s="60"/>
      <c r="E74" s="60">
        <v>8</v>
      </c>
    </row>
    <row r="75" spans="1:5">
      <c r="A75" s="15" t="s">
        <v>1857</v>
      </c>
      <c r="B75" s="60"/>
      <c r="C75" s="60">
        <v>3</v>
      </c>
      <c r="D75" s="60"/>
      <c r="E75" s="60">
        <v>3</v>
      </c>
    </row>
    <row r="76" spans="1:5">
      <c r="A76" s="15" t="s">
        <v>816</v>
      </c>
      <c r="B76" s="60">
        <v>6</v>
      </c>
      <c r="C76" s="60">
        <v>124</v>
      </c>
      <c r="D76" s="60">
        <v>6</v>
      </c>
      <c r="E76" s="60">
        <v>136</v>
      </c>
    </row>
    <row r="88" spans="1:4">
      <c r="A88" s="11" t="s">
        <v>836</v>
      </c>
      <c r="B88" t="s">
        <v>778</v>
      </c>
    </row>
    <row r="90" spans="1:4">
      <c r="A90" s="11" t="s">
        <v>817</v>
      </c>
      <c r="B90" s="11" t="s">
        <v>812</v>
      </c>
    </row>
    <row r="91" spans="1:4">
      <c r="A91" s="11" t="s">
        <v>813</v>
      </c>
      <c r="B91" t="s">
        <v>814</v>
      </c>
      <c r="C91" t="s">
        <v>815</v>
      </c>
      <c r="D91" t="s">
        <v>816</v>
      </c>
    </row>
    <row r="92" spans="1:4">
      <c r="A92" s="15">
        <v>45548</v>
      </c>
      <c r="B92" s="60"/>
      <c r="C92" s="60">
        <v>1</v>
      </c>
      <c r="D92" s="60">
        <v>1</v>
      </c>
    </row>
    <row r="93" spans="1:4">
      <c r="A93" s="15">
        <v>45569</v>
      </c>
      <c r="B93" s="60"/>
      <c r="C93" s="60">
        <v>1</v>
      </c>
      <c r="D93" s="60">
        <v>1</v>
      </c>
    </row>
    <row r="94" spans="1:4">
      <c r="A94" s="15">
        <v>45575</v>
      </c>
      <c r="B94" s="60">
        <v>1</v>
      </c>
      <c r="C94" s="60"/>
      <c r="D94" s="60">
        <v>1</v>
      </c>
    </row>
    <row r="95" spans="1:4">
      <c r="A95" s="15">
        <v>45576</v>
      </c>
      <c r="B95" s="60"/>
      <c r="C95" s="60">
        <v>1</v>
      </c>
      <c r="D95" s="60">
        <v>1</v>
      </c>
    </row>
    <row r="96" spans="1:4">
      <c r="A96" s="15">
        <v>45585</v>
      </c>
      <c r="B96" s="60"/>
      <c r="C96" s="60">
        <v>1</v>
      </c>
      <c r="D96" s="60">
        <v>1</v>
      </c>
    </row>
    <row r="97" spans="1:4">
      <c r="A97" s="15">
        <v>45595</v>
      </c>
      <c r="B97" s="60"/>
      <c r="C97" s="60">
        <v>1</v>
      </c>
      <c r="D97" s="60">
        <v>1</v>
      </c>
    </row>
    <row r="98" spans="1:4">
      <c r="A98" s="15">
        <v>45596</v>
      </c>
      <c r="B98" s="60"/>
      <c r="C98" s="60">
        <v>1</v>
      </c>
      <c r="D98" s="60">
        <v>1</v>
      </c>
    </row>
    <row r="99" spans="1:4">
      <c r="A99" s="15">
        <v>45601</v>
      </c>
      <c r="B99" s="60"/>
      <c r="C99" s="60">
        <v>1</v>
      </c>
      <c r="D99" s="60">
        <v>1</v>
      </c>
    </row>
    <row r="100" spans="1:4">
      <c r="A100" s="15">
        <v>45602</v>
      </c>
      <c r="B100" s="60">
        <v>2</v>
      </c>
      <c r="C100" s="60">
        <v>1</v>
      </c>
      <c r="D100" s="60">
        <v>3</v>
      </c>
    </row>
    <row r="101" spans="1:4">
      <c r="A101" s="15">
        <v>45604</v>
      </c>
      <c r="B101" s="60">
        <v>1</v>
      </c>
      <c r="C101" s="60"/>
      <c r="D101" s="60">
        <v>1</v>
      </c>
    </row>
    <row r="102" spans="1:4">
      <c r="A102" s="15">
        <v>45605</v>
      </c>
      <c r="B102" s="60">
        <v>2</v>
      </c>
      <c r="C102" s="60"/>
      <c r="D102" s="60">
        <v>2</v>
      </c>
    </row>
    <row r="103" spans="1:4">
      <c r="A103" s="15">
        <v>45623</v>
      </c>
      <c r="B103" s="60">
        <v>1</v>
      </c>
      <c r="C103" s="60"/>
      <c r="D103" s="60">
        <v>1</v>
      </c>
    </row>
    <row r="104" spans="1:4">
      <c r="A104" s="15">
        <v>45626</v>
      </c>
      <c r="B104" s="60"/>
      <c r="C104" s="60">
        <v>1</v>
      </c>
      <c r="D104" s="60">
        <v>1</v>
      </c>
    </row>
    <row r="105" spans="1:4">
      <c r="A105" s="15">
        <v>45620</v>
      </c>
      <c r="B105" s="60"/>
      <c r="C105" s="60">
        <v>1</v>
      </c>
      <c r="D105" s="60">
        <v>1</v>
      </c>
    </row>
    <row r="106" spans="1:4">
      <c r="A106" s="15">
        <v>45622</v>
      </c>
      <c r="B106" s="60">
        <v>1</v>
      </c>
      <c r="C106" s="60"/>
      <c r="D106" s="60">
        <v>1</v>
      </c>
    </row>
    <row r="107" spans="1:4">
      <c r="A107" s="15">
        <v>45628</v>
      </c>
      <c r="B107" s="60"/>
      <c r="C107" s="60">
        <v>1</v>
      </c>
      <c r="D107" s="60">
        <v>1</v>
      </c>
    </row>
    <row r="108" spans="1:4">
      <c r="A108" s="15">
        <v>45643</v>
      </c>
      <c r="B108" s="60">
        <v>2</v>
      </c>
      <c r="C108" s="60">
        <v>1</v>
      </c>
      <c r="D108" s="60">
        <v>3</v>
      </c>
    </row>
    <row r="109" spans="1:4">
      <c r="A109" s="15">
        <v>45644</v>
      </c>
      <c r="B109" s="60">
        <v>1</v>
      </c>
      <c r="C109" s="60"/>
      <c r="D109" s="60">
        <v>1</v>
      </c>
    </row>
    <row r="110" spans="1:4">
      <c r="A110" s="15">
        <v>45646</v>
      </c>
      <c r="B110" s="60">
        <v>2</v>
      </c>
      <c r="C110" s="60"/>
      <c r="D110" s="60">
        <v>2</v>
      </c>
    </row>
    <row r="111" spans="1:4">
      <c r="A111" s="15">
        <v>45647</v>
      </c>
      <c r="B111" s="60">
        <v>2</v>
      </c>
      <c r="C111" s="60">
        <v>1</v>
      </c>
      <c r="D111" s="60">
        <v>3</v>
      </c>
    </row>
    <row r="112" spans="1:4">
      <c r="A112" s="15">
        <v>45648</v>
      </c>
      <c r="B112" s="60">
        <v>2</v>
      </c>
      <c r="C112" s="60">
        <v>1</v>
      </c>
      <c r="D112" s="60">
        <v>3</v>
      </c>
    </row>
    <row r="113" spans="1:4">
      <c r="A113" s="15">
        <v>45649</v>
      </c>
      <c r="B113" s="60">
        <v>1</v>
      </c>
      <c r="C113" s="60">
        <v>2</v>
      </c>
      <c r="D113" s="60">
        <v>3</v>
      </c>
    </row>
    <row r="114" spans="1:4">
      <c r="A114" s="15">
        <v>45650</v>
      </c>
      <c r="B114" s="60">
        <v>1</v>
      </c>
      <c r="C114" s="60">
        <v>1</v>
      </c>
      <c r="D114" s="60">
        <v>2</v>
      </c>
    </row>
    <row r="115" spans="1:4">
      <c r="A115" s="15">
        <v>45652</v>
      </c>
      <c r="B115" s="60">
        <v>2</v>
      </c>
      <c r="C115" s="60"/>
      <c r="D115" s="60">
        <v>2</v>
      </c>
    </row>
    <row r="116" spans="1:4">
      <c r="A116" s="15">
        <v>46017</v>
      </c>
      <c r="B116" s="60">
        <v>4</v>
      </c>
      <c r="C116" s="60">
        <v>1</v>
      </c>
      <c r="D116" s="60">
        <v>5</v>
      </c>
    </row>
    <row r="117" spans="1:4">
      <c r="A117" s="15">
        <v>46018</v>
      </c>
      <c r="B117" s="60"/>
      <c r="C117" s="60">
        <v>9</v>
      </c>
      <c r="D117" s="60">
        <v>9</v>
      </c>
    </row>
    <row r="118" spans="1:4">
      <c r="A118" s="15">
        <v>45654</v>
      </c>
      <c r="B118" s="60">
        <v>2</v>
      </c>
      <c r="C118" s="60">
        <v>7</v>
      </c>
      <c r="D118" s="60">
        <v>9</v>
      </c>
    </row>
    <row r="119" spans="1:4">
      <c r="A119" s="15">
        <v>45655</v>
      </c>
      <c r="B119" s="60">
        <v>1</v>
      </c>
      <c r="C119" s="60">
        <v>2</v>
      </c>
      <c r="D119" s="60">
        <v>3</v>
      </c>
    </row>
    <row r="120" spans="1:4">
      <c r="A120" s="15">
        <v>45656</v>
      </c>
      <c r="B120" s="60">
        <v>1</v>
      </c>
      <c r="C120" s="60">
        <v>3</v>
      </c>
      <c r="D120" s="60">
        <v>4</v>
      </c>
    </row>
    <row r="121" spans="1:4">
      <c r="A121" s="15">
        <v>45657</v>
      </c>
      <c r="B121" s="60">
        <v>1</v>
      </c>
      <c r="C121" s="60">
        <v>11</v>
      </c>
      <c r="D121" s="60">
        <v>12</v>
      </c>
    </row>
    <row r="122" spans="1:4">
      <c r="A122" s="15">
        <v>45658</v>
      </c>
      <c r="B122" s="60"/>
      <c r="C122" s="60">
        <v>4</v>
      </c>
      <c r="D122" s="60">
        <v>4</v>
      </c>
    </row>
    <row r="123" spans="1:4">
      <c r="A123" s="15">
        <v>45659</v>
      </c>
      <c r="B123" s="60"/>
      <c r="C123" s="60">
        <v>1</v>
      </c>
      <c r="D123" s="60">
        <v>1</v>
      </c>
    </row>
    <row r="124" spans="1:4">
      <c r="A124" s="15">
        <v>45660</v>
      </c>
      <c r="B124" s="60">
        <v>1</v>
      </c>
      <c r="C124" s="60">
        <v>4</v>
      </c>
      <c r="D124" s="60">
        <v>5</v>
      </c>
    </row>
    <row r="125" spans="1:4">
      <c r="A125" s="15">
        <v>45661</v>
      </c>
      <c r="B125" s="60"/>
      <c r="C125" s="60">
        <v>2</v>
      </c>
      <c r="D125" s="60">
        <v>2</v>
      </c>
    </row>
    <row r="126" spans="1:4">
      <c r="A126" s="15">
        <v>45662</v>
      </c>
      <c r="B126" s="60"/>
      <c r="C126" s="60">
        <v>4</v>
      </c>
      <c r="D126" s="60">
        <v>4</v>
      </c>
    </row>
    <row r="127" spans="1:4">
      <c r="A127" s="15">
        <v>45663</v>
      </c>
      <c r="B127" s="60">
        <v>1</v>
      </c>
      <c r="C127" s="60">
        <v>6</v>
      </c>
      <c r="D127" s="60">
        <v>7</v>
      </c>
    </row>
    <row r="128" spans="1:4">
      <c r="A128" s="15">
        <v>45664</v>
      </c>
      <c r="B128" s="60"/>
      <c r="C128" s="60">
        <v>3</v>
      </c>
      <c r="D128" s="60">
        <v>3</v>
      </c>
    </row>
    <row r="129" spans="1:4">
      <c r="A129" s="15">
        <v>45665</v>
      </c>
      <c r="B129" s="60">
        <v>3</v>
      </c>
      <c r="C129" s="60">
        <v>3</v>
      </c>
      <c r="D129" s="60">
        <v>6</v>
      </c>
    </row>
    <row r="130" spans="1:4">
      <c r="A130" s="15">
        <v>45666</v>
      </c>
      <c r="B130" s="60">
        <v>3</v>
      </c>
      <c r="C130" s="60">
        <v>1</v>
      </c>
      <c r="D130" s="60">
        <v>4</v>
      </c>
    </row>
    <row r="131" spans="1:4">
      <c r="A131" s="15">
        <v>45667</v>
      </c>
      <c r="B131" s="60">
        <v>2</v>
      </c>
      <c r="C131" s="60">
        <v>4</v>
      </c>
      <c r="D131" s="60">
        <v>6</v>
      </c>
    </row>
    <row r="132" spans="1:4">
      <c r="A132" s="15">
        <v>45668</v>
      </c>
      <c r="B132" s="60"/>
      <c r="C132" s="60">
        <v>4</v>
      </c>
      <c r="D132" s="60">
        <v>4</v>
      </c>
    </row>
    <row r="133" spans="1:4">
      <c r="A133" s="15">
        <v>45669</v>
      </c>
      <c r="B133" s="60">
        <v>1</v>
      </c>
      <c r="C133" s="60">
        <v>3</v>
      </c>
      <c r="D133" s="60">
        <v>4</v>
      </c>
    </row>
    <row r="134" spans="1:4">
      <c r="A134" s="15">
        <v>45670</v>
      </c>
      <c r="B134" s="60"/>
      <c r="C134" s="60">
        <v>6</v>
      </c>
      <c r="D134" s="60">
        <v>6</v>
      </c>
    </row>
    <row r="135" spans="1:4">
      <c r="A135" s="12" t="s">
        <v>816</v>
      </c>
      <c r="B135" s="60">
        <v>41</v>
      </c>
      <c r="C135" s="60">
        <v>95</v>
      </c>
      <c r="D135" s="60">
        <v>136</v>
      </c>
    </row>
  </sheetData>
  <mergeCells count="1">
    <mergeCell ref="I3:I18"/>
  </mergeCells>
  <phoneticPr fontId="6" type="noConversion"/>
  <pageMargins left="0.7" right="0.7" top="0.75" bottom="0.75" header="0.3" footer="0.3"/>
  <drawing r:id="rId4"/>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31EF5A-CF10-4B6E-96D2-1DAD63E78DE7}">
  <dimension ref="A1:M68"/>
  <sheetViews>
    <sheetView workbookViewId="0">
      <selection activeCell="M15" sqref="M15:M17"/>
    </sheetView>
  </sheetViews>
  <sheetFormatPr defaultRowHeight="15"/>
  <cols>
    <col min="1" max="1" width="13.140625" bestFit="1" customWidth="1"/>
    <col min="2" max="2" width="16.28515625" bestFit="1" customWidth="1"/>
    <col min="3" max="3" width="7.7109375" bestFit="1" customWidth="1"/>
    <col min="4" max="6" width="11.28515625" bestFit="1" customWidth="1"/>
    <col min="10" max="10" width="10.7109375" bestFit="1" customWidth="1"/>
  </cols>
  <sheetData>
    <row r="1" spans="1:13">
      <c r="A1" s="11" t="s">
        <v>836</v>
      </c>
      <c r="B1" t="s">
        <v>789</v>
      </c>
    </row>
    <row r="3" spans="1:13">
      <c r="A3" s="11" t="s">
        <v>817</v>
      </c>
      <c r="B3" s="11" t="s">
        <v>812</v>
      </c>
    </row>
    <row r="4" spans="1:13">
      <c r="A4" s="11" t="s">
        <v>813</v>
      </c>
      <c r="B4" t="s">
        <v>884</v>
      </c>
      <c r="C4" t="s">
        <v>877</v>
      </c>
      <c r="D4" t="s">
        <v>816</v>
      </c>
      <c r="J4" s="10" t="s">
        <v>813</v>
      </c>
      <c r="K4" s="10" t="s">
        <v>1218</v>
      </c>
      <c r="L4" t="s">
        <v>1285</v>
      </c>
      <c r="M4" t="s">
        <v>1220</v>
      </c>
    </row>
    <row r="5" spans="1:13">
      <c r="A5" s="12" t="s">
        <v>1230</v>
      </c>
      <c r="B5" s="60">
        <v>1</v>
      </c>
      <c r="C5" s="60"/>
      <c r="D5" s="60">
        <v>1</v>
      </c>
      <c r="I5" s="199">
        <v>2024</v>
      </c>
      <c r="J5" t="str">
        <f>A5</f>
        <v>S42</v>
      </c>
      <c r="K5">
        <f>B5</f>
        <v>1</v>
      </c>
      <c r="L5">
        <f>SUM(C5:D5)</f>
        <v>1</v>
      </c>
      <c r="M5" s="13">
        <f t="shared" ref="M5" si="0">K5/SUM(K5:L5)</f>
        <v>0.5</v>
      </c>
    </row>
    <row r="6" spans="1:13">
      <c r="A6" s="12" t="s">
        <v>1231</v>
      </c>
      <c r="B6" s="60">
        <v>1</v>
      </c>
      <c r="C6" s="60">
        <v>6</v>
      </c>
      <c r="D6" s="60">
        <v>7</v>
      </c>
      <c r="I6" s="199"/>
      <c r="J6" t="str">
        <f t="shared" ref="J6:K8" si="1">A6</f>
        <v>S43</v>
      </c>
      <c r="K6">
        <f t="shared" si="1"/>
        <v>1</v>
      </c>
      <c r="L6">
        <f t="shared" ref="L6:L7" si="2">SUM(C6:D6)</f>
        <v>13</v>
      </c>
      <c r="M6" s="13">
        <f>K6/SUM(K6:L6)</f>
        <v>7.1428571428571425E-2</v>
      </c>
    </row>
    <row r="7" spans="1:13">
      <c r="A7" s="12" t="s">
        <v>1232</v>
      </c>
      <c r="B7" s="60"/>
      <c r="C7" s="60">
        <v>5</v>
      </c>
      <c r="D7" s="60">
        <v>5</v>
      </c>
      <c r="I7" s="199"/>
      <c r="J7" t="str">
        <f t="shared" si="1"/>
        <v>S44</v>
      </c>
      <c r="K7">
        <f t="shared" si="1"/>
        <v>0</v>
      </c>
      <c r="L7">
        <f t="shared" si="2"/>
        <v>10</v>
      </c>
      <c r="M7" s="13">
        <f t="shared" ref="M7:M17" si="3">K7/SUM(K7:L7)</f>
        <v>0</v>
      </c>
    </row>
    <row r="8" spans="1:13">
      <c r="A8" s="12" t="s">
        <v>1233</v>
      </c>
      <c r="B8" s="60"/>
      <c r="C8" s="60">
        <v>1</v>
      </c>
      <c r="D8" s="60">
        <v>1</v>
      </c>
      <c r="I8" s="199"/>
      <c r="J8" t="str">
        <f t="shared" si="1"/>
        <v>S45</v>
      </c>
      <c r="K8">
        <f t="shared" ref="K8" si="4">B8</f>
        <v>0</v>
      </c>
      <c r="L8">
        <f t="shared" ref="L8" si="5">SUM(C8:D8)</f>
        <v>2</v>
      </c>
      <c r="M8" s="13">
        <f t="shared" si="3"/>
        <v>0</v>
      </c>
    </row>
    <row r="9" spans="1:13">
      <c r="A9" s="12" t="s">
        <v>816</v>
      </c>
      <c r="B9" s="60">
        <v>2</v>
      </c>
      <c r="C9" s="60">
        <v>12</v>
      </c>
      <c r="D9" s="60">
        <v>14</v>
      </c>
      <c r="I9" s="199"/>
      <c r="J9" t="s">
        <v>1290</v>
      </c>
      <c r="M9" s="13" t="e">
        <f t="shared" si="3"/>
        <v>#DIV/0!</v>
      </c>
    </row>
    <row r="10" spans="1:13">
      <c r="I10" s="199"/>
      <c r="J10" t="s">
        <v>1363</v>
      </c>
      <c r="M10" s="13" t="e">
        <f t="shared" si="3"/>
        <v>#DIV/0!</v>
      </c>
    </row>
    <row r="11" spans="1:13">
      <c r="I11" s="199"/>
      <c r="J11" t="s">
        <v>1387</v>
      </c>
      <c r="M11" s="13" t="e">
        <f t="shared" si="3"/>
        <v>#DIV/0!</v>
      </c>
    </row>
    <row r="12" spans="1:13">
      <c r="I12" s="199"/>
      <c r="J12" t="s">
        <v>1441</v>
      </c>
      <c r="M12" s="13" t="e">
        <f t="shared" si="3"/>
        <v>#DIV/0!</v>
      </c>
    </row>
    <row r="13" spans="1:13">
      <c r="I13" s="199"/>
      <c r="J13" t="s">
        <v>1493</v>
      </c>
      <c r="M13" s="13" t="e">
        <f t="shared" si="3"/>
        <v>#DIV/0!</v>
      </c>
    </row>
    <row r="14" spans="1:13">
      <c r="I14" s="199"/>
      <c r="J14" t="s">
        <v>1529</v>
      </c>
      <c r="M14" s="13" t="e">
        <f t="shared" si="3"/>
        <v>#DIV/0!</v>
      </c>
    </row>
    <row r="15" spans="1:13">
      <c r="I15" s="199"/>
      <c r="J15" t="s">
        <v>1569</v>
      </c>
      <c r="M15" s="13" t="e">
        <f t="shared" si="3"/>
        <v>#DIV/0!</v>
      </c>
    </row>
    <row r="16" spans="1:13">
      <c r="I16">
        <v>2025</v>
      </c>
      <c r="J16" s="15" t="s">
        <v>1858</v>
      </c>
      <c r="M16" s="13" t="e">
        <f t="shared" si="3"/>
        <v>#DIV/0!</v>
      </c>
    </row>
    <row r="17" spans="1:13">
      <c r="J17" s="15" t="s">
        <v>1890</v>
      </c>
      <c r="M17" s="13" t="e">
        <f t="shared" si="3"/>
        <v>#DIV/0!</v>
      </c>
    </row>
    <row r="18" spans="1:13">
      <c r="A18" s="12"/>
      <c r="J18" s="15"/>
      <c r="M18" s="13"/>
    </row>
    <row r="19" spans="1:13">
      <c r="A19" s="12"/>
      <c r="J19" s="15"/>
      <c r="M19" s="13"/>
    </row>
    <row r="20" spans="1:13">
      <c r="A20" s="12"/>
      <c r="J20" s="15"/>
      <c r="M20" s="13"/>
    </row>
    <row r="21" spans="1:13">
      <c r="A21" s="12"/>
      <c r="J21" s="15"/>
      <c r="M21" s="13"/>
    </row>
    <row r="22" spans="1:13">
      <c r="A22" s="12"/>
      <c r="J22" s="15"/>
      <c r="M22" s="13"/>
    </row>
    <row r="23" spans="1:13">
      <c r="A23" s="12"/>
      <c r="J23" s="15"/>
      <c r="M23" s="13"/>
    </row>
    <row r="24" spans="1:13">
      <c r="J24" s="15"/>
      <c r="M24" s="13"/>
    </row>
    <row r="25" spans="1:13">
      <c r="A25" s="11" t="s">
        <v>836</v>
      </c>
      <c r="B25" t="s">
        <v>789</v>
      </c>
      <c r="J25" s="15"/>
      <c r="M25" s="13"/>
    </row>
    <row r="26" spans="1:13">
      <c r="J26" s="15"/>
      <c r="M26" s="13"/>
    </row>
    <row r="27" spans="1:13">
      <c r="A27" s="11" t="s">
        <v>817</v>
      </c>
      <c r="B27" s="11" t="s">
        <v>812</v>
      </c>
      <c r="J27" s="15"/>
      <c r="M27" s="13"/>
    </row>
    <row r="28" spans="1:13">
      <c r="A28" s="11" t="s">
        <v>813</v>
      </c>
      <c r="B28" t="s">
        <v>884</v>
      </c>
      <c r="C28" t="s">
        <v>877</v>
      </c>
      <c r="D28" t="s">
        <v>816</v>
      </c>
      <c r="J28" s="15"/>
      <c r="M28" s="13"/>
    </row>
    <row r="29" spans="1:13">
      <c r="A29" s="15" t="s">
        <v>1262</v>
      </c>
      <c r="B29" s="60">
        <v>1</v>
      </c>
      <c r="C29" s="60"/>
      <c r="D29" s="60">
        <v>1</v>
      </c>
      <c r="J29" s="15"/>
      <c r="M29" s="13"/>
    </row>
    <row r="30" spans="1:13">
      <c r="A30" s="15" t="s">
        <v>1266</v>
      </c>
      <c r="B30" s="60">
        <v>1</v>
      </c>
      <c r="C30" s="60"/>
      <c r="D30" s="60">
        <v>1</v>
      </c>
      <c r="J30" s="15"/>
      <c r="M30" s="13"/>
    </row>
    <row r="31" spans="1:13">
      <c r="A31" s="15" t="s">
        <v>1267</v>
      </c>
      <c r="B31" s="60"/>
      <c r="C31" s="60">
        <v>1</v>
      </c>
      <c r="D31" s="60">
        <v>1</v>
      </c>
      <c r="J31" s="15"/>
      <c r="M31" s="13"/>
    </row>
    <row r="32" spans="1:13">
      <c r="A32" s="15" t="s">
        <v>1268</v>
      </c>
      <c r="B32" s="60"/>
      <c r="C32" s="60">
        <v>1</v>
      </c>
      <c r="D32" s="60">
        <v>1</v>
      </c>
      <c r="J32" s="15"/>
      <c r="M32" s="13"/>
    </row>
    <row r="33" spans="1:13">
      <c r="A33" s="15" t="s">
        <v>1269</v>
      </c>
      <c r="B33" s="60"/>
      <c r="C33" s="60">
        <v>1</v>
      </c>
      <c r="D33" s="60">
        <v>1</v>
      </c>
      <c r="J33" s="15"/>
      <c r="M33" s="13"/>
    </row>
    <row r="34" spans="1:13">
      <c r="A34" s="15" t="s">
        <v>1270</v>
      </c>
      <c r="B34" s="60"/>
      <c r="C34" s="60">
        <v>2</v>
      </c>
      <c r="D34" s="60">
        <v>2</v>
      </c>
      <c r="J34" s="15"/>
      <c r="M34" s="13"/>
    </row>
    <row r="35" spans="1:13">
      <c r="A35" s="15" t="s">
        <v>1271</v>
      </c>
      <c r="B35" s="60"/>
      <c r="C35" s="60">
        <v>1</v>
      </c>
      <c r="D35" s="60">
        <v>1</v>
      </c>
    </row>
    <row r="36" spans="1:13">
      <c r="A36" s="15" t="s">
        <v>1273</v>
      </c>
      <c r="B36" s="60"/>
      <c r="C36" s="60">
        <v>2</v>
      </c>
      <c r="D36" s="60">
        <v>2</v>
      </c>
    </row>
    <row r="37" spans="1:13">
      <c r="A37" s="15" t="s">
        <v>1274</v>
      </c>
      <c r="B37" s="60"/>
      <c r="C37" s="60">
        <v>1</v>
      </c>
      <c r="D37" s="60">
        <v>1</v>
      </c>
    </row>
    <row r="38" spans="1:13">
      <c r="A38" s="15" t="s">
        <v>1276</v>
      </c>
      <c r="B38" s="60"/>
      <c r="C38" s="60">
        <v>1</v>
      </c>
      <c r="D38" s="60">
        <v>1</v>
      </c>
    </row>
    <row r="39" spans="1:13">
      <c r="A39" s="15" t="s">
        <v>1278</v>
      </c>
      <c r="B39" s="60"/>
      <c r="C39" s="60">
        <v>1</v>
      </c>
      <c r="D39" s="60">
        <v>1</v>
      </c>
    </row>
    <row r="40" spans="1:13">
      <c r="A40" s="15" t="s">
        <v>1284</v>
      </c>
      <c r="B40" s="60"/>
      <c r="C40" s="60">
        <v>1</v>
      </c>
      <c r="D40" s="60">
        <v>1</v>
      </c>
    </row>
    <row r="41" spans="1:13">
      <c r="A41" s="15" t="s">
        <v>816</v>
      </c>
      <c r="B41" s="60">
        <v>2</v>
      </c>
      <c r="C41" s="60">
        <v>12</v>
      </c>
      <c r="D41" s="60">
        <v>14</v>
      </c>
    </row>
    <row r="42" spans="1:13">
      <c r="A42" s="15"/>
    </row>
    <row r="43" spans="1:13">
      <c r="A43" s="15"/>
    </row>
    <row r="44" spans="1:13">
      <c r="A44" s="15"/>
    </row>
    <row r="45" spans="1:13">
      <c r="A45" s="15"/>
    </row>
    <row r="46" spans="1:13">
      <c r="A46" s="15"/>
    </row>
    <row r="47" spans="1:13">
      <c r="A47" s="15"/>
    </row>
    <row r="48" spans="1:13">
      <c r="A48" s="15"/>
    </row>
    <row r="49" spans="1:4">
      <c r="A49" s="15"/>
    </row>
    <row r="50" spans="1:4">
      <c r="A50" s="15"/>
    </row>
    <row r="51" spans="1:4">
      <c r="A51" s="15"/>
    </row>
    <row r="52" spans="1:4">
      <c r="A52" s="11" t="s">
        <v>836</v>
      </c>
      <c r="B52" t="s">
        <v>789</v>
      </c>
    </row>
    <row r="54" spans="1:4">
      <c r="A54" s="11" t="s">
        <v>817</v>
      </c>
      <c r="B54" s="11" t="s">
        <v>812</v>
      </c>
    </row>
    <row r="55" spans="1:4">
      <c r="A55" s="11" t="s">
        <v>813</v>
      </c>
      <c r="B55" t="s">
        <v>814</v>
      </c>
      <c r="C55" t="s">
        <v>815</v>
      </c>
      <c r="D55" t="s">
        <v>816</v>
      </c>
    </row>
    <row r="56" spans="1:4">
      <c r="A56" s="15" t="s">
        <v>1262</v>
      </c>
      <c r="B56" s="60"/>
      <c r="C56" s="60">
        <v>1</v>
      </c>
      <c r="D56" s="60">
        <v>1</v>
      </c>
    </row>
    <row r="57" spans="1:4">
      <c r="A57" s="15" t="s">
        <v>1266</v>
      </c>
      <c r="B57" s="60"/>
      <c r="C57" s="60">
        <v>1</v>
      </c>
      <c r="D57" s="60">
        <v>1</v>
      </c>
    </row>
    <row r="58" spans="1:4">
      <c r="A58" s="15" t="s">
        <v>1267</v>
      </c>
      <c r="B58" s="60"/>
      <c r="C58" s="60">
        <v>1</v>
      </c>
      <c r="D58" s="60">
        <v>1</v>
      </c>
    </row>
    <row r="59" spans="1:4">
      <c r="A59" s="15" t="s">
        <v>1268</v>
      </c>
      <c r="B59" s="60">
        <v>1</v>
      </c>
      <c r="C59" s="60"/>
      <c r="D59" s="60">
        <v>1</v>
      </c>
    </row>
    <row r="60" spans="1:4">
      <c r="A60" s="15" t="s">
        <v>1269</v>
      </c>
      <c r="B60" s="60">
        <v>1</v>
      </c>
      <c r="C60" s="60"/>
      <c r="D60" s="60">
        <v>1</v>
      </c>
    </row>
    <row r="61" spans="1:4">
      <c r="A61" s="15" t="s">
        <v>1270</v>
      </c>
      <c r="B61" s="60">
        <v>1</v>
      </c>
      <c r="C61" s="60">
        <v>1</v>
      </c>
      <c r="D61" s="60">
        <v>2</v>
      </c>
    </row>
    <row r="62" spans="1:4">
      <c r="A62" s="15" t="s">
        <v>1271</v>
      </c>
      <c r="B62" s="60"/>
      <c r="C62" s="60">
        <v>1</v>
      </c>
      <c r="D62" s="60">
        <v>1</v>
      </c>
    </row>
    <row r="63" spans="1:4">
      <c r="A63" s="15" t="s">
        <v>1273</v>
      </c>
      <c r="B63" s="60"/>
      <c r="C63" s="60">
        <v>2</v>
      </c>
      <c r="D63" s="60">
        <v>2</v>
      </c>
    </row>
    <row r="64" spans="1:4">
      <c r="A64" s="15" t="s">
        <v>1274</v>
      </c>
      <c r="B64" s="60"/>
      <c r="C64" s="60">
        <v>1</v>
      </c>
      <c r="D64" s="60">
        <v>1</v>
      </c>
    </row>
    <row r="65" spans="1:4">
      <c r="A65" s="15" t="s">
        <v>1276</v>
      </c>
      <c r="B65" s="60"/>
      <c r="C65" s="60">
        <v>1</v>
      </c>
      <c r="D65" s="60">
        <v>1</v>
      </c>
    </row>
    <row r="66" spans="1:4">
      <c r="A66" s="15" t="s">
        <v>1278</v>
      </c>
      <c r="B66" s="60"/>
      <c r="C66" s="60">
        <v>1</v>
      </c>
      <c r="D66" s="60">
        <v>1</v>
      </c>
    </row>
    <row r="67" spans="1:4">
      <c r="A67" s="15" t="s">
        <v>1284</v>
      </c>
      <c r="B67" s="60">
        <v>1</v>
      </c>
      <c r="C67" s="60"/>
      <c r="D67" s="60">
        <v>1</v>
      </c>
    </row>
    <row r="68" spans="1:4">
      <c r="A68" s="15" t="s">
        <v>816</v>
      </c>
      <c r="B68" s="60">
        <v>4</v>
      </c>
      <c r="C68" s="60">
        <v>10</v>
      </c>
      <c r="D68" s="60">
        <v>14</v>
      </c>
    </row>
  </sheetData>
  <mergeCells count="1">
    <mergeCell ref="I5:I15"/>
  </mergeCells>
  <phoneticPr fontId="6" type="noConversion"/>
  <pageMargins left="0.7" right="0.7" top="0.75" bottom="0.75" header="0.3" footer="0.3"/>
  <drawing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85FDC0-C09A-4427-9731-9B4167ED4002}">
  <dimension ref="A1:AP231"/>
  <sheetViews>
    <sheetView topLeftCell="A200" workbookViewId="0">
      <selection activeCell="B215" sqref="B215"/>
    </sheetView>
  </sheetViews>
  <sheetFormatPr defaultRowHeight="15"/>
  <cols>
    <col min="9" max="9" width="13" customWidth="1"/>
    <col min="14" max="14" width="17.85546875" customWidth="1"/>
    <col min="16" max="16" width="10.7109375" style="24" bestFit="1" customWidth="1"/>
    <col min="18" max="18" width="10.7109375" style="24" bestFit="1" customWidth="1"/>
    <col min="35" max="35" width="10.7109375" style="24" bestFit="1" customWidth="1"/>
    <col min="39" max="39" width="14.42578125" customWidth="1"/>
  </cols>
  <sheetData>
    <row r="1" spans="1:42" ht="36.75" customHeight="1">
      <c r="A1" t="str">
        <f>'Liste Linéaire_Togo'!A1</f>
        <v>N°</v>
      </c>
      <c r="B1" t="str">
        <f>'Liste Linéaire_Togo'!B1</f>
        <v>Nom et Prénoms</v>
      </c>
      <c r="C1" t="str">
        <f>'Liste Linéaire_Togo'!C1</f>
        <v>Age (année)</v>
      </c>
      <c r="D1" t="str">
        <f>'Liste Linéaire_Togo'!D1</f>
        <v>Tranche d'age</v>
      </c>
      <c r="E1" t="str">
        <f>'Liste Linéaire_Togo'!E1</f>
        <v>Age (mois)</v>
      </c>
      <c r="F1" t="str">
        <f>'Liste Linéaire_Togo'!F1</f>
        <v>Sexe</v>
      </c>
      <c r="G1" t="str">
        <f>'Liste Linéaire_Togo'!G1</f>
        <v>Profession</v>
      </c>
      <c r="H1" t="str">
        <f>'Liste Linéaire_Togo'!H1</f>
        <v>N° de Téléphone</v>
      </c>
      <c r="I1" t="str">
        <f>'Liste Linéaire_Togo'!I1</f>
        <v>Quatrier de provenance</v>
      </c>
      <c r="J1" t="str">
        <f>'Liste Linéaire_Togo'!J1</f>
        <v>Latitude</v>
      </c>
      <c r="K1" t="str">
        <f>'Liste Linéaire_Togo'!K1</f>
        <v>Longitude</v>
      </c>
      <c r="L1" t="str">
        <f>'Liste Linéaire_Togo'!L1</f>
        <v>Formation sanitaire</v>
      </c>
      <c r="M1" t="str">
        <f>'Liste Linéaire_Togo'!M1</f>
        <v>Commune</v>
      </c>
      <c r="N1" t="str">
        <f>'Liste Linéaire_Togo'!N1</f>
        <v>District</v>
      </c>
      <c r="O1" t="str">
        <f>'Liste Linéaire_Togo'!O1</f>
        <v>Région</v>
      </c>
      <c r="P1" s="24" t="str">
        <f>'Liste Linéaire_Togo'!P1</f>
        <v>Date de début des signes</v>
      </c>
      <c r="Q1" t="str">
        <f>'Liste Linéaire_Togo'!Q1</f>
        <v>EPI Week</v>
      </c>
      <c r="R1" s="24" t="str">
        <f>'Liste Linéaire_Togo'!R1</f>
        <v>Date de consultation</v>
      </c>
      <c r="S1" t="str">
        <f>'Liste Linéaire_Togo'!S1</f>
        <v>Diarrhée</v>
      </c>
      <c r="T1" t="str">
        <f>'Liste Linéaire_Togo'!T1</f>
        <v>vomissement</v>
      </c>
      <c r="U1" t="str">
        <f>'Liste Linéaire_Togo'!U1</f>
        <v>Douleur abdominale</v>
      </c>
      <c r="V1" t="str">
        <f>'Liste Linéaire_Togo'!V1</f>
        <v>déshydratation</v>
      </c>
      <c r="W1" t="str">
        <f>'Liste Linéaire_Togo'!W1</f>
        <v>Autres signes (si oui, préciser)</v>
      </c>
      <c r="X1" t="str">
        <f>'Liste Linéaire_Togo'!X1</f>
        <v>Signe évident (Diarrhée,vomissement, douleur abdo, déshydratation): Oui/Non</v>
      </c>
      <c r="Y1" t="str">
        <f>'Liste Linéaire_Togo'!Y1</f>
        <v>contact avec un cas suspect de choléra</v>
      </c>
      <c r="Z1" t="str">
        <f>'Liste Linéaire_Togo'!Z1</f>
        <v>Participation à un enterrement les 7 jours</v>
      </c>
      <c r="AA1" t="str">
        <f>'Liste Linéaire_Togo'!AA1</f>
        <v>Participation à un rassemblement les 7 jours</v>
      </c>
      <c r="AB1" t="str">
        <f>'Liste Linéaire_Togo'!AB1</f>
        <v>voyage hors de son village / ville les 7 jours</v>
      </c>
      <c r="AC1" t="str">
        <f>'Liste Linéaire_Togo'!AC1</f>
        <v>Principale source d’eau de boisson</v>
      </c>
      <c r="AD1" t="str">
        <f>'Liste Linéaire_Togo'!AD1</f>
        <v>L’eau de boisson est-elle traitée</v>
      </c>
      <c r="AE1" t="str">
        <f>'Liste Linéaire_Togo'!AE1</f>
        <v>Test réalisé?</v>
      </c>
      <c r="AF1" t="str">
        <f>'Liste Linéaire_Togo'!AF1</f>
        <v>Résultat TDR</v>
      </c>
      <c r="AG1" t="str">
        <f>'Liste Linéaire_Togo'!AG1</f>
        <v>Résultat culture</v>
      </c>
      <c r="AH1" t="str">
        <f>'Liste Linéaire_Togo'!AH1</f>
        <v>Hospitalisation (oui ou non)</v>
      </c>
      <c r="AI1" s="24" t="str">
        <f>'Liste Linéaire_Togo'!AI1</f>
        <v>Date de Sortie</v>
      </c>
      <c r="AJ1" t="str">
        <f>'Liste Linéaire_Togo'!AJ1</f>
        <v>Mode de sortie (Guéri/Référé/dcd)</v>
      </c>
      <c r="AK1" t="str">
        <f>'Liste Linéaire_Togo'!AK1</f>
        <v xml:space="preserve">Classification finale (Suspect/Probable/Confirmé) </v>
      </c>
      <c r="AL1" t="str">
        <f>'Liste Linéaire_Togo'!AL1</f>
        <v>Prefecture</v>
      </c>
      <c r="AM1" t="str">
        <f>'Liste Linéaire_Togo'!AM1</f>
        <v>Commune2</v>
      </c>
      <c r="AN1" t="str">
        <f>'Liste Linéaire_Togo'!AN1</f>
        <v>Canton</v>
      </c>
      <c r="AO1" t="str">
        <f>'Liste Linéaire_Togo'!AO1</f>
        <v>Type</v>
      </c>
      <c r="AP1" t="str">
        <f>'Liste Linéaire_Togo'!AP1</f>
        <v>Type_fs_comm</v>
      </c>
    </row>
    <row r="2" spans="1:42">
      <c r="A2">
        <f>'Liste Linéaire_Togo'!A2</f>
        <v>1</v>
      </c>
      <c r="B2" t="str">
        <f>'Liste Linéaire_Togo'!B2</f>
        <v>AMEGNINOU Amétépé</v>
      </c>
      <c r="C2">
        <f>'Liste Linéaire_Togo'!C2</f>
        <v>43</v>
      </c>
      <c r="D2" t="str">
        <f>'Liste Linéaire_Togo'!D2</f>
        <v>[15-44]</v>
      </c>
      <c r="E2">
        <f>'Liste Linéaire_Togo'!E2</f>
        <v>0</v>
      </c>
      <c r="F2" t="str">
        <f>'Liste Linéaire_Togo'!F2</f>
        <v>Masculin</v>
      </c>
      <c r="G2" t="str">
        <f>'Liste Linéaire_Togo'!G2</f>
        <v>Chauffeur</v>
      </c>
      <c r="H2">
        <f>'Liste Linéaire_Togo'!H2</f>
        <v>93943654</v>
      </c>
      <c r="I2" t="str">
        <f>'Liste Linéaire_Togo'!I2</f>
        <v>Adakpamé</v>
      </c>
      <c r="J2" t="str">
        <f>VLOOKUP(I2,CARTE!$C$1:$F$198,3,FALSE)</f>
        <v>6.171169451806052</v>
      </c>
      <c r="K2" t="str">
        <f>VLOOKUP(I2,CARTE!$C$1:$F$198,4,FALSE)</f>
        <v>1.2885405838783568</v>
      </c>
      <c r="L2" t="str">
        <f>'Liste Linéaire_Togo'!L2</f>
        <v>CMS Adakpamé</v>
      </c>
      <c r="M2" t="str">
        <f>'Liste Linéaire_Togo'!M2</f>
        <v>Golfe 1</v>
      </c>
      <c r="N2" t="str">
        <f>'Liste Linéaire_Togo'!N2</f>
        <v>Golfe</v>
      </c>
      <c r="O2" t="str">
        <f>'Liste Linéaire_Togo'!O2</f>
        <v>Grand Lomé</v>
      </c>
      <c r="P2" s="24">
        <f>'Liste Linéaire_Togo'!P2</f>
        <v>45517</v>
      </c>
      <c r="Q2" t="str">
        <f>'Liste Linéaire_Togo'!Q2</f>
        <v>S33</v>
      </c>
      <c r="R2" s="24">
        <f>'Liste Linéaire_Togo'!R2</f>
        <v>45517</v>
      </c>
      <c r="S2" t="str">
        <f>'Liste Linéaire_Togo'!S2</f>
        <v>oui</v>
      </c>
      <c r="T2" t="str">
        <f>'Liste Linéaire_Togo'!T2</f>
        <v>oui</v>
      </c>
      <c r="U2" t="str">
        <f>'Liste Linéaire_Togo'!U2</f>
        <v>non</v>
      </c>
      <c r="V2" t="str">
        <f>'Liste Linéaire_Togo'!V2</f>
        <v>oui</v>
      </c>
      <c r="W2" t="str">
        <f>'Liste Linéaire_Togo'!W2</f>
        <v>nausées ; altération de la conscience</v>
      </c>
      <c r="X2" t="str">
        <f>'Liste Linéaire_Togo'!X2</f>
        <v>Oui</v>
      </c>
      <c r="Y2" t="str">
        <f>'Liste Linéaire_Togo'!Y2</f>
        <v>oui</v>
      </c>
      <c r="Z2" t="str">
        <f>'Liste Linéaire_Togo'!Z2</f>
        <v>non</v>
      </c>
      <c r="AA2" t="str">
        <f>'Liste Linéaire_Togo'!AA2</f>
        <v>non</v>
      </c>
      <c r="AB2" t="str">
        <f>'Liste Linéaire_Togo'!AB2</f>
        <v>non</v>
      </c>
      <c r="AC2" t="str">
        <f>'Liste Linéaire_Togo'!AC2</f>
        <v>Forage</v>
      </c>
      <c r="AD2" t="str">
        <f>'Liste Linéaire_Togo'!AD2</f>
        <v>non</v>
      </c>
      <c r="AE2" t="str">
        <f>'Liste Linéaire_Togo'!AE2</f>
        <v>oui</v>
      </c>
      <c r="AF2" t="str">
        <f>'Liste Linéaire_Togo'!AF2</f>
        <v>positif</v>
      </c>
      <c r="AG2" t="str">
        <f>'Liste Linéaire_Togo'!AG2</f>
        <v>Positif O1 Ogawa</v>
      </c>
      <c r="AH2">
        <f>'Liste Linéaire_Togo'!AH2</f>
        <v>0</v>
      </c>
      <c r="AI2" s="24">
        <f>'Liste Linéaire_Togo'!AI2</f>
        <v>45520</v>
      </c>
      <c r="AJ2" t="str">
        <f>'Liste Linéaire_Togo'!AJ2</f>
        <v>Guéri</v>
      </c>
      <c r="AK2" t="str">
        <f>'Liste Linéaire_Togo'!AK2</f>
        <v>confirmé</v>
      </c>
      <c r="AL2" t="str">
        <f>'Liste Linéaire_Togo'!AL2</f>
        <v>Golfe</v>
      </c>
      <c r="AM2" t="str">
        <f>'Liste Linéaire_Togo'!AM2</f>
        <v>Golfe 1</v>
      </c>
      <c r="AN2" t="str">
        <f>'Liste Linéaire_Togo'!AN2</f>
        <v>Bè-Est</v>
      </c>
      <c r="AO2" t="str">
        <f>'Liste Linéaire_Togo'!AO2</f>
        <v>Positif</v>
      </c>
      <c r="AP2" t="str">
        <f>'Liste Linéaire_Togo'!AP2</f>
        <v>Formation sanitaire</v>
      </c>
    </row>
    <row r="3" spans="1:42">
      <c r="A3">
        <f>'Liste Linéaire_Togo'!A3</f>
        <v>2</v>
      </c>
      <c r="B3" t="str">
        <f>'Liste Linéaire_Togo'!B3</f>
        <v>SENA Gerôme</v>
      </c>
      <c r="C3">
        <f>'Liste Linéaire_Togo'!C3</f>
        <v>29</v>
      </c>
      <c r="D3" t="str">
        <f>'Liste Linéaire_Togo'!D3</f>
        <v>[15-44]</v>
      </c>
      <c r="E3">
        <f>'Liste Linéaire_Togo'!E3</f>
        <v>0</v>
      </c>
      <c r="F3" t="str">
        <f>'Liste Linéaire_Togo'!F3</f>
        <v>Masculin</v>
      </c>
      <c r="G3" t="str">
        <f>'Liste Linéaire_Togo'!G3</f>
        <v>Cuisinier</v>
      </c>
      <c r="H3">
        <f>'Liste Linéaire_Togo'!H3</f>
        <v>98812607</v>
      </c>
      <c r="I3" t="str">
        <f>'Liste Linéaire_Togo'!I3</f>
        <v>Adakpamé</v>
      </c>
      <c r="J3" t="str">
        <f>VLOOKUP(I3,CARTE!$C$1:$F$198,3,FALSE)</f>
        <v>6.171169451806052</v>
      </c>
      <c r="K3" t="str">
        <f>VLOOKUP(I3,CARTE!$C$1:$F$198,4,FALSE)</f>
        <v>1.2885405838783568</v>
      </c>
      <c r="L3" t="str">
        <f>'Liste Linéaire_Togo'!L3</f>
        <v>CMS Adakpamé</v>
      </c>
      <c r="M3" t="str">
        <f>'Liste Linéaire_Togo'!M3</f>
        <v>Golfe 1</v>
      </c>
      <c r="N3" t="str">
        <f>'Liste Linéaire_Togo'!N3</f>
        <v>Golfe</v>
      </c>
      <c r="O3" t="str">
        <f>'Liste Linéaire_Togo'!O3</f>
        <v>Grand Lomé</v>
      </c>
      <c r="P3" s="24">
        <f>'Liste Linéaire_Togo'!P3</f>
        <v>45516</v>
      </c>
      <c r="Q3" t="str">
        <f>'Liste Linéaire_Togo'!Q3</f>
        <v>S33</v>
      </c>
      <c r="R3" s="24">
        <f>'Liste Linéaire_Togo'!R3</f>
        <v>45517</v>
      </c>
      <c r="S3" t="str">
        <f>'Liste Linéaire_Togo'!S3</f>
        <v>oui</v>
      </c>
      <c r="T3" t="str">
        <f>'Liste Linéaire_Togo'!T3</f>
        <v>oui</v>
      </c>
      <c r="U3" t="str">
        <f>'Liste Linéaire_Togo'!U3</f>
        <v>oui</v>
      </c>
      <c r="V3" t="str">
        <f>'Liste Linéaire_Togo'!V3</f>
        <v>oui</v>
      </c>
      <c r="W3" t="str">
        <f>'Liste Linéaire_Togo'!W3</f>
        <v>nausées ; altération de la conscience; crampes des membres</v>
      </c>
      <c r="X3" t="str">
        <f>'Liste Linéaire_Togo'!X3</f>
        <v>Oui</v>
      </c>
      <c r="Y3" t="str">
        <f>'Liste Linéaire_Togo'!Y3</f>
        <v>non</v>
      </c>
      <c r="Z3" t="str">
        <f>'Liste Linéaire_Togo'!Z3</f>
        <v>non</v>
      </c>
      <c r="AA3" t="str">
        <f>'Liste Linéaire_Togo'!AA3</f>
        <v>non</v>
      </c>
      <c r="AB3" t="str">
        <f>'Liste Linéaire_Togo'!AB3</f>
        <v>non</v>
      </c>
      <c r="AC3" t="str">
        <f>'Liste Linéaire_Togo'!AC3</f>
        <v>puits peu profod; eau en bouteille</v>
      </c>
      <c r="AD3" t="str">
        <f>'Liste Linéaire_Togo'!AD3</f>
        <v>non</v>
      </c>
      <c r="AE3" t="str">
        <f>'Liste Linéaire_Togo'!AE3</f>
        <v>oui</v>
      </c>
      <c r="AF3" t="str">
        <f>'Liste Linéaire_Togo'!AF3</f>
        <v>positif</v>
      </c>
      <c r="AG3" t="str">
        <f>'Liste Linéaire_Togo'!AG3</f>
        <v>Positif O1 Ogawa</v>
      </c>
      <c r="AH3">
        <f>'Liste Linéaire_Togo'!AH3</f>
        <v>0</v>
      </c>
      <c r="AI3" s="24">
        <f>'Liste Linéaire_Togo'!AI3</f>
        <v>45521</v>
      </c>
      <c r="AJ3" t="str">
        <f>'Liste Linéaire_Togo'!AJ3</f>
        <v>dcd</v>
      </c>
      <c r="AK3" t="str">
        <f>'Liste Linéaire_Togo'!AK3</f>
        <v>confirmé</v>
      </c>
      <c r="AL3" t="str">
        <f>'Liste Linéaire_Togo'!AL3</f>
        <v>Golfe</v>
      </c>
      <c r="AM3" t="str">
        <f>'Liste Linéaire_Togo'!AM3</f>
        <v>Golfe 1</v>
      </c>
      <c r="AN3" t="str">
        <f>'Liste Linéaire_Togo'!AN3</f>
        <v>Bè-Est</v>
      </c>
      <c r="AO3" t="str">
        <f>'Liste Linéaire_Togo'!AO3</f>
        <v>Positif</v>
      </c>
      <c r="AP3" t="str">
        <f>'Liste Linéaire_Togo'!AP3</f>
        <v>Formation sanitaire</v>
      </c>
    </row>
    <row r="4" spans="1:42">
      <c r="A4">
        <f>'Liste Linéaire_Togo'!A4</f>
        <v>3</v>
      </c>
      <c r="B4" t="str">
        <f>'Liste Linéaire_Togo'!B4</f>
        <v>AMEGNINOU Jacob</v>
      </c>
      <c r="C4">
        <f>'Liste Linéaire_Togo'!C4</f>
        <v>6</v>
      </c>
      <c r="D4" t="str">
        <f>'Liste Linéaire_Togo'!D4</f>
        <v>[5-14]</v>
      </c>
      <c r="E4">
        <f>'Liste Linéaire_Togo'!E4</f>
        <v>0</v>
      </c>
      <c r="F4" t="str">
        <f>'Liste Linéaire_Togo'!F4</f>
        <v>Masculin</v>
      </c>
      <c r="G4" t="str">
        <f>'Liste Linéaire_Togo'!G4</f>
        <v>Eleve</v>
      </c>
      <c r="H4" t="str">
        <f>'Liste Linéaire_Togo'!H4</f>
        <v>sc 93943654</v>
      </c>
      <c r="I4" t="str">
        <f>'Liste Linéaire_Togo'!I4</f>
        <v>Adakpamé</v>
      </c>
      <c r="J4" t="str">
        <f>VLOOKUP(I4,CARTE!$C$1:$F$198,3,FALSE)</f>
        <v>6.171169451806052</v>
      </c>
      <c r="K4" t="str">
        <f>VLOOKUP(I4,CARTE!$C$1:$F$198,4,FALSE)</f>
        <v>1.2885405838783568</v>
      </c>
      <c r="L4" t="str">
        <f>'Liste Linéaire_Togo'!L4</f>
        <v>CMS Adakpamé</v>
      </c>
      <c r="M4" t="str">
        <f>'Liste Linéaire_Togo'!M4</f>
        <v>Golfe 1</v>
      </c>
      <c r="N4" t="str">
        <f>'Liste Linéaire_Togo'!N4</f>
        <v>Golfe</v>
      </c>
      <c r="O4" t="str">
        <f>'Liste Linéaire_Togo'!O4</f>
        <v>Grand Lomé</v>
      </c>
      <c r="P4" s="24">
        <f>'Liste Linéaire_Togo'!P4</f>
        <v>45517</v>
      </c>
      <c r="Q4" t="str">
        <f>'Liste Linéaire_Togo'!Q4</f>
        <v>S33</v>
      </c>
      <c r="R4" s="24">
        <f>'Liste Linéaire_Togo'!R4</f>
        <v>45518</v>
      </c>
      <c r="S4" t="str">
        <f>'Liste Linéaire_Togo'!S4</f>
        <v>oui</v>
      </c>
      <c r="T4" t="str">
        <f>'Liste Linéaire_Togo'!T4</f>
        <v>oui</v>
      </c>
      <c r="U4" t="str">
        <f>'Liste Linéaire_Togo'!U4</f>
        <v>non</v>
      </c>
      <c r="V4" t="str">
        <f>'Liste Linéaire_Togo'!V4</f>
        <v>non</v>
      </c>
      <c r="W4" t="str">
        <f>'Liste Linéaire_Togo'!W4</f>
        <v>non</v>
      </c>
      <c r="X4" t="str">
        <f>'Liste Linéaire_Togo'!X4</f>
        <v>Oui</v>
      </c>
      <c r="Y4" t="str">
        <f>'Liste Linéaire_Togo'!Y4</f>
        <v>oui</v>
      </c>
      <c r="Z4" t="str">
        <f>'Liste Linéaire_Togo'!Z4</f>
        <v>non</v>
      </c>
      <c r="AA4" t="str">
        <f>'Liste Linéaire_Togo'!AA4</f>
        <v>non</v>
      </c>
      <c r="AB4" t="str">
        <f>'Liste Linéaire_Togo'!AB4</f>
        <v>non</v>
      </c>
      <c r="AC4" t="str">
        <f>'Liste Linéaire_Togo'!AC4</f>
        <v>Forage</v>
      </c>
      <c r="AD4" t="str">
        <f>'Liste Linéaire_Togo'!AD4</f>
        <v>non</v>
      </c>
      <c r="AE4" t="str">
        <f>'Liste Linéaire_Togo'!AE4</f>
        <v>oui</v>
      </c>
      <c r="AF4" t="str">
        <f>'Liste Linéaire_Togo'!AF4</f>
        <v>positif</v>
      </c>
      <c r="AG4" t="str">
        <f>'Liste Linéaire_Togo'!AG4</f>
        <v>Positif O1 Ogawa</v>
      </c>
      <c r="AH4">
        <f>'Liste Linéaire_Togo'!AH4</f>
        <v>0</v>
      </c>
      <c r="AI4" s="24">
        <f>'Liste Linéaire_Togo'!AI4</f>
        <v>45520</v>
      </c>
      <c r="AJ4" t="str">
        <f>'Liste Linéaire_Togo'!AJ4</f>
        <v>Guéri</v>
      </c>
      <c r="AK4" t="str">
        <f>'Liste Linéaire_Togo'!AK4</f>
        <v>confirmé</v>
      </c>
      <c r="AL4" t="str">
        <f>'Liste Linéaire_Togo'!AL4</f>
        <v>Golfe</v>
      </c>
      <c r="AM4" t="str">
        <f>'Liste Linéaire_Togo'!AM4</f>
        <v>Golfe 1</v>
      </c>
      <c r="AN4" t="str">
        <f>'Liste Linéaire_Togo'!AN4</f>
        <v>Bè-Est</v>
      </c>
      <c r="AO4" t="str">
        <f>'Liste Linéaire_Togo'!AO4</f>
        <v>Positif</v>
      </c>
      <c r="AP4" t="str">
        <f>'Liste Linéaire_Togo'!AP4</f>
        <v>Formation sanitaire</v>
      </c>
    </row>
    <row r="5" spans="1:42">
      <c r="A5">
        <f>'Liste Linéaire_Togo'!A5</f>
        <v>4</v>
      </c>
      <c r="B5" t="str">
        <f>'Liste Linéaire_Togo'!B5</f>
        <v>AMATCHOU TCHUI Folly</v>
      </c>
      <c r="C5">
        <f>'Liste Linéaire_Togo'!C5</f>
        <v>38</v>
      </c>
      <c r="D5" t="str">
        <f>'Liste Linéaire_Togo'!D5</f>
        <v>[15-44]</v>
      </c>
      <c r="E5">
        <f>'Liste Linéaire_Togo'!E5</f>
        <v>0</v>
      </c>
      <c r="F5" t="str">
        <f>'Liste Linéaire_Togo'!F5</f>
        <v>Masculin</v>
      </c>
      <c r="G5" t="str">
        <f>'Liste Linéaire_Togo'!G5</f>
        <v>Revendeur</v>
      </c>
      <c r="H5">
        <f>'Liste Linéaire_Togo'!H5</f>
        <v>91976417</v>
      </c>
      <c r="I5" t="str">
        <f>'Liste Linéaire_Togo'!I5</f>
        <v>baguida</v>
      </c>
      <c r="J5" t="str">
        <f>VLOOKUP(I5,CARTE!$C$1:$F$198,3,FALSE)</f>
        <v>6.176026591764903</v>
      </c>
      <c r="K5" t="str">
        <f>VLOOKUP(I5,CARTE!$C$1:$F$198,4,FALSE)</f>
        <v>1.3275633519218346</v>
      </c>
      <c r="L5" t="str">
        <f>'Liste Linéaire_Togo'!L5</f>
        <v>CMS Adakpamé</v>
      </c>
      <c r="M5" t="str">
        <f>'Liste Linéaire_Togo'!M5</f>
        <v>Golfe 1</v>
      </c>
      <c r="N5" t="str">
        <f>'Liste Linéaire_Togo'!N5</f>
        <v>Golfe</v>
      </c>
      <c r="O5" t="str">
        <f>'Liste Linéaire_Togo'!O5</f>
        <v>Grand Lomé</v>
      </c>
      <c r="P5" s="24">
        <f>'Liste Linéaire_Togo'!P5</f>
        <v>45517</v>
      </c>
      <c r="Q5" t="str">
        <f>'Liste Linéaire_Togo'!Q5</f>
        <v>S33</v>
      </c>
      <c r="R5" s="24">
        <f>'Liste Linéaire_Togo'!R5</f>
        <v>45518</v>
      </c>
      <c r="S5" t="str">
        <f>'Liste Linéaire_Togo'!S5</f>
        <v>non</v>
      </c>
      <c r="T5" t="str">
        <f>'Liste Linéaire_Togo'!T5</f>
        <v>non</v>
      </c>
      <c r="U5" t="str">
        <f>'Liste Linéaire_Togo'!U5</f>
        <v>non</v>
      </c>
      <c r="V5" t="str">
        <f>'Liste Linéaire_Togo'!V5</f>
        <v>non</v>
      </c>
      <c r="W5" t="str">
        <f>'Liste Linéaire_Togo'!W5</f>
        <v>non</v>
      </c>
      <c r="X5" t="str">
        <f>'Liste Linéaire_Togo'!X5</f>
        <v xml:space="preserve">Asymptomatique </v>
      </c>
      <c r="Y5" t="str">
        <f>'Liste Linéaire_Togo'!Y5</f>
        <v>non</v>
      </c>
      <c r="Z5" t="str">
        <f>'Liste Linéaire_Togo'!Z5</f>
        <v>non</v>
      </c>
      <c r="AA5" t="str">
        <f>'Liste Linéaire_Togo'!AA5</f>
        <v>non</v>
      </c>
      <c r="AB5" t="str">
        <f>'Liste Linéaire_Togo'!AB5</f>
        <v>non</v>
      </c>
      <c r="AC5" t="str">
        <f>'Liste Linéaire_Togo'!AC5</f>
        <v>eau de robonet</v>
      </c>
      <c r="AD5" t="str">
        <f>'Liste Linéaire_Togo'!AD5</f>
        <v>non</v>
      </c>
      <c r="AE5" t="str">
        <f>'Liste Linéaire_Togo'!AE5</f>
        <v>oui</v>
      </c>
      <c r="AF5" t="str">
        <f>'Liste Linéaire_Togo'!AF5</f>
        <v>négatif</v>
      </c>
      <c r="AG5" t="str">
        <f>'Liste Linéaire_Togo'!AG5</f>
        <v>Non faite</v>
      </c>
      <c r="AH5">
        <f>'Liste Linéaire_Togo'!AH5</f>
        <v>0</v>
      </c>
      <c r="AI5" s="24">
        <f>'Liste Linéaire_Togo'!AI5</f>
        <v>45520</v>
      </c>
      <c r="AJ5" t="str">
        <f>'Liste Linéaire_Togo'!AJ5</f>
        <v>Guéri</v>
      </c>
      <c r="AK5" t="str">
        <f>'Liste Linéaire_Togo'!AK5</f>
        <v>suspect</v>
      </c>
      <c r="AL5" t="str">
        <f>'Liste Linéaire_Togo'!AL5</f>
        <v>Golfe</v>
      </c>
      <c r="AM5" t="str">
        <f>'Liste Linéaire_Togo'!AM5</f>
        <v>Golfe 6</v>
      </c>
      <c r="AN5" t="str">
        <f>'Liste Linéaire_Togo'!AN5</f>
        <v>Baguida</v>
      </c>
      <c r="AO5" t="str">
        <f>'Liste Linéaire_Togo'!AO5</f>
        <v>negatif</v>
      </c>
      <c r="AP5" t="str">
        <f>'Liste Linéaire_Togo'!AP5</f>
        <v>Formation sanitaire</v>
      </c>
    </row>
    <row r="6" spans="1:42">
      <c r="A6">
        <f>'Liste Linéaire_Togo'!A6</f>
        <v>5</v>
      </c>
      <c r="B6" t="str">
        <f>'Liste Linéaire_Togo'!B6</f>
        <v>AMOUSSOU Komi</v>
      </c>
      <c r="C6">
        <f>'Liste Linéaire_Togo'!C6</f>
        <v>31</v>
      </c>
      <c r="D6" t="str">
        <f>'Liste Linéaire_Togo'!D6</f>
        <v>[15-44]</v>
      </c>
      <c r="E6">
        <f>'Liste Linéaire_Togo'!E6</f>
        <v>0</v>
      </c>
      <c r="F6" t="str">
        <f>'Liste Linéaire_Togo'!F6</f>
        <v>Masculin</v>
      </c>
      <c r="G6" t="str">
        <f>'Liste Linéaire_Togo'!G6</f>
        <v>Revendeur</v>
      </c>
      <c r="H6">
        <f>'Liste Linéaire_Togo'!H6</f>
        <v>97658643</v>
      </c>
      <c r="I6" t="str">
        <f>'Liste Linéaire_Togo'!I6</f>
        <v>Adakpamé</v>
      </c>
      <c r="J6" t="str">
        <f>VLOOKUP(I6,CARTE!$C$1:$F$198,3,FALSE)</f>
        <v>6.171169451806052</v>
      </c>
      <c r="K6" t="str">
        <f>VLOOKUP(I6,CARTE!$C$1:$F$198,4,FALSE)</f>
        <v>1.2885405838783568</v>
      </c>
      <c r="L6" t="str">
        <f>'Liste Linéaire_Togo'!L6</f>
        <v>CMS Adakpamé</v>
      </c>
      <c r="M6" t="str">
        <f>'Liste Linéaire_Togo'!M6</f>
        <v>Golfe 1</v>
      </c>
      <c r="N6" t="str">
        <f>'Liste Linéaire_Togo'!N6</f>
        <v>Golfe</v>
      </c>
      <c r="O6" t="str">
        <f>'Liste Linéaire_Togo'!O6</f>
        <v>Grand Lomé</v>
      </c>
      <c r="P6" s="24">
        <f>'Liste Linéaire_Togo'!P6</f>
        <v>45517</v>
      </c>
      <c r="Q6" t="str">
        <f>'Liste Linéaire_Togo'!Q6</f>
        <v>S33</v>
      </c>
      <c r="R6" s="24">
        <f>'Liste Linéaire_Togo'!R6</f>
        <v>45517</v>
      </c>
      <c r="S6" t="str">
        <f>'Liste Linéaire_Togo'!S6</f>
        <v>OUI</v>
      </c>
      <c r="T6" t="str">
        <f>'Liste Linéaire_Togo'!T6</f>
        <v>non</v>
      </c>
      <c r="U6" t="str">
        <f>'Liste Linéaire_Togo'!U6</f>
        <v>non</v>
      </c>
      <c r="V6" t="str">
        <f>'Liste Linéaire_Togo'!V6</f>
        <v>non</v>
      </c>
      <c r="W6" t="str">
        <f>'Liste Linéaire_Togo'!W6</f>
        <v>non</v>
      </c>
      <c r="X6" t="str">
        <f>'Liste Linéaire_Togo'!X6</f>
        <v>Oui</v>
      </c>
      <c r="Y6" t="str">
        <f>'Liste Linéaire_Togo'!Y6</f>
        <v>oui</v>
      </c>
      <c r="Z6" t="str">
        <f>'Liste Linéaire_Togo'!Z6</f>
        <v>non</v>
      </c>
      <c r="AA6" t="str">
        <f>'Liste Linéaire_Togo'!AA6</f>
        <v>ne sait pas</v>
      </c>
      <c r="AB6" t="str">
        <f>'Liste Linéaire_Togo'!AB6</f>
        <v>non</v>
      </c>
      <c r="AC6" t="str">
        <f>'Liste Linéaire_Togo'!AC6</f>
        <v>eau de robonet</v>
      </c>
      <c r="AD6" t="str">
        <f>'Liste Linéaire_Togo'!AD6</f>
        <v>non</v>
      </c>
      <c r="AE6" t="str">
        <f>'Liste Linéaire_Togo'!AE6</f>
        <v>oui</v>
      </c>
      <c r="AF6" t="str">
        <f>'Liste Linéaire_Togo'!AF6</f>
        <v>négatif</v>
      </c>
      <c r="AG6" t="str">
        <f>'Liste Linéaire_Togo'!AG6</f>
        <v>Non faite</v>
      </c>
      <c r="AH6">
        <f>'Liste Linéaire_Togo'!AH6</f>
        <v>0</v>
      </c>
      <c r="AI6" s="24">
        <f>'Liste Linéaire_Togo'!AI6</f>
        <v>45519</v>
      </c>
      <c r="AJ6" t="str">
        <f>'Liste Linéaire_Togo'!AJ6</f>
        <v>Guéri</v>
      </c>
      <c r="AK6" t="str">
        <f>'Liste Linéaire_Togo'!AK6</f>
        <v>suspect</v>
      </c>
      <c r="AL6" t="str">
        <f>'Liste Linéaire_Togo'!AL6</f>
        <v>Golfe</v>
      </c>
      <c r="AM6" t="str">
        <f>'Liste Linéaire_Togo'!AM6</f>
        <v>Golfe 1</v>
      </c>
      <c r="AN6" t="str">
        <f>'Liste Linéaire_Togo'!AN6</f>
        <v>Bè-Est</v>
      </c>
      <c r="AO6" t="str">
        <f>'Liste Linéaire_Togo'!AO6</f>
        <v>negatif</v>
      </c>
      <c r="AP6" t="str">
        <f>'Liste Linéaire_Togo'!AP6</f>
        <v>Formation sanitaire</v>
      </c>
    </row>
    <row r="7" spans="1:42">
      <c r="A7">
        <f>'Liste Linéaire_Togo'!A7</f>
        <v>6</v>
      </c>
      <c r="B7" t="str">
        <f>'Liste Linéaire_Togo'!B7</f>
        <v>KAGLO Viviane</v>
      </c>
      <c r="C7">
        <f>'Liste Linéaire_Togo'!C7</f>
        <v>0.16666666666666666</v>
      </c>
      <c r="D7" t="str">
        <f>'Liste Linéaire_Togo'!D7</f>
        <v>[0-2]</v>
      </c>
      <c r="E7">
        <f>'Liste Linéaire_Togo'!E7</f>
        <v>2</v>
      </c>
      <c r="F7" t="str">
        <f>'Liste Linéaire_Togo'!F7</f>
        <v>Féminin</v>
      </c>
      <c r="G7" t="str">
        <f>'Liste Linéaire_Togo'!G7</f>
        <v>NA</v>
      </c>
      <c r="H7" t="str">
        <f>'Liste Linéaire_Togo'!H7</f>
        <v>sc79966732</v>
      </c>
      <c r="I7" t="str">
        <f>'Liste Linéaire_Togo'!I7</f>
        <v>Adakpamé</v>
      </c>
      <c r="J7" t="str">
        <f>VLOOKUP(I7,CARTE!$C$1:$F$198,3,FALSE)</f>
        <v>6.171169451806052</v>
      </c>
      <c r="K7" t="str">
        <f>VLOOKUP(I7,CARTE!$C$1:$F$198,4,FALSE)</f>
        <v>1.2885405838783568</v>
      </c>
      <c r="L7" t="str">
        <f>'Liste Linéaire_Togo'!L7</f>
        <v>CMS Adakpamé</v>
      </c>
      <c r="M7" t="str">
        <f>'Liste Linéaire_Togo'!M7</f>
        <v>Golfe 1</v>
      </c>
      <c r="N7" t="str">
        <f>'Liste Linéaire_Togo'!N7</f>
        <v>Golfe</v>
      </c>
      <c r="O7" t="str">
        <f>'Liste Linéaire_Togo'!O7</f>
        <v>Grand Lomé</v>
      </c>
      <c r="P7" s="24">
        <f>'Liste Linéaire_Togo'!P7</f>
        <v>45518</v>
      </c>
      <c r="Q7" t="str">
        <f>'Liste Linéaire_Togo'!Q7</f>
        <v>S33</v>
      </c>
      <c r="R7" s="24">
        <f>'Liste Linéaire_Togo'!R7</f>
        <v>45518</v>
      </c>
      <c r="S7" t="str">
        <f>'Liste Linéaire_Togo'!S7</f>
        <v>oui</v>
      </c>
      <c r="T7" t="str">
        <f>'Liste Linéaire_Togo'!T7</f>
        <v>non</v>
      </c>
      <c r="U7" t="str">
        <f>'Liste Linéaire_Togo'!U7</f>
        <v>non</v>
      </c>
      <c r="V7" t="str">
        <f>'Liste Linéaire_Togo'!V7</f>
        <v>non</v>
      </c>
      <c r="W7" t="str">
        <f>'Liste Linéaire_Togo'!W7</f>
        <v>non</v>
      </c>
      <c r="X7" t="str">
        <f>'Liste Linéaire_Togo'!X7</f>
        <v>Oui</v>
      </c>
      <c r="Y7" t="str">
        <f>'Liste Linéaire_Togo'!Y7</f>
        <v>oui</v>
      </c>
      <c r="Z7" t="str">
        <f>'Liste Linéaire_Togo'!Z7</f>
        <v>non</v>
      </c>
      <c r="AA7" t="str">
        <f>'Liste Linéaire_Togo'!AA7</f>
        <v>non</v>
      </c>
      <c r="AB7" t="str">
        <f>'Liste Linéaire_Togo'!AB7</f>
        <v>non</v>
      </c>
      <c r="AC7" t="str">
        <f>'Liste Linéaire_Togo'!AC7</f>
        <v>eu de robinet</v>
      </c>
      <c r="AD7" t="str">
        <f>'Liste Linéaire_Togo'!AD7</f>
        <v>non</v>
      </c>
      <c r="AE7" t="str">
        <f>'Liste Linéaire_Togo'!AE7</f>
        <v>oui</v>
      </c>
      <c r="AF7" t="str">
        <f>'Liste Linéaire_Togo'!AF7</f>
        <v>positif</v>
      </c>
      <c r="AG7" t="str">
        <f>'Liste Linéaire_Togo'!AG7</f>
        <v>Positif O1 Ogawa</v>
      </c>
      <c r="AH7">
        <f>'Liste Linéaire_Togo'!AH7</f>
        <v>0</v>
      </c>
      <c r="AI7" s="24">
        <f>'Liste Linéaire_Togo'!AI7</f>
        <v>45520</v>
      </c>
      <c r="AJ7" t="str">
        <f>'Liste Linéaire_Togo'!AJ7</f>
        <v>Guéri</v>
      </c>
      <c r="AK7" t="str">
        <f>'Liste Linéaire_Togo'!AK7</f>
        <v>confirmé</v>
      </c>
      <c r="AL7" t="str">
        <f>'Liste Linéaire_Togo'!AL7</f>
        <v>Golfe</v>
      </c>
      <c r="AM7" t="str">
        <f>'Liste Linéaire_Togo'!AM7</f>
        <v>Golfe 1</v>
      </c>
      <c r="AN7" t="str">
        <f>'Liste Linéaire_Togo'!AN7</f>
        <v>Bè-Est</v>
      </c>
      <c r="AO7" t="str">
        <f>'Liste Linéaire_Togo'!AO7</f>
        <v>Positif</v>
      </c>
      <c r="AP7" t="str">
        <f>'Liste Linéaire_Togo'!AP7</f>
        <v>Formation sanitaire</v>
      </c>
    </row>
    <row r="8" spans="1:42">
      <c r="A8">
        <f>'Liste Linéaire_Togo'!A8</f>
        <v>7</v>
      </c>
      <c r="B8" t="str">
        <f>'Liste Linéaire_Togo'!B8</f>
        <v>TOSSA Kokoe</v>
      </c>
      <c r="C8">
        <f>'Liste Linéaire_Togo'!C8</f>
        <v>39</v>
      </c>
      <c r="D8" t="str">
        <f>'Liste Linéaire_Togo'!D8</f>
        <v>[15-44]</v>
      </c>
      <c r="E8">
        <f>'Liste Linéaire_Togo'!E8</f>
        <v>0</v>
      </c>
      <c r="F8" t="str">
        <f>'Liste Linéaire_Togo'!F8</f>
        <v>Féminin</v>
      </c>
      <c r="G8" t="str">
        <f>'Liste Linéaire_Togo'!G8</f>
        <v>Revendeur</v>
      </c>
      <c r="H8">
        <f>'Liste Linéaire_Togo'!H8</f>
        <v>93943654</v>
      </c>
      <c r="I8" t="str">
        <f>'Liste Linéaire_Togo'!I8</f>
        <v>Adakpamé</v>
      </c>
      <c r="J8" t="str">
        <f>VLOOKUP(I8,CARTE!$C$1:$F$198,3,FALSE)</f>
        <v>6.171169451806052</v>
      </c>
      <c r="K8" t="str">
        <f>VLOOKUP(I8,CARTE!$C$1:$F$198,4,FALSE)</f>
        <v>1.2885405838783568</v>
      </c>
      <c r="L8" t="str">
        <f>'Liste Linéaire_Togo'!L8</f>
        <v>CMS Adakpamé</v>
      </c>
      <c r="M8" t="str">
        <f>'Liste Linéaire_Togo'!M8</f>
        <v>Golfe 1</v>
      </c>
      <c r="N8" t="str">
        <f>'Liste Linéaire_Togo'!N8</f>
        <v>Golfe</v>
      </c>
      <c r="O8" t="str">
        <f>'Liste Linéaire_Togo'!O8</f>
        <v>Grand Lomé</v>
      </c>
      <c r="P8" s="24">
        <f>'Liste Linéaire_Togo'!P8</f>
        <v>45518</v>
      </c>
      <c r="Q8" t="str">
        <f>'Liste Linéaire_Togo'!Q8</f>
        <v>S33</v>
      </c>
      <c r="R8" s="24">
        <f>'Liste Linéaire_Togo'!R8</f>
        <v>45518</v>
      </c>
      <c r="S8" t="str">
        <f>'Liste Linéaire_Togo'!S8</f>
        <v>non</v>
      </c>
      <c r="T8" t="str">
        <f>'Liste Linéaire_Togo'!T8</f>
        <v>non</v>
      </c>
      <c r="U8" t="str">
        <f>'Liste Linéaire_Togo'!U8</f>
        <v>non</v>
      </c>
      <c r="V8" t="str">
        <f>'Liste Linéaire_Togo'!V8</f>
        <v>non</v>
      </c>
      <c r="W8" t="str">
        <f>'Liste Linéaire_Togo'!W8</f>
        <v>non</v>
      </c>
      <c r="X8" t="str">
        <f>'Liste Linéaire_Togo'!X8</f>
        <v xml:space="preserve">Asymptomatique </v>
      </c>
      <c r="Y8" t="str">
        <f>'Liste Linéaire_Togo'!Y8</f>
        <v>oui</v>
      </c>
      <c r="Z8" t="str">
        <f>'Liste Linéaire_Togo'!Z8</f>
        <v>non</v>
      </c>
      <c r="AA8" t="str">
        <f>'Liste Linéaire_Togo'!AA8</f>
        <v>non</v>
      </c>
      <c r="AB8" t="str">
        <f>'Liste Linéaire_Togo'!AB8</f>
        <v>non</v>
      </c>
      <c r="AC8" t="str">
        <f>'Liste Linéaire_Togo'!AC8</f>
        <v>eau de robinet</v>
      </c>
      <c r="AD8" t="str">
        <f>'Liste Linéaire_Togo'!AD8</f>
        <v>non</v>
      </c>
      <c r="AE8" t="str">
        <f>'Liste Linéaire_Togo'!AE8</f>
        <v>oui</v>
      </c>
      <c r="AF8" t="str">
        <f>'Liste Linéaire_Togo'!AF8</f>
        <v>négatif</v>
      </c>
      <c r="AG8" t="str">
        <f>'Liste Linéaire_Togo'!AG8</f>
        <v>Non faite</v>
      </c>
      <c r="AH8">
        <f>'Liste Linéaire_Togo'!AH8</f>
        <v>0</v>
      </c>
      <c r="AI8" s="24">
        <f>'Liste Linéaire_Togo'!AI8</f>
        <v>45519</v>
      </c>
      <c r="AJ8" t="str">
        <f>'Liste Linéaire_Togo'!AJ8</f>
        <v>Guéri</v>
      </c>
      <c r="AK8" t="str">
        <f>'Liste Linéaire_Togo'!AK8</f>
        <v>suspect</v>
      </c>
      <c r="AL8" t="str">
        <f>'Liste Linéaire_Togo'!AL8</f>
        <v>Golfe</v>
      </c>
      <c r="AM8" t="str">
        <f>'Liste Linéaire_Togo'!AM8</f>
        <v>Golfe 1</v>
      </c>
      <c r="AN8" t="str">
        <f>'Liste Linéaire_Togo'!AN8</f>
        <v>Bè-Est</v>
      </c>
      <c r="AO8" t="str">
        <f>'Liste Linéaire_Togo'!AO8</f>
        <v>negatif</v>
      </c>
      <c r="AP8" t="str">
        <f>'Liste Linéaire_Togo'!AP8</f>
        <v>Formation sanitaire</v>
      </c>
    </row>
    <row r="9" spans="1:42">
      <c r="A9">
        <f>'Liste Linéaire_Togo'!A9</f>
        <v>8</v>
      </c>
      <c r="B9" t="str">
        <f>'Liste Linéaire_Togo'!B9</f>
        <v>HOUNKPATI Kokou</v>
      </c>
      <c r="C9">
        <f>'Liste Linéaire_Togo'!C9</f>
        <v>2</v>
      </c>
      <c r="D9" t="str">
        <f>'Liste Linéaire_Togo'!D9</f>
        <v>[0-2]</v>
      </c>
      <c r="E9">
        <f>'Liste Linéaire_Togo'!E9</f>
        <v>0</v>
      </c>
      <c r="F9" t="str">
        <f>'Liste Linéaire_Togo'!F9</f>
        <v>Masculin</v>
      </c>
      <c r="G9" t="str">
        <f>'Liste Linéaire_Togo'!G9</f>
        <v>Enfant</v>
      </c>
      <c r="H9">
        <f>'Liste Linéaire_Togo'!H9</f>
        <v>99049976</v>
      </c>
      <c r="I9" t="str">
        <f>'Liste Linéaire_Togo'!I9</f>
        <v>Adakpamé</v>
      </c>
      <c r="J9" t="str">
        <f>VLOOKUP(I9,CARTE!$C$1:$F$198,3,FALSE)</f>
        <v>6.171169451806052</v>
      </c>
      <c r="K9" t="str">
        <f>VLOOKUP(I9,CARTE!$C$1:$F$198,4,FALSE)</f>
        <v>1.2885405838783568</v>
      </c>
      <c r="L9" t="str">
        <f>'Liste Linéaire_Togo'!L9</f>
        <v>CMS Adakpamé</v>
      </c>
      <c r="M9" t="str">
        <f>'Liste Linéaire_Togo'!M9</f>
        <v>Golfe 1</v>
      </c>
      <c r="N9" t="str">
        <f>'Liste Linéaire_Togo'!N9</f>
        <v>Golfe</v>
      </c>
      <c r="O9" t="str">
        <f>'Liste Linéaire_Togo'!O9</f>
        <v>Grand Lomé</v>
      </c>
      <c r="P9" s="24">
        <f>'Liste Linéaire_Togo'!P9</f>
        <v>45517</v>
      </c>
      <c r="Q9" t="str">
        <f>'Liste Linéaire_Togo'!Q9</f>
        <v>S33</v>
      </c>
      <c r="R9" s="24">
        <f>'Liste Linéaire_Togo'!R9</f>
        <v>45520</v>
      </c>
      <c r="S9" t="str">
        <f>'Liste Linéaire_Togo'!S9</f>
        <v>oui</v>
      </c>
      <c r="T9" t="str">
        <f>'Liste Linéaire_Togo'!T9</f>
        <v>oui</v>
      </c>
      <c r="U9" t="str">
        <f>'Liste Linéaire_Togo'!U9</f>
        <v>oui</v>
      </c>
      <c r="V9" t="str">
        <f>'Liste Linéaire_Togo'!V9</f>
        <v>oui</v>
      </c>
      <c r="W9" t="str">
        <f>'Liste Linéaire_Togo'!W9</f>
        <v>Asthenie</v>
      </c>
      <c r="X9" t="str">
        <f>'Liste Linéaire_Togo'!X9</f>
        <v>Oui</v>
      </c>
      <c r="Y9" t="str">
        <f>'Liste Linéaire_Togo'!Y9</f>
        <v>non</v>
      </c>
      <c r="Z9" t="str">
        <f>'Liste Linéaire_Togo'!Z9</f>
        <v>non</v>
      </c>
      <c r="AA9" t="str">
        <f>'Liste Linéaire_Togo'!AA9</f>
        <v>non</v>
      </c>
      <c r="AB9" t="str">
        <f>'Liste Linéaire_Togo'!AB9</f>
        <v>non</v>
      </c>
      <c r="AC9" t="str">
        <f>'Liste Linéaire_Togo'!AC9</f>
        <v>eau de robinet</v>
      </c>
      <c r="AD9" t="str">
        <f>'Liste Linéaire_Togo'!AD9</f>
        <v>non</v>
      </c>
      <c r="AE9" t="str">
        <f>'Liste Linéaire_Togo'!AE9</f>
        <v>oui</v>
      </c>
      <c r="AF9" t="str">
        <f>'Liste Linéaire_Togo'!AF9</f>
        <v>négatif</v>
      </c>
      <c r="AG9" t="str">
        <f>'Liste Linéaire_Togo'!AG9</f>
        <v>Négatif</v>
      </c>
      <c r="AH9">
        <f>'Liste Linéaire_Togo'!AH9</f>
        <v>0</v>
      </c>
      <c r="AI9" s="24">
        <f>'Liste Linéaire_Togo'!AI9</f>
        <v>45521</v>
      </c>
      <c r="AJ9" t="str">
        <f>'Liste Linéaire_Togo'!AJ9</f>
        <v>Guéri</v>
      </c>
      <c r="AK9" t="str">
        <f>'Liste Linéaire_Togo'!AK9</f>
        <v>suspect</v>
      </c>
      <c r="AL9" t="str">
        <f>'Liste Linéaire_Togo'!AL9</f>
        <v>Golfe</v>
      </c>
      <c r="AM9" t="str">
        <f>'Liste Linéaire_Togo'!AM9</f>
        <v>Golfe 1</v>
      </c>
      <c r="AN9" t="str">
        <f>'Liste Linéaire_Togo'!AN9</f>
        <v>Bè-Est</v>
      </c>
      <c r="AO9" t="str">
        <f>'Liste Linéaire_Togo'!AO9</f>
        <v>negatif</v>
      </c>
      <c r="AP9" t="str">
        <f>'Liste Linéaire_Togo'!AP9</f>
        <v>Formation sanitaire</v>
      </c>
    </row>
    <row r="10" spans="1:42">
      <c r="A10">
        <f>'Liste Linéaire_Togo'!A10</f>
        <v>9</v>
      </c>
      <c r="B10" t="str">
        <f>'Liste Linéaire_Togo'!B10</f>
        <v>DEMBELE Antoine</v>
      </c>
      <c r="C10">
        <f>'Liste Linéaire_Togo'!C10</f>
        <v>30</v>
      </c>
      <c r="D10" t="str">
        <f>'Liste Linéaire_Togo'!D10</f>
        <v>[15-44]</v>
      </c>
      <c r="E10">
        <f>'Liste Linéaire_Togo'!E10</f>
        <v>0</v>
      </c>
      <c r="F10" t="str">
        <f>'Liste Linéaire_Togo'!F10</f>
        <v>Masculin</v>
      </c>
      <c r="G10" t="str">
        <f>'Liste Linéaire_Togo'!G10</f>
        <v>Revendeur</v>
      </c>
      <c r="H10">
        <f>'Liste Linéaire_Togo'!H10</f>
        <v>90189101</v>
      </c>
      <c r="I10" t="str">
        <f>'Liste Linéaire_Togo'!I10</f>
        <v>Adakpamé</v>
      </c>
      <c r="J10" t="str">
        <f>VLOOKUP(I10,CARTE!$C$1:$F$198,3,FALSE)</f>
        <v>6.171169451806052</v>
      </c>
      <c r="K10" t="str">
        <f>VLOOKUP(I10,CARTE!$C$1:$F$198,4,FALSE)</f>
        <v>1.2885405838783568</v>
      </c>
      <c r="L10" t="str">
        <f>'Liste Linéaire_Togo'!L10</f>
        <v>CMS Adakpamé</v>
      </c>
      <c r="M10" t="str">
        <f>'Liste Linéaire_Togo'!M10</f>
        <v>Golfe 1</v>
      </c>
      <c r="N10" t="str">
        <f>'Liste Linéaire_Togo'!N10</f>
        <v>Golfe</v>
      </c>
      <c r="O10" t="str">
        <f>'Liste Linéaire_Togo'!O10</f>
        <v>Grand Lomé</v>
      </c>
      <c r="P10" s="24">
        <f>'Liste Linéaire_Togo'!P10</f>
        <v>45517</v>
      </c>
      <c r="Q10" t="str">
        <f>'Liste Linéaire_Togo'!Q10</f>
        <v>S33</v>
      </c>
      <c r="R10" s="24">
        <f>'Liste Linéaire_Togo'!R10</f>
        <v>45521</v>
      </c>
      <c r="S10" t="str">
        <f>'Liste Linéaire_Togo'!S10</f>
        <v>oui</v>
      </c>
      <c r="T10" t="str">
        <f>'Liste Linéaire_Togo'!T10</f>
        <v>oui</v>
      </c>
      <c r="U10" t="str">
        <f>'Liste Linéaire_Togo'!U10</f>
        <v>oui</v>
      </c>
      <c r="V10" t="str">
        <f>'Liste Linéaire_Togo'!V10</f>
        <v>non</v>
      </c>
      <c r="W10" t="str">
        <f>'Liste Linéaire_Togo'!W10</f>
        <v>non</v>
      </c>
      <c r="X10" t="str">
        <f>'Liste Linéaire_Togo'!X10</f>
        <v>Oui</v>
      </c>
      <c r="Y10" t="str">
        <f>'Liste Linéaire_Togo'!Y10</f>
        <v>non</v>
      </c>
      <c r="Z10" t="str">
        <f>'Liste Linéaire_Togo'!Z10</f>
        <v>non</v>
      </c>
      <c r="AA10" t="str">
        <f>'Liste Linéaire_Togo'!AA10</f>
        <v>non</v>
      </c>
      <c r="AB10" t="str">
        <f>'Liste Linéaire_Togo'!AB10</f>
        <v>non</v>
      </c>
      <c r="AC10" t="str">
        <f>'Liste Linéaire_Togo'!AC10</f>
        <v>eau de robinet</v>
      </c>
      <c r="AD10" t="str">
        <f>'Liste Linéaire_Togo'!AD10</f>
        <v>non</v>
      </c>
      <c r="AE10" t="str">
        <f>'Liste Linéaire_Togo'!AE10</f>
        <v>oui</v>
      </c>
      <c r="AF10" t="str">
        <f>'Liste Linéaire_Togo'!AF10</f>
        <v>négatif</v>
      </c>
      <c r="AG10" t="str">
        <f>'Liste Linéaire_Togo'!AG10</f>
        <v>Négatif</v>
      </c>
      <c r="AH10">
        <f>'Liste Linéaire_Togo'!AH10</f>
        <v>0</v>
      </c>
      <c r="AI10" s="24">
        <f>'Liste Linéaire_Togo'!AI10</f>
        <v>45522</v>
      </c>
      <c r="AJ10" t="str">
        <f>'Liste Linéaire_Togo'!AJ10</f>
        <v>Guéri</v>
      </c>
      <c r="AK10" t="str">
        <f>'Liste Linéaire_Togo'!AK10</f>
        <v>suspect</v>
      </c>
      <c r="AL10" t="str">
        <f>'Liste Linéaire_Togo'!AL10</f>
        <v>Golfe</v>
      </c>
      <c r="AM10" t="str">
        <f>'Liste Linéaire_Togo'!AM10</f>
        <v>Golfe 1</v>
      </c>
      <c r="AN10" t="str">
        <f>'Liste Linéaire_Togo'!AN10</f>
        <v>Bè-Est</v>
      </c>
      <c r="AO10" t="str">
        <f>'Liste Linéaire_Togo'!AO10</f>
        <v>negatif</v>
      </c>
      <c r="AP10" t="str">
        <f>'Liste Linéaire_Togo'!AP10</f>
        <v>Formation sanitaire</v>
      </c>
    </row>
    <row r="11" spans="1:42">
      <c r="A11">
        <f>'Liste Linéaire_Togo'!A11</f>
        <v>10</v>
      </c>
      <c r="B11" t="str">
        <f>'Liste Linéaire_Togo'!B11</f>
        <v>AGBEHINDOU Kossi</v>
      </c>
      <c r="C11">
        <f>'Liste Linéaire_Togo'!C11</f>
        <v>32</v>
      </c>
      <c r="D11" t="str">
        <f>'Liste Linéaire_Togo'!D11</f>
        <v>[15-44]</v>
      </c>
      <c r="E11">
        <f>'Liste Linéaire_Togo'!E11</f>
        <v>0</v>
      </c>
      <c r="F11" t="str">
        <f>'Liste Linéaire_Togo'!F11</f>
        <v>Masculin</v>
      </c>
      <c r="G11" t="str">
        <f>'Liste Linéaire_Togo'!G11</f>
        <v>Informaticien</v>
      </c>
      <c r="H11">
        <f>'Liste Linéaire_Togo'!H11</f>
        <v>90271278</v>
      </c>
      <c r="I11" t="str">
        <f>'Liste Linéaire_Togo'!I11</f>
        <v>colas</v>
      </c>
      <c r="J11" t="str">
        <f>VLOOKUP(I11,CARTE!$C$1:$F$198,3,FALSE)</f>
        <v>6.183180898769146</v>
      </c>
      <c r="K11" t="str">
        <f>VLOOKUP(I11,CARTE!$C$1:$F$198,4,FALSE)</f>
        <v>1.2656584238258837</v>
      </c>
      <c r="L11" t="str">
        <f>'Liste Linéaire_Togo'!L11</f>
        <v>CMS Adakpamé</v>
      </c>
      <c r="M11" t="str">
        <f>'Liste Linéaire_Togo'!M11</f>
        <v>Golfe 1</v>
      </c>
      <c r="N11" t="str">
        <f>'Liste Linéaire_Togo'!N11</f>
        <v>Golfe</v>
      </c>
      <c r="O11" t="str">
        <f>'Liste Linéaire_Togo'!O11</f>
        <v>Grand Lomé</v>
      </c>
      <c r="P11" s="24">
        <f>'Liste Linéaire_Togo'!P11</f>
        <v>45521</v>
      </c>
      <c r="Q11" t="str">
        <f>'Liste Linéaire_Togo'!Q11</f>
        <v>S33</v>
      </c>
      <c r="R11" s="24">
        <f>'Liste Linéaire_Togo'!R11</f>
        <v>45524</v>
      </c>
      <c r="S11" t="str">
        <f>'Liste Linéaire_Togo'!S11</f>
        <v>oui</v>
      </c>
      <c r="T11" t="str">
        <f>'Liste Linéaire_Togo'!T11</f>
        <v>oui</v>
      </c>
      <c r="U11" t="str">
        <f>'Liste Linéaire_Togo'!U11</f>
        <v>oui</v>
      </c>
      <c r="V11" t="str">
        <f>'Liste Linéaire_Togo'!V11</f>
        <v>non</v>
      </c>
      <c r="W11" t="str">
        <f>'Liste Linéaire_Togo'!W11</f>
        <v>Asthenie</v>
      </c>
      <c r="X11" t="str">
        <f>'Liste Linéaire_Togo'!X11</f>
        <v>Oui</v>
      </c>
      <c r="Y11" t="str">
        <f>'Liste Linéaire_Togo'!Y11</f>
        <v>non</v>
      </c>
      <c r="Z11" t="str">
        <f>'Liste Linéaire_Togo'!Z11</f>
        <v>non</v>
      </c>
      <c r="AA11" t="str">
        <f>'Liste Linéaire_Togo'!AA11</f>
        <v>non</v>
      </c>
      <c r="AB11" t="str">
        <f>'Liste Linéaire_Togo'!AB11</f>
        <v>non</v>
      </c>
      <c r="AC11" t="str">
        <f>'Liste Linéaire_Togo'!AC11</f>
        <v>eau de robinet</v>
      </c>
      <c r="AD11" t="str">
        <f>'Liste Linéaire_Togo'!AD11</f>
        <v>non</v>
      </c>
      <c r="AE11" t="str">
        <f>'Liste Linéaire_Togo'!AE11</f>
        <v>oui</v>
      </c>
      <c r="AF11" t="str">
        <f>'Liste Linéaire_Togo'!AF11</f>
        <v>négatif</v>
      </c>
      <c r="AG11" t="str">
        <f>'Liste Linéaire_Togo'!AG11</f>
        <v>Négatif</v>
      </c>
      <c r="AH11">
        <f>'Liste Linéaire_Togo'!AH11</f>
        <v>0</v>
      </c>
      <c r="AI11" s="24">
        <f>'Liste Linéaire_Togo'!AI11</f>
        <v>0</v>
      </c>
      <c r="AJ11" t="str">
        <f>'Liste Linéaire_Togo'!AJ11</f>
        <v>Guéri</v>
      </c>
      <c r="AK11" t="str">
        <f>'Liste Linéaire_Togo'!AK11</f>
        <v>suspect</v>
      </c>
      <c r="AL11" t="str">
        <f>'Liste Linéaire_Togo'!AL11</f>
        <v>Golfe</v>
      </c>
      <c r="AM11" t="str">
        <f>'Liste Linéaire_Togo'!AM11</f>
        <v>Golfe 2</v>
      </c>
      <c r="AN11" t="str">
        <f>'Liste Linéaire_Togo'!AN11</f>
        <v>Bè-Centre</v>
      </c>
      <c r="AO11" t="str">
        <f>'Liste Linéaire_Togo'!AO11</f>
        <v>negatif</v>
      </c>
      <c r="AP11" t="str">
        <f>'Liste Linéaire_Togo'!AP11</f>
        <v>Formation sanitaire</v>
      </c>
    </row>
    <row r="12" spans="1:42">
      <c r="A12">
        <f>'Liste Linéaire_Togo'!A12</f>
        <v>11</v>
      </c>
      <c r="B12" t="str">
        <f>'Liste Linéaire_Togo'!B12</f>
        <v>ATIVON Komlan</v>
      </c>
      <c r="C12">
        <f>'Liste Linéaire_Togo'!C12</f>
        <v>16</v>
      </c>
      <c r="D12" t="str">
        <f>'Liste Linéaire_Togo'!D12</f>
        <v>[15-44]</v>
      </c>
      <c r="E12">
        <f>'Liste Linéaire_Togo'!E12</f>
        <v>0</v>
      </c>
      <c r="F12" t="str">
        <f>'Liste Linéaire_Togo'!F12</f>
        <v>Masculin</v>
      </c>
      <c r="G12" t="str">
        <f>'Liste Linéaire_Togo'!G12</f>
        <v>Eleve</v>
      </c>
      <c r="H12">
        <f>'Liste Linéaire_Togo'!H12</f>
        <v>92958137</v>
      </c>
      <c r="I12" t="str">
        <f>'Liste Linéaire_Togo'!I12</f>
        <v>Agodéka</v>
      </c>
      <c r="J12" t="str">
        <f>VLOOKUP(I12,CARTE!$C$1:$F$198,3,FALSE)</f>
        <v>6.182220746458153</v>
      </c>
      <c r="K12" t="str">
        <f>VLOOKUP(I12,CARTE!$C$1:$F$198,4,FALSE)</f>
        <v xml:space="preserve"> 1.361903124802993</v>
      </c>
      <c r="L12" t="str">
        <f>'Liste Linéaire_Togo'!L12</f>
        <v>CMS Gbenyédzi</v>
      </c>
      <c r="M12" t="str">
        <f>'Liste Linéaire_Togo'!M12</f>
        <v>Golfe 1</v>
      </c>
      <c r="N12" t="str">
        <f>'Liste Linéaire_Togo'!N12</f>
        <v>Golfe</v>
      </c>
      <c r="O12" t="str">
        <f>'Liste Linéaire_Togo'!O12</f>
        <v>Grand Lomé</v>
      </c>
      <c r="P12" s="24">
        <f>'Liste Linéaire_Togo'!P12</f>
        <v>45532</v>
      </c>
      <c r="Q12" t="str">
        <f>'Liste Linéaire_Togo'!Q12</f>
        <v>S35</v>
      </c>
      <c r="R12" s="24">
        <f>'Liste Linéaire_Togo'!R12</f>
        <v>45533</v>
      </c>
      <c r="S12" t="str">
        <f>'Liste Linéaire_Togo'!S12</f>
        <v>oui</v>
      </c>
      <c r="T12" t="str">
        <f>'Liste Linéaire_Togo'!T12</f>
        <v>non</v>
      </c>
      <c r="U12" t="str">
        <f>'Liste Linéaire_Togo'!U12</f>
        <v>non</v>
      </c>
      <c r="V12" t="str">
        <f>'Liste Linéaire_Togo'!V12</f>
        <v>oui</v>
      </c>
      <c r="W12" t="str">
        <f>'Liste Linéaire_Togo'!W12</f>
        <v>non</v>
      </c>
      <c r="X12" t="str">
        <f>'Liste Linéaire_Togo'!X12</f>
        <v>Oui</v>
      </c>
      <c r="Y12" t="str">
        <f>'Liste Linéaire_Togo'!Y12</f>
        <v>non</v>
      </c>
      <c r="Z12" t="str">
        <f>'Liste Linéaire_Togo'!Z12</f>
        <v>non</v>
      </c>
      <c r="AA12" t="str">
        <f>'Liste Linéaire_Togo'!AA12</f>
        <v>non</v>
      </c>
      <c r="AB12" t="str">
        <f>'Liste Linéaire_Togo'!AB12</f>
        <v>non</v>
      </c>
      <c r="AC12" t="str">
        <f>'Liste Linéaire_Togo'!AC12</f>
        <v>Forage</v>
      </c>
      <c r="AD12" t="str">
        <f>'Liste Linéaire_Togo'!AD12</f>
        <v>non</v>
      </c>
      <c r="AE12" t="str">
        <f>'Liste Linéaire_Togo'!AE12</f>
        <v>oui</v>
      </c>
      <c r="AF12" t="str">
        <f>'Liste Linéaire_Togo'!AF12</f>
        <v>NON fait</v>
      </c>
      <c r="AG12" t="str">
        <f>'Liste Linéaire_Togo'!AG12</f>
        <v>Négatif</v>
      </c>
      <c r="AH12">
        <f>'Liste Linéaire_Togo'!AH12</f>
        <v>0</v>
      </c>
      <c r="AI12" s="24">
        <f>'Liste Linéaire_Togo'!AI12</f>
        <v>0</v>
      </c>
      <c r="AJ12" t="str">
        <f>'Liste Linéaire_Togo'!AJ12</f>
        <v>Guéri</v>
      </c>
      <c r="AK12" t="str">
        <f>'Liste Linéaire_Togo'!AK12</f>
        <v>suspect</v>
      </c>
      <c r="AL12" t="str">
        <f>'Liste Linéaire_Togo'!AL12</f>
        <v>Golfe</v>
      </c>
      <c r="AM12" t="str">
        <f>'Liste Linéaire_Togo'!AM12</f>
        <v>Golfe 6</v>
      </c>
      <c r="AN12" t="str">
        <f>'Liste Linéaire_Togo'!AN12</f>
        <v>Baguida</v>
      </c>
      <c r="AO12" t="str">
        <f>'Liste Linéaire_Togo'!AO12</f>
        <v>negatif</v>
      </c>
      <c r="AP12" t="str">
        <f>'Liste Linéaire_Togo'!AP12</f>
        <v>Formation sanitaire</v>
      </c>
    </row>
    <row r="13" spans="1:42">
      <c r="A13">
        <f>'Liste Linéaire_Togo'!A13</f>
        <v>12</v>
      </c>
      <c r="B13" t="str">
        <f>'Liste Linéaire_Togo'!B13</f>
        <v>EMMANUEL Sunday</v>
      </c>
      <c r="C13">
        <f>'Liste Linéaire_Togo'!C13</f>
        <v>30</v>
      </c>
      <c r="D13" t="str">
        <f>'Liste Linéaire_Togo'!D13</f>
        <v>[15-44]</v>
      </c>
      <c r="E13">
        <f>'Liste Linéaire_Togo'!E13</f>
        <v>0</v>
      </c>
      <c r="F13" t="str">
        <f>'Liste Linéaire_Togo'!F13</f>
        <v>Masculin</v>
      </c>
      <c r="G13" t="str">
        <f>'Liste Linéaire_Togo'!G13</f>
        <v>pêcheur</v>
      </c>
      <c r="H13">
        <f>'Liste Linéaire_Togo'!H13</f>
        <v>0</v>
      </c>
      <c r="I13" t="str">
        <f>'Liste Linéaire_Togo'!I13</f>
        <v>Ghéto</v>
      </c>
      <c r="J13" t="str">
        <f>VLOOKUP(I13,CARTE!$C$1:$F$198,3,FALSE)</f>
        <v>6.1468187729290475</v>
      </c>
      <c r="K13" t="str">
        <f>VLOOKUP(I13,CARTE!$C$1:$F$198,4,FALSE)</f>
        <v xml:space="preserve"> 1.244494993211946</v>
      </c>
      <c r="L13" t="str">
        <f>'Liste Linéaire_Togo'!L13</f>
        <v>CMS Katanga</v>
      </c>
      <c r="M13" t="str">
        <f>'Liste Linéaire_Togo'!M13</f>
        <v>Golfe 1</v>
      </c>
      <c r="N13" t="str">
        <f>'Liste Linéaire_Togo'!N13</f>
        <v>Golfe</v>
      </c>
      <c r="O13" t="str">
        <f>'Liste Linéaire_Togo'!O13</f>
        <v>Grand Lomé</v>
      </c>
      <c r="P13" s="24">
        <f>'Liste Linéaire_Togo'!P13</f>
        <v>45549</v>
      </c>
      <c r="Q13" t="str">
        <f>'Liste Linéaire_Togo'!Q13</f>
        <v>S37</v>
      </c>
      <c r="R13" s="24">
        <f>'Liste Linéaire_Togo'!R13</f>
        <v>45551</v>
      </c>
      <c r="S13" t="str">
        <f>'Liste Linéaire_Togo'!S13</f>
        <v>Oui</v>
      </c>
      <c r="T13" t="str">
        <f>'Liste Linéaire_Togo'!T13</f>
        <v>Oui</v>
      </c>
      <c r="U13" t="str">
        <f>'Liste Linéaire_Togo'!U13</f>
        <v>Non</v>
      </c>
      <c r="V13" t="str">
        <f>'Liste Linéaire_Togo'!V13</f>
        <v>Oui</v>
      </c>
      <c r="W13" t="str">
        <f>'Liste Linéaire_Togo'!W13</f>
        <v>Léthargie</v>
      </c>
      <c r="X13" t="str">
        <f>'Liste Linéaire_Togo'!X13</f>
        <v>Oui</v>
      </c>
      <c r="Y13" t="str">
        <f>'Liste Linéaire_Togo'!Y13</f>
        <v>Non</v>
      </c>
      <c r="Z13" t="str">
        <f>'Liste Linéaire_Togo'!Z13</f>
        <v>Non</v>
      </c>
      <c r="AA13" t="str">
        <f>'Liste Linéaire_Togo'!AA13</f>
        <v>Non</v>
      </c>
      <c r="AB13" t="str">
        <f>'Liste Linéaire_Togo'!AB13</f>
        <v>Non</v>
      </c>
      <c r="AC13" t="str">
        <f>'Liste Linéaire_Togo'!AC13</f>
        <v>Forage</v>
      </c>
      <c r="AD13" t="str">
        <f>'Liste Linéaire_Togo'!AD13</f>
        <v>Non</v>
      </c>
      <c r="AE13" t="str">
        <f>'Liste Linéaire_Togo'!AE13</f>
        <v>Oui</v>
      </c>
      <c r="AF13" t="str">
        <f>'Liste Linéaire_Togo'!AF13</f>
        <v>positif</v>
      </c>
      <c r="AG13" t="str">
        <f>'Liste Linéaire_Togo'!AG13</f>
        <v>Positif O1 Ogawa</v>
      </c>
      <c r="AH13">
        <f>'Liste Linéaire_Togo'!AH13</f>
        <v>0</v>
      </c>
      <c r="AI13" s="24">
        <f>'Liste Linéaire_Togo'!AI13</f>
        <v>45555</v>
      </c>
      <c r="AJ13" t="str">
        <f>'Liste Linéaire_Togo'!AJ13</f>
        <v>Guéri</v>
      </c>
      <c r="AK13" t="str">
        <f>'Liste Linéaire_Togo'!AK13</f>
        <v>confirmé</v>
      </c>
      <c r="AL13" t="str">
        <f>'Liste Linéaire_Togo'!AL13</f>
        <v>Golfe</v>
      </c>
      <c r="AM13" t="str">
        <f>'Liste Linéaire_Togo'!AM13</f>
        <v>Golfe 2</v>
      </c>
      <c r="AN13" t="str">
        <f>'Liste Linéaire_Togo'!AN13</f>
        <v>Bè-Centre</v>
      </c>
      <c r="AO13" t="str">
        <f>'Liste Linéaire_Togo'!AO13</f>
        <v>Positif</v>
      </c>
      <c r="AP13" t="str">
        <f>'Liste Linéaire_Togo'!AP13</f>
        <v>Formation sanitaire</v>
      </c>
    </row>
    <row r="14" spans="1:42">
      <c r="A14">
        <f>'Liste Linéaire_Togo'!A14</f>
        <v>13</v>
      </c>
      <c r="B14" t="str">
        <f>'Liste Linéaire_Togo'!B14</f>
        <v>LATEVI Folo</v>
      </c>
      <c r="C14">
        <f>'Liste Linéaire_Togo'!C14</f>
        <v>28</v>
      </c>
      <c r="D14" t="str">
        <f>'Liste Linéaire_Togo'!D14</f>
        <v>[15-44]</v>
      </c>
      <c r="E14">
        <f>'Liste Linéaire_Togo'!E14</f>
        <v>0</v>
      </c>
      <c r="F14" t="str">
        <f>'Liste Linéaire_Togo'!F14</f>
        <v>Masculin</v>
      </c>
      <c r="G14" t="str">
        <f>'Liste Linéaire_Togo'!G14</f>
        <v>pêcheur</v>
      </c>
      <c r="H14">
        <f>'Liste Linéaire_Togo'!H14</f>
        <v>0</v>
      </c>
      <c r="I14" t="str">
        <f>'Liste Linéaire_Togo'!I14</f>
        <v>Ghéto</v>
      </c>
      <c r="J14" t="str">
        <f>VLOOKUP(I14,CARTE!$C$1:$F$198,3,FALSE)</f>
        <v>6.1468187729290475</v>
      </c>
      <c r="K14" t="str">
        <f>VLOOKUP(I14,CARTE!$C$1:$F$198,4,FALSE)</f>
        <v xml:space="preserve"> 1.244494993211946</v>
      </c>
      <c r="L14" t="str">
        <f>'Liste Linéaire_Togo'!L14</f>
        <v>CMS Katanga</v>
      </c>
      <c r="M14" t="str">
        <f>'Liste Linéaire_Togo'!M14</f>
        <v>Golfe 1</v>
      </c>
      <c r="N14" t="str">
        <f>'Liste Linéaire_Togo'!N14</f>
        <v>Golfe</v>
      </c>
      <c r="O14" t="str">
        <f>'Liste Linéaire_Togo'!O14</f>
        <v>Grand Lomé</v>
      </c>
      <c r="P14" s="24">
        <f>'Liste Linéaire_Togo'!P14</f>
        <v>45552</v>
      </c>
      <c r="Q14" t="str">
        <f>'Liste Linéaire_Togo'!Q14</f>
        <v>S38</v>
      </c>
      <c r="R14" s="24">
        <f>'Liste Linéaire_Togo'!R14</f>
        <v>45552</v>
      </c>
      <c r="S14" t="str">
        <f>'Liste Linéaire_Togo'!S14</f>
        <v>Oui</v>
      </c>
      <c r="T14" t="str">
        <f>'Liste Linéaire_Togo'!T14</f>
        <v>Oui</v>
      </c>
      <c r="U14" t="str">
        <f>'Liste Linéaire_Togo'!U14</f>
        <v>Non</v>
      </c>
      <c r="V14" t="str">
        <f>'Liste Linéaire_Togo'!V14</f>
        <v>Oui</v>
      </c>
      <c r="W14">
        <f>'Liste Linéaire_Togo'!W14</f>
        <v>0</v>
      </c>
      <c r="X14" t="str">
        <f>'Liste Linéaire_Togo'!X14</f>
        <v>Oui</v>
      </c>
      <c r="Y14" t="str">
        <f>'Liste Linéaire_Togo'!Y14</f>
        <v>Oui</v>
      </c>
      <c r="Z14" t="str">
        <f>'Liste Linéaire_Togo'!Z14</f>
        <v>Non</v>
      </c>
      <c r="AA14" t="str">
        <f>'Liste Linéaire_Togo'!AA14</f>
        <v>Non</v>
      </c>
      <c r="AB14" t="str">
        <f>'Liste Linéaire_Togo'!AB14</f>
        <v>Non</v>
      </c>
      <c r="AC14" t="str">
        <f>'Liste Linéaire_Togo'!AC14</f>
        <v>Forage</v>
      </c>
      <c r="AD14" t="str">
        <f>'Liste Linéaire_Togo'!AD14</f>
        <v>Non</v>
      </c>
      <c r="AE14" t="str">
        <f>'Liste Linéaire_Togo'!AE14</f>
        <v>Oui</v>
      </c>
      <c r="AF14" t="str">
        <f>'Liste Linéaire_Togo'!AF14</f>
        <v>positif</v>
      </c>
      <c r="AG14" t="str">
        <f>'Liste Linéaire_Togo'!AG14</f>
        <v>Positif O1 Ogawa</v>
      </c>
      <c r="AH14">
        <f>'Liste Linéaire_Togo'!AH14</f>
        <v>0</v>
      </c>
      <c r="AI14" s="24">
        <f>'Liste Linéaire_Togo'!AI14</f>
        <v>45556</v>
      </c>
      <c r="AJ14" t="str">
        <f>'Liste Linéaire_Togo'!AJ14</f>
        <v>Guéri</v>
      </c>
      <c r="AK14" t="str">
        <f>'Liste Linéaire_Togo'!AK14</f>
        <v>confirmé</v>
      </c>
      <c r="AL14" t="str">
        <f>'Liste Linéaire_Togo'!AL14</f>
        <v>Golfe</v>
      </c>
      <c r="AM14" t="str">
        <f>'Liste Linéaire_Togo'!AM14</f>
        <v>Golfe 2</v>
      </c>
      <c r="AN14" t="str">
        <f>'Liste Linéaire_Togo'!AN14</f>
        <v>Bè-Centre</v>
      </c>
      <c r="AO14" t="str">
        <f>'Liste Linéaire_Togo'!AO14</f>
        <v>Positif</v>
      </c>
      <c r="AP14" t="str">
        <f>'Liste Linéaire_Togo'!AP14</f>
        <v>Formation sanitaire</v>
      </c>
    </row>
    <row r="15" spans="1:42">
      <c r="A15">
        <f>'Liste Linéaire_Togo'!A15</f>
        <v>14</v>
      </c>
      <c r="B15" t="str">
        <f>'Liste Linéaire_Togo'!B15</f>
        <v>AMOUSSOU Mawussé</v>
      </c>
      <c r="C15">
        <f>'Liste Linéaire_Togo'!C15</f>
        <v>34</v>
      </c>
      <c r="D15" t="str">
        <f>'Liste Linéaire_Togo'!D15</f>
        <v>[15-44]</v>
      </c>
      <c r="E15">
        <f>'Liste Linéaire_Togo'!E15</f>
        <v>0</v>
      </c>
      <c r="F15" t="str">
        <f>'Liste Linéaire_Togo'!F15</f>
        <v>Masculin</v>
      </c>
      <c r="G15" t="str">
        <f>'Liste Linéaire_Togo'!G15</f>
        <v>Soudeur</v>
      </c>
      <c r="H15">
        <f>'Liste Linéaire_Togo'!H15</f>
        <v>0</v>
      </c>
      <c r="I15" t="str">
        <f>'Liste Linéaire_Togo'!I15</f>
        <v>Adamavo</v>
      </c>
      <c r="J15" t="str">
        <f>VLOOKUP(I15,CARTE!$C$1:$F$198,3,FALSE)</f>
        <v>6.170206928331889</v>
      </c>
      <c r="K15" t="str">
        <f>VLOOKUP(I15,CARTE!$C$1:$F$198,4,FALSE)</f>
        <v xml:space="preserve"> 1.3065224647621934</v>
      </c>
      <c r="L15" t="str">
        <f>'Liste Linéaire_Togo'!L15</f>
        <v>CMS Adamavo</v>
      </c>
      <c r="M15" t="str">
        <f>'Liste Linéaire_Togo'!M15</f>
        <v>Golfe 6</v>
      </c>
      <c r="N15" t="str">
        <f>'Liste Linéaire_Togo'!N15</f>
        <v>Golfe</v>
      </c>
      <c r="O15" t="str">
        <f>'Liste Linéaire_Togo'!O15</f>
        <v>Grand Lomé</v>
      </c>
      <c r="P15" s="24">
        <f>'Liste Linéaire_Togo'!P15</f>
        <v>45552</v>
      </c>
      <c r="Q15" t="str">
        <f>'Liste Linéaire_Togo'!Q15</f>
        <v>S38</v>
      </c>
      <c r="R15" s="24">
        <f>'Liste Linéaire_Togo'!R15</f>
        <v>45553</v>
      </c>
      <c r="S15" t="str">
        <f>'Liste Linéaire_Togo'!S15</f>
        <v>Oui</v>
      </c>
      <c r="T15" t="str">
        <f>'Liste Linéaire_Togo'!T15</f>
        <v>Oui</v>
      </c>
      <c r="U15" t="str">
        <f>'Liste Linéaire_Togo'!U15</f>
        <v>oui</v>
      </c>
      <c r="V15" t="str">
        <f>'Liste Linéaire_Togo'!V15</f>
        <v>non</v>
      </c>
      <c r="W15">
        <f>'Liste Linéaire_Togo'!W15</f>
        <v>0</v>
      </c>
      <c r="X15" t="str">
        <f>'Liste Linéaire_Togo'!X15</f>
        <v>Oui</v>
      </c>
      <c r="Y15" t="str">
        <f>'Liste Linéaire_Togo'!Y15</f>
        <v>non</v>
      </c>
      <c r="Z15" t="str">
        <f>'Liste Linéaire_Togo'!Z15</f>
        <v>Non</v>
      </c>
      <c r="AA15" t="str">
        <f>'Liste Linéaire_Togo'!AA15</f>
        <v>Non</v>
      </c>
      <c r="AB15" t="str">
        <f>'Liste Linéaire_Togo'!AB15</f>
        <v>Non</v>
      </c>
      <c r="AC15" t="str">
        <f>'Liste Linéaire_Togo'!AC15</f>
        <v>Eau en sachet</v>
      </c>
      <c r="AD15" t="str">
        <f>'Liste Linéaire_Togo'!AD15</f>
        <v>non</v>
      </c>
      <c r="AE15" t="str">
        <f>'Liste Linéaire_Togo'!AE15</f>
        <v>oui</v>
      </c>
      <c r="AF15" t="str">
        <f>'Liste Linéaire_Togo'!AF15</f>
        <v>négatif</v>
      </c>
      <c r="AG15" t="str">
        <f>'Liste Linéaire_Togo'!AG15</f>
        <v>Négatif</v>
      </c>
      <c r="AH15">
        <f>'Liste Linéaire_Togo'!AH15</f>
        <v>0</v>
      </c>
      <c r="AI15" s="24">
        <f>'Liste Linéaire_Togo'!AI15</f>
        <v>45553</v>
      </c>
      <c r="AJ15" t="str">
        <f>'Liste Linéaire_Togo'!AJ15</f>
        <v>Guéri</v>
      </c>
      <c r="AK15" t="str">
        <f>'Liste Linéaire_Togo'!AK15</f>
        <v>suspect</v>
      </c>
      <c r="AL15" t="str">
        <f>'Liste Linéaire_Togo'!AL15</f>
        <v>Golfe</v>
      </c>
      <c r="AM15" t="str">
        <f>'Liste Linéaire_Togo'!AM15</f>
        <v>Golfe 6</v>
      </c>
      <c r="AN15" t="str">
        <f>'Liste Linéaire_Togo'!AN15</f>
        <v>Baguida</v>
      </c>
      <c r="AO15" t="str">
        <f>'Liste Linéaire_Togo'!AO15</f>
        <v>negatif</v>
      </c>
      <c r="AP15" t="str">
        <f>'Liste Linéaire_Togo'!AP15</f>
        <v>Formation sanitaire</v>
      </c>
    </row>
    <row r="16" spans="1:42">
      <c r="A16">
        <f>'Liste Linéaire_Togo'!A16</f>
        <v>15</v>
      </c>
      <c r="B16" t="str">
        <f>'Liste Linéaire_Togo'!B16</f>
        <v>GBEMASSE Bernadette</v>
      </c>
      <c r="C16">
        <f>'Liste Linéaire_Togo'!C16</f>
        <v>50</v>
      </c>
      <c r="D16" t="str">
        <f>'Liste Linéaire_Togo'!D16</f>
        <v>[45-59]</v>
      </c>
      <c r="E16">
        <f>'Liste Linéaire_Togo'!E16</f>
        <v>0</v>
      </c>
      <c r="F16" t="str">
        <f>'Liste Linéaire_Togo'!F16</f>
        <v>Féminin</v>
      </c>
      <c r="G16" t="str">
        <f>'Liste Linéaire_Togo'!G16</f>
        <v>revendeur</v>
      </c>
      <c r="H16">
        <f>'Liste Linéaire_Togo'!H16</f>
        <v>0</v>
      </c>
      <c r="I16" t="str">
        <f>'Liste Linéaire_Togo'!I16</f>
        <v>Dagué</v>
      </c>
      <c r="J16" t="str">
        <f>VLOOKUP(I16,CARTE!$C$1:$F$198,3,FALSE)</f>
        <v>6.202570724620894</v>
      </c>
      <c r="K16" t="str">
        <f>VLOOKUP(I16,CARTE!$C$1:$F$198,4,FALSE)</f>
        <v xml:space="preserve"> 1.405860144572896</v>
      </c>
      <c r="L16" t="str">
        <f>'Liste Linéaire_Togo'!L16</f>
        <v>CMS Adamavo</v>
      </c>
      <c r="M16" t="str">
        <f>'Liste Linéaire_Togo'!M16</f>
        <v>LACS3</v>
      </c>
      <c r="N16" t="str">
        <f>'Liste Linéaire_Togo'!N16</f>
        <v>Lacs</v>
      </c>
      <c r="O16" t="str">
        <f>'Liste Linéaire_Togo'!O16</f>
        <v>MARITIME</v>
      </c>
      <c r="P16" s="24">
        <f>'Liste Linéaire_Togo'!P16</f>
        <v>45563</v>
      </c>
      <c r="Q16" t="str">
        <f>'Liste Linéaire_Togo'!Q16</f>
        <v>S39</v>
      </c>
      <c r="R16" s="24">
        <f>'Liste Linéaire_Togo'!R16</f>
        <v>45564</v>
      </c>
      <c r="S16" t="str">
        <f>'Liste Linéaire_Togo'!S16</f>
        <v>oui</v>
      </c>
      <c r="T16" t="str">
        <f>'Liste Linéaire_Togo'!T16</f>
        <v>oui</v>
      </c>
      <c r="U16" t="str">
        <f>'Liste Linéaire_Togo'!U16</f>
        <v>non</v>
      </c>
      <c r="V16" t="str">
        <f>'Liste Linéaire_Togo'!V16</f>
        <v>non</v>
      </c>
      <c r="W16">
        <f>'Liste Linéaire_Togo'!W16</f>
        <v>0</v>
      </c>
      <c r="X16" t="str">
        <f>'Liste Linéaire_Togo'!X16</f>
        <v>Oui</v>
      </c>
      <c r="Y16" t="str">
        <f>'Liste Linéaire_Togo'!Y16</f>
        <v>non</v>
      </c>
      <c r="Z16" t="str">
        <f>'Liste Linéaire_Togo'!Z16</f>
        <v>Oui</v>
      </c>
      <c r="AA16" t="str">
        <f>'Liste Linéaire_Togo'!AA16</f>
        <v>Oui</v>
      </c>
      <c r="AB16" t="str">
        <f>'Liste Linéaire_Togo'!AB16</f>
        <v>Oui</v>
      </c>
      <c r="AC16" t="str">
        <f>'Liste Linéaire_Togo'!AC16</f>
        <v>Forage</v>
      </c>
      <c r="AD16" t="str">
        <f>'Liste Linéaire_Togo'!AD16</f>
        <v>non</v>
      </c>
      <c r="AE16" t="str">
        <f>'Liste Linéaire_Togo'!AE16</f>
        <v>oui</v>
      </c>
      <c r="AF16" t="str">
        <f>'Liste Linéaire_Togo'!AF16</f>
        <v>positif</v>
      </c>
      <c r="AG16" t="str">
        <f>'Liste Linéaire_Togo'!AG16</f>
        <v>Négatif</v>
      </c>
      <c r="AH16">
        <f>'Liste Linéaire_Togo'!AH16</f>
        <v>0</v>
      </c>
      <c r="AI16" s="24">
        <f>'Liste Linéaire_Togo'!AI16</f>
        <v>45555</v>
      </c>
      <c r="AJ16" t="str">
        <f>'Liste Linéaire_Togo'!AJ16</f>
        <v>Guéri</v>
      </c>
      <c r="AK16" t="str">
        <f>'Liste Linéaire_Togo'!AK16</f>
        <v>confirmé</v>
      </c>
      <c r="AL16" t="str">
        <f>'Liste Linéaire_Togo'!AL16</f>
        <v>Lacs</v>
      </c>
      <c r="AM16" t="str">
        <f>'Liste Linéaire_Togo'!AM16</f>
        <v>Lacs 3</v>
      </c>
      <c r="AN16" t="str">
        <f>'Liste Linéaire_Togo'!AN16</f>
        <v>Agbodrafo</v>
      </c>
      <c r="AO16" t="str">
        <f>'Liste Linéaire_Togo'!AO16</f>
        <v>Positif</v>
      </c>
      <c r="AP16" t="str">
        <f>'Liste Linéaire_Togo'!AP16</f>
        <v>Formation sanitaire</v>
      </c>
    </row>
    <row r="17" spans="1:42">
      <c r="A17">
        <f>'Liste Linéaire_Togo'!A17</f>
        <v>16</v>
      </c>
      <c r="B17" t="str">
        <f>'Liste Linéaire_Togo'!B17</f>
        <v>ABOU Charif</v>
      </c>
      <c r="C17">
        <f>'Liste Linéaire_Togo'!C17</f>
        <v>35</v>
      </c>
      <c r="D17" t="str">
        <f>'Liste Linéaire_Togo'!D17</f>
        <v>[15-44]</v>
      </c>
      <c r="E17">
        <f>'Liste Linéaire_Togo'!E17</f>
        <v>0</v>
      </c>
      <c r="F17" t="str">
        <f>'Liste Linéaire_Togo'!F17</f>
        <v>Masculin</v>
      </c>
      <c r="G17" t="str">
        <f>'Liste Linéaire_Togo'!G17</f>
        <v>Condusteur Tricycle</v>
      </c>
      <c r="H17">
        <f>'Liste Linéaire_Togo'!H17</f>
        <v>0</v>
      </c>
      <c r="I17" t="str">
        <f>'Liste Linéaire_Togo'!I17</f>
        <v>Adakpamé</v>
      </c>
      <c r="J17" t="str">
        <f>VLOOKUP(I17,CARTE!$C$1:$F$198,3,FALSE)</f>
        <v>6.171169451806052</v>
      </c>
      <c r="K17" t="str">
        <f>VLOOKUP(I17,CARTE!$C$1:$F$198,4,FALSE)</f>
        <v>1.2885405838783568</v>
      </c>
      <c r="L17" t="str">
        <f>'Liste Linéaire_Togo'!L17</f>
        <v>Hopital Bè Kpota</v>
      </c>
      <c r="M17" t="str">
        <f>'Liste Linéaire_Togo'!M17</f>
        <v>Golfe 1</v>
      </c>
      <c r="N17" t="str">
        <f>'Liste Linéaire_Togo'!N17</f>
        <v>Golfe</v>
      </c>
      <c r="O17" t="str">
        <f>'Liste Linéaire_Togo'!O17</f>
        <v>Grand Lomé</v>
      </c>
      <c r="P17" s="24">
        <f>'Liste Linéaire_Togo'!P17</f>
        <v>45563</v>
      </c>
      <c r="Q17" t="str">
        <f>'Liste Linéaire_Togo'!Q17</f>
        <v>S39</v>
      </c>
      <c r="R17" s="24">
        <f>'Liste Linéaire_Togo'!R17</f>
        <v>45564</v>
      </c>
      <c r="S17" t="str">
        <f>'Liste Linéaire_Togo'!S17</f>
        <v>oui</v>
      </c>
      <c r="T17" t="str">
        <f>'Liste Linéaire_Togo'!T17</f>
        <v>oui</v>
      </c>
      <c r="U17" t="str">
        <f>'Liste Linéaire_Togo'!U17</f>
        <v>oui</v>
      </c>
      <c r="V17" t="str">
        <f>'Liste Linéaire_Togo'!V17</f>
        <v>non</v>
      </c>
      <c r="W17">
        <f>'Liste Linéaire_Togo'!W17</f>
        <v>0</v>
      </c>
      <c r="X17" t="str">
        <f>'Liste Linéaire_Togo'!X17</f>
        <v>Oui</v>
      </c>
      <c r="Y17" t="str">
        <f>'Liste Linéaire_Togo'!Y17</f>
        <v>non</v>
      </c>
      <c r="Z17" t="str">
        <f>'Liste Linéaire_Togo'!Z17</f>
        <v>non</v>
      </c>
      <c r="AA17" t="str">
        <f>'Liste Linéaire_Togo'!AA17</f>
        <v>non</v>
      </c>
      <c r="AB17" t="str">
        <f>'Liste Linéaire_Togo'!AB17</f>
        <v>non</v>
      </c>
      <c r="AC17" t="str">
        <f>'Liste Linéaire_Togo'!AC17</f>
        <v>Forage</v>
      </c>
      <c r="AD17" t="str">
        <f>'Liste Linéaire_Togo'!AD17</f>
        <v>non</v>
      </c>
      <c r="AE17" t="str">
        <f>'Liste Linéaire_Togo'!AE17</f>
        <v>oui</v>
      </c>
      <c r="AF17" t="str">
        <f>'Liste Linéaire_Togo'!AF17</f>
        <v>négatif</v>
      </c>
      <c r="AG17" t="str">
        <f>'Liste Linéaire_Togo'!AG17</f>
        <v>Négatif</v>
      </c>
      <c r="AH17">
        <f>'Liste Linéaire_Togo'!AH17</f>
        <v>0</v>
      </c>
      <c r="AI17" s="24">
        <f>'Liste Linéaire_Togo'!AI17</f>
        <v>45564</v>
      </c>
      <c r="AJ17" t="str">
        <f>'Liste Linéaire_Togo'!AJ17</f>
        <v>Guéri</v>
      </c>
      <c r="AK17" t="str">
        <f>'Liste Linéaire_Togo'!AK17</f>
        <v>suspect</v>
      </c>
      <c r="AL17" t="str">
        <f>'Liste Linéaire_Togo'!AL17</f>
        <v>Golfe</v>
      </c>
      <c r="AM17" t="str">
        <f>'Liste Linéaire_Togo'!AM17</f>
        <v>Golfe 1</v>
      </c>
      <c r="AN17" t="str">
        <f>'Liste Linéaire_Togo'!AN17</f>
        <v>Bè-Est</v>
      </c>
      <c r="AO17" t="str">
        <f>'Liste Linéaire_Togo'!AO17</f>
        <v>negatif</v>
      </c>
      <c r="AP17" t="str">
        <f>'Liste Linéaire_Togo'!AP17</f>
        <v>Formation sanitaire</v>
      </c>
    </row>
    <row r="18" spans="1:42">
      <c r="A18">
        <f>'Liste Linéaire_Togo'!A18</f>
        <v>17</v>
      </c>
      <c r="B18" t="str">
        <f>'Liste Linéaire_Togo'!B18</f>
        <v>AKOUETE Amen</v>
      </c>
      <c r="C18">
        <f>'Liste Linéaire_Togo'!C18</f>
        <v>4</v>
      </c>
      <c r="D18" t="str">
        <f>'Liste Linéaire_Togo'!D18</f>
        <v>[2-4]</v>
      </c>
      <c r="E18">
        <f>'Liste Linéaire_Togo'!E18</f>
        <v>0</v>
      </c>
      <c r="F18" t="str">
        <f>'Liste Linéaire_Togo'!F18</f>
        <v>Masculin</v>
      </c>
      <c r="G18" t="str">
        <f>'Liste Linéaire_Togo'!G18</f>
        <v>NA</v>
      </c>
      <c r="H18">
        <f>'Liste Linéaire_Togo'!H18</f>
        <v>0</v>
      </c>
      <c r="I18" t="str">
        <f>'Liste Linéaire_Togo'!I18</f>
        <v>Adamavo</v>
      </c>
      <c r="J18" t="str">
        <f>VLOOKUP(I18,CARTE!$C$1:$F$198,3,FALSE)</f>
        <v>6.170206928331889</v>
      </c>
      <c r="K18" t="str">
        <f>VLOOKUP(I18,CARTE!$C$1:$F$198,4,FALSE)</f>
        <v xml:space="preserve"> 1.3065224647621934</v>
      </c>
      <c r="L18" t="str">
        <f>'Liste Linéaire_Togo'!L18</f>
        <v>CMS Adamavo</v>
      </c>
      <c r="M18" t="str">
        <f>'Liste Linéaire_Togo'!M18</f>
        <v>Golfe 6</v>
      </c>
      <c r="N18" t="str">
        <f>'Liste Linéaire_Togo'!N18</f>
        <v>Golfe</v>
      </c>
      <c r="O18" t="str">
        <f>'Liste Linéaire_Togo'!O18</f>
        <v>Grand Lomé</v>
      </c>
      <c r="P18" s="24">
        <f>'Liste Linéaire_Togo'!P18</f>
        <v>45560</v>
      </c>
      <c r="Q18" t="str">
        <f>'Liste Linéaire_Togo'!Q18</f>
        <v>S39</v>
      </c>
      <c r="R18" s="24">
        <f>'Liste Linéaire_Togo'!R18</f>
        <v>45560</v>
      </c>
      <c r="S18" t="str">
        <f>'Liste Linéaire_Togo'!S18</f>
        <v>oui</v>
      </c>
      <c r="T18" t="str">
        <f>'Liste Linéaire_Togo'!T18</f>
        <v>oui</v>
      </c>
      <c r="U18" t="str">
        <f>'Liste Linéaire_Togo'!U18</f>
        <v>non</v>
      </c>
      <c r="V18" t="str">
        <f>'Liste Linéaire_Togo'!V18</f>
        <v>oui</v>
      </c>
      <c r="W18">
        <f>'Liste Linéaire_Togo'!W18</f>
        <v>0</v>
      </c>
      <c r="X18" t="str">
        <f>'Liste Linéaire_Togo'!X18</f>
        <v>Oui</v>
      </c>
      <c r="Y18" t="str">
        <f>'Liste Linéaire_Togo'!Y18</f>
        <v>non</v>
      </c>
      <c r="Z18" t="str">
        <f>'Liste Linéaire_Togo'!Z18</f>
        <v>non</v>
      </c>
      <c r="AA18" t="str">
        <f>'Liste Linéaire_Togo'!AA18</f>
        <v>non</v>
      </c>
      <c r="AB18" t="str">
        <f>'Liste Linéaire_Togo'!AB18</f>
        <v>non</v>
      </c>
      <c r="AC18" t="str">
        <f>'Liste Linéaire_Togo'!AC18</f>
        <v>Forage</v>
      </c>
      <c r="AD18" t="str">
        <f>'Liste Linéaire_Togo'!AD18</f>
        <v>non</v>
      </c>
      <c r="AE18" t="str">
        <f>'Liste Linéaire_Togo'!AE18</f>
        <v>non</v>
      </c>
      <c r="AF18" t="str">
        <f>'Liste Linéaire_Togo'!AF18</f>
        <v>NON fait</v>
      </c>
      <c r="AG18" t="str">
        <f>'Liste Linéaire_Togo'!AG18</f>
        <v>Non faite</v>
      </c>
      <c r="AH18">
        <f>'Liste Linéaire_Togo'!AH18</f>
        <v>0</v>
      </c>
      <c r="AI18" s="24" t="str">
        <f>'Liste Linéaire_Togo'!AI18</f>
        <v>NA</v>
      </c>
      <c r="AJ18" t="str">
        <f>'Liste Linéaire_Togo'!AJ18</f>
        <v>dcd</v>
      </c>
      <c r="AK18" t="str">
        <f>'Liste Linéaire_Togo'!AK18</f>
        <v>suspect</v>
      </c>
      <c r="AL18" t="str">
        <f>'Liste Linéaire_Togo'!AL18</f>
        <v>Golfe</v>
      </c>
      <c r="AM18" t="str">
        <f>'Liste Linéaire_Togo'!AM18</f>
        <v>Golfe 6</v>
      </c>
      <c r="AN18" t="str">
        <f>'Liste Linéaire_Togo'!AN18</f>
        <v>Baguida</v>
      </c>
      <c r="AO18" t="str">
        <f>'Liste Linéaire_Togo'!AO18</f>
        <v>negatif</v>
      </c>
      <c r="AP18" t="str">
        <f>'Liste Linéaire_Togo'!AP18</f>
        <v>Communautaire</v>
      </c>
    </row>
    <row r="19" spans="1:42">
      <c r="A19">
        <f>'Liste Linéaire_Togo'!A19</f>
        <v>18</v>
      </c>
      <c r="B19" t="str">
        <f>'Liste Linéaire_Togo'!B19</f>
        <v>YEVI Brigitte</v>
      </c>
      <c r="C19">
        <f>'Liste Linéaire_Togo'!C19</f>
        <v>11</v>
      </c>
      <c r="D19" t="str">
        <f>'Liste Linéaire_Togo'!D19</f>
        <v>[5-14]</v>
      </c>
      <c r="E19">
        <f>'Liste Linéaire_Togo'!E19</f>
        <v>0</v>
      </c>
      <c r="F19" t="str">
        <f>'Liste Linéaire_Togo'!F19</f>
        <v>Féminin</v>
      </c>
      <c r="G19" t="str">
        <f>'Liste Linéaire_Togo'!G19</f>
        <v>Eleve</v>
      </c>
      <c r="H19">
        <f>'Liste Linéaire_Togo'!H19</f>
        <v>0</v>
      </c>
      <c r="I19" t="str">
        <f>'Liste Linéaire_Togo'!I19</f>
        <v>Adamavo</v>
      </c>
      <c r="J19" t="str">
        <f>VLOOKUP(I19,CARTE!$C$1:$F$198,3,FALSE)</f>
        <v>6.170206928331889</v>
      </c>
      <c r="K19" t="str">
        <f>VLOOKUP(I19,CARTE!$C$1:$F$198,4,FALSE)</f>
        <v xml:space="preserve"> 1.3065224647621934</v>
      </c>
      <c r="L19" t="str">
        <f>'Liste Linéaire_Togo'!L19</f>
        <v>CMS Adakpamé</v>
      </c>
      <c r="M19" t="str">
        <f>'Liste Linéaire_Togo'!M19</f>
        <v>Golfe 6</v>
      </c>
      <c r="N19" t="str">
        <f>'Liste Linéaire_Togo'!N19</f>
        <v>Golfe</v>
      </c>
      <c r="O19" t="str">
        <f>'Liste Linéaire_Togo'!O19</f>
        <v>Grand Lomé</v>
      </c>
      <c r="P19" s="24">
        <f>'Liste Linéaire_Togo'!P19</f>
        <v>45560</v>
      </c>
      <c r="Q19" t="str">
        <f>'Liste Linéaire_Togo'!Q19</f>
        <v>S39</v>
      </c>
      <c r="R19" s="24">
        <f>'Liste Linéaire_Togo'!R19</f>
        <v>45561</v>
      </c>
      <c r="S19" t="str">
        <f>'Liste Linéaire_Togo'!S19</f>
        <v>oui</v>
      </c>
      <c r="T19" t="str">
        <f>'Liste Linéaire_Togo'!T19</f>
        <v>oui</v>
      </c>
      <c r="U19" t="str">
        <f>'Liste Linéaire_Togo'!U19</f>
        <v>non</v>
      </c>
      <c r="V19" t="str">
        <f>'Liste Linéaire_Togo'!V19</f>
        <v>oui</v>
      </c>
      <c r="W19">
        <f>'Liste Linéaire_Togo'!W19</f>
        <v>0</v>
      </c>
      <c r="X19" t="str">
        <f>'Liste Linéaire_Togo'!X19</f>
        <v>Oui</v>
      </c>
      <c r="Y19" t="str">
        <f>'Liste Linéaire_Togo'!Y19</f>
        <v>oui</v>
      </c>
      <c r="Z19" t="str">
        <f>'Liste Linéaire_Togo'!Z19</f>
        <v>non</v>
      </c>
      <c r="AA19" t="str">
        <f>'Liste Linéaire_Togo'!AA19</f>
        <v>non</v>
      </c>
      <c r="AB19" t="str">
        <f>'Liste Linéaire_Togo'!AB19</f>
        <v>non</v>
      </c>
      <c r="AC19" t="str">
        <f>'Liste Linéaire_Togo'!AC19</f>
        <v>Forage</v>
      </c>
      <c r="AD19" t="str">
        <f>'Liste Linéaire_Togo'!AD19</f>
        <v>non</v>
      </c>
      <c r="AE19" t="str">
        <f>'Liste Linéaire_Togo'!AE19</f>
        <v>oui</v>
      </c>
      <c r="AF19" t="str">
        <f>'Liste Linéaire_Togo'!AF19</f>
        <v>positif</v>
      </c>
      <c r="AG19" t="str">
        <f>'Liste Linéaire_Togo'!AG19</f>
        <v>Positif O1 Ogawa</v>
      </c>
      <c r="AH19">
        <f>'Liste Linéaire_Togo'!AH19</f>
        <v>0</v>
      </c>
      <c r="AI19" s="24">
        <f>'Liste Linéaire_Togo'!AI19</f>
        <v>45565</v>
      </c>
      <c r="AJ19" t="str">
        <f>'Liste Linéaire_Togo'!AJ19</f>
        <v>Guéri</v>
      </c>
      <c r="AK19" t="str">
        <f>'Liste Linéaire_Togo'!AK19</f>
        <v>confirmé</v>
      </c>
      <c r="AL19" t="str">
        <f>'Liste Linéaire_Togo'!AL19</f>
        <v>Golfe</v>
      </c>
      <c r="AM19" t="str">
        <f>'Liste Linéaire_Togo'!AM19</f>
        <v>Golfe 6</v>
      </c>
      <c r="AN19" t="str">
        <f>'Liste Linéaire_Togo'!AN19</f>
        <v>Baguida</v>
      </c>
      <c r="AO19" t="str">
        <f>'Liste Linéaire_Togo'!AO19</f>
        <v>Positif</v>
      </c>
      <c r="AP19" t="str">
        <f>'Liste Linéaire_Togo'!AP19</f>
        <v>Formation sanitaire</v>
      </c>
    </row>
    <row r="20" spans="1:42">
      <c r="A20">
        <f>'Liste Linéaire_Togo'!A20</f>
        <v>19</v>
      </c>
      <c r="B20" t="str">
        <f>'Liste Linéaire_Togo'!B20</f>
        <v>DUSSI Akou</v>
      </c>
      <c r="C20">
        <f>'Liste Linéaire_Togo'!C20</f>
        <v>35</v>
      </c>
      <c r="D20" t="str">
        <f>'Liste Linéaire_Togo'!D20</f>
        <v>[15-44]</v>
      </c>
      <c r="E20">
        <f>'Liste Linéaire_Togo'!E20</f>
        <v>0</v>
      </c>
      <c r="F20" t="str">
        <f>'Liste Linéaire_Togo'!F20</f>
        <v>Féminin</v>
      </c>
      <c r="G20" t="str">
        <f>'Liste Linéaire_Togo'!G20</f>
        <v>Revendeur</v>
      </c>
      <c r="H20">
        <f>'Liste Linéaire_Togo'!H20</f>
        <v>0</v>
      </c>
      <c r="I20" t="str">
        <f>'Liste Linéaire_Togo'!I20</f>
        <v>Adamavo</v>
      </c>
      <c r="J20" t="str">
        <f>VLOOKUP(I20,CARTE!$C$1:$F$198,3,FALSE)</f>
        <v>6.170206928331889</v>
      </c>
      <c r="K20" t="str">
        <f>VLOOKUP(I20,CARTE!$C$1:$F$198,4,FALSE)</f>
        <v xml:space="preserve"> 1.3065224647621934</v>
      </c>
      <c r="L20" t="str">
        <f>'Liste Linéaire_Togo'!L20</f>
        <v>CHU SO</v>
      </c>
      <c r="M20" t="str">
        <f>'Liste Linéaire_Togo'!M20</f>
        <v>Golfe 6</v>
      </c>
      <c r="N20" t="str">
        <f>'Liste Linéaire_Togo'!N20</f>
        <v>Golfe</v>
      </c>
      <c r="O20" t="str">
        <f>'Liste Linéaire_Togo'!O20</f>
        <v>Grand Lomé</v>
      </c>
      <c r="P20" s="24">
        <f>'Liste Linéaire_Togo'!P20</f>
        <v>45560</v>
      </c>
      <c r="Q20" t="str">
        <f>'Liste Linéaire_Togo'!Q20</f>
        <v>S39</v>
      </c>
      <c r="R20" s="24">
        <f>'Liste Linéaire_Togo'!R20</f>
        <v>45561</v>
      </c>
      <c r="S20" t="str">
        <f>'Liste Linéaire_Togo'!S20</f>
        <v>oui</v>
      </c>
      <c r="T20" t="str">
        <f>'Liste Linéaire_Togo'!T20</f>
        <v>oui</v>
      </c>
      <c r="U20" t="str">
        <f>'Liste Linéaire_Togo'!U20</f>
        <v>non</v>
      </c>
      <c r="V20" t="str">
        <f>'Liste Linéaire_Togo'!V20</f>
        <v>oui</v>
      </c>
      <c r="W20">
        <f>'Liste Linéaire_Togo'!W20</f>
        <v>0</v>
      </c>
      <c r="X20" t="str">
        <f>'Liste Linéaire_Togo'!X20</f>
        <v>Oui</v>
      </c>
      <c r="Y20" t="str">
        <f>'Liste Linéaire_Togo'!Y20</f>
        <v>oui</v>
      </c>
      <c r="Z20" t="str">
        <f>'Liste Linéaire_Togo'!Z20</f>
        <v>non</v>
      </c>
      <c r="AA20" t="str">
        <f>'Liste Linéaire_Togo'!AA20</f>
        <v>non</v>
      </c>
      <c r="AB20" t="str">
        <f>'Liste Linéaire_Togo'!AB20</f>
        <v>non</v>
      </c>
      <c r="AC20" t="str">
        <f>'Liste Linéaire_Togo'!AC20</f>
        <v>Forage</v>
      </c>
      <c r="AD20" t="str">
        <f>'Liste Linéaire_Togo'!AD20</f>
        <v>non</v>
      </c>
      <c r="AE20" t="str">
        <f>'Liste Linéaire_Togo'!AE20</f>
        <v>non</v>
      </c>
      <c r="AF20" t="str">
        <f>'Liste Linéaire_Togo'!AF20</f>
        <v>NON fait</v>
      </c>
      <c r="AG20" t="str">
        <f>'Liste Linéaire_Togo'!AG20</f>
        <v>Non faite</v>
      </c>
      <c r="AH20">
        <f>'Liste Linéaire_Togo'!AH20</f>
        <v>0</v>
      </c>
      <c r="AI20" s="24">
        <f>'Liste Linéaire_Togo'!AI20</f>
        <v>45585</v>
      </c>
      <c r="AJ20" t="str">
        <f>'Liste Linéaire_Togo'!AJ20</f>
        <v>Guéri</v>
      </c>
      <c r="AK20" t="str">
        <f>'Liste Linéaire_Togo'!AK20</f>
        <v>suspect</v>
      </c>
      <c r="AL20" t="str">
        <f>'Liste Linéaire_Togo'!AL20</f>
        <v>Golfe</v>
      </c>
      <c r="AM20" t="str">
        <f>'Liste Linéaire_Togo'!AM20</f>
        <v>Golfe 6</v>
      </c>
      <c r="AN20" t="str">
        <f>'Liste Linéaire_Togo'!AN20</f>
        <v>Baguida</v>
      </c>
      <c r="AO20" t="str">
        <f>'Liste Linéaire_Togo'!AO20</f>
        <v>negatif</v>
      </c>
      <c r="AP20" t="str">
        <f>'Liste Linéaire_Togo'!AP20</f>
        <v>Communautaire</v>
      </c>
    </row>
    <row r="21" spans="1:42">
      <c r="A21">
        <f>'Liste Linéaire_Togo'!A21</f>
        <v>20</v>
      </c>
      <c r="B21" t="str">
        <f>'Liste Linéaire_Togo'!B21</f>
        <v>BOHOUSSOU Micheline</v>
      </c>
      <c r="C21">
        <f>'Liste Linéaire_Togo'!C21</f>
        <v>7</v>
      </c>
      <c r="D21" t="str">
        <f>'Liste Linéaire_Togo'!D21</f>
        <v>[5-14]</v>
      </c>
      <c r="E21">
        <f>'Liste Linéaire_Togo'!E21</f>
        <v>0</v>
      </c>
      <c r="F21" t="str">
        <f>'Liste Linéaire_Togo'!F21</f>
        <v>Féminin</v>
      </c>
      <c r="G21" t="str">
        <f>'Liste Linéaire_Togo'!G21</f>
        <v>Eleve</v>
      </c>
      <c r="H21">
        <f>'Liste Linéaire_Togo'!H21</f>
        <v>0</v>
      </c>
      <c r="I21" t="str">
        <f>'Liste Linéaire_Togo'!I21</f>
        <v>Adamavo</v>
      </c>
      <c r="J21" t="str">
        <f>VLOOKUP(I21,CARTE!$C$1:$F$198,3,FALSE)</f>
        <v>6.170206928331889</v>
      </c>
      <c r="K21" t="str">
        <f>VLOOKUP(I21,CARTE!$C$1:$F$198,4,FALSE)</f>
        <v xml:space="preserve"> 1.3065224647621934</v>
      </c>
      <c r="L21" t="str">
        <f>'Liste Linéaire_Togo'!L21</f>
        <v>CMS Adamavo</v>
      </c>
      <c r="M21" t="str">
        <f>'Liste Linéaire_Togo'!M21</f>
        <v>Golfe 6</v>
      </c>
      <c r="N21" t="str">
        <f>'Liste Linéaire_Togo'!N21</f>
        <v>Golfe</v>
      </c>
      <c r="O21" t="str">
        <f>'Liste Linéaire_Togo'!O21</f>
        <v>Grand Lomé</v>
      </c>
      <c r="P21" s="24">
        <f>'Liste Linéaire_Togo'!P21</f>
        <v>45560</v>
      </c>
      <c r="Q21" t="str">
        <f>'Liste Linéaire_Togo'!Q21</f>
        <v>S39</v>
      </c>
      <c r="R21" s="24">
        <f>'Liste Linéaire_Togo'!R21</f>
        <v>45561</v>
      </c>
      <c r="S21" t="str">
        <f>'Liste Linéaire_Togo'!S21</f>
        <v>oui</v>
      </c>
      <c r="T21" t="str">
        <f>'Liste Linéaire_Togo'!T21</f>
        <v>oui</v>
      </c>
      <c r="U21" t="str">
        <f>'Liste Linéaire_Togo'!U21</f>
        <v>non</v>
      </c>
      <c r="V21" t="str">
        <f>'Liste Linéaire_Togo'!V21</f>
        <v>oui</v>
      </c>
      <c r="W21">
        <f>'Liste Linéaire_Togo'!W21</f>
        <v>0</v>
      </c>
      <c r="X21" t="str">
        <f>'Liste Linéaire_Togo'!X21</f>
        <v>Oui</v>
      </c>
      <c r="Y21" t="str">
        <f>'Liste Linéaire_Togo'!Y21</f>
        <v>oui</v>
      </c>
      <c r="Z21" t="str">
        <f>'Liste Linéaire_Togo'!Z21</f>
        <v>non</v>
      </c>
      <c r="AA21" t="str">
        <f>'Liste Linéaire_Togo'!AA21</f>
        <v>non</v>
      </c>
      <c r="AB21" t="str">
        <f>'Liste Linéaire_Togo'!AB21</f>
        <v>non</v>
      </c>
      <c r="AC21" t="str">
        <f>'Liste Linéaire_Togo'!AC21</f>
        <v>Forage</v>
      </c>
      <c r="AD21" t="str">
        <f>'Liste Linéaire_Togo'!AD21</f>
        <v>non</v>
      </c>
      <c r="AE21" t="str">
        <f>'Liste Linéaire_Togo'!AE21</f>
        <v>non</v>
      </c>
      <c r="AF21" t="str">
        <f>'Liste Linéaire_Togo'!AF21</f>
        <v>NON fait</v>
      </c>
      <c r="AG21" t="str">
        <f>'Liste Linéaire_Togo'!AG21</f>
        <v>Non faite</v>
      </c>
      <c r="AH21">
        <f>'Liste Linéaire_Togo'!AH21</f>
        <v>0</v>
      </c>
      <c r="AI21" s="24">
        <f>'Liste Linéaire_Togo'!AI21</f>
        <v>45562</v>
      </c>
      <c r="AJ21" t="str">
        <f>'Liste Linéaire_Togo'!AJ21</f>
        <v>dcd</v>
      </c>
      <c r="AK21" t="str">
        <f>'Liste Linéaire_Togo'!AK21</f>
        <v>suspect</v>
      </c>
      <c r="AL21" t="str">
        <f>'Liste Linéaire_Togo'!AL21</f>
        <v>Golfe</v>
      </c>
      <c r="AM21" t="str">
        <f>'Liste Linéaire_Togo'!AM21</f>
        <v>Golfe 6</v>
      </c>
      <c r="AN21" t="str">
        <f>'Liste Linéaire_Togo'!AN21</f>
        <v>Baguida</v>
      </c>
      <c r="AO21" t="str">
        <f>'Liste Linéaire_Togo'!AO21</f>
        <v>negatif</v>
      </c>
      <c r="AP21" t="str">
        <f>'Liste Linéaire_Togo'!AP21</f>
        <v>Communautaire</v>
      </c>
    </row>
    <row r="22" spans="1:42">
      <c r="A22">
        <f>'Liste Linéaire_Togo'!A22</f>
        <v>21</v>
      </c>
      <c r="B22" t="str">
        <f>'Liste Linéaire_Togo'!B22</f>
        <v>DJIBO Djibril</v>
      </c>
      <c r="C22">
        <f>'Liste Linéaire_Togo'!C22</f>
        <v>30</v>
      </c>
      <c r="D22" t="str">
        <f>'Liste Linéaire_Togo'!D22</f>
        <v>[15-44]</v>
      </c>
      <c r="E22">
        <f>'Liste Linéaire_Togo'!E22</f>
        <v>0</v>
      </c>
      <c r="F22" t="str">
        <f>'Liste Linéaire_Togo'!F22</f>
        <v>Masculin</v>
      </c>
      <c r="G22" t="str">
        <f>'Liste Linéaire_Togo'!G22</f>
        <v>Revendeur</v>
      </c>
      <c r="H22">
        <f>'Liste Linéaire_Togo'!H22</f>
        <v>0</v>
      </c>
      <c r="I22" t="str">
        <f>'Liste Linéaire_Togo'!I22</f>
        <v>doulassamé</v>
      </c>
      <c r="J22" t="str">
        <f>VLOOKUP(I22,CARTE!$C$1:$F$198,3,FALSE)</f>
        <v>6.137294796391453</v>
      </c>
      <c r="K22" t="str">
        <f>VLOOKUP(I22,CARTE!$C$1:$F$198,4,FALSE)</f>
        <v xml:space="preserve"> 1.2277901541906115</v>
      </c>
      <c r="L22" t="str">
        <f>'Liste Linéaire_Togo'!L22</f>
        <v>CMS Amoutivé</v>
      </c>
      <c r="M22" t="str">
        <f>'Liste Linéaire_Togo'!M22</f>
        <v>Golfe 4</v>
      </c>
      <c r="N22" t="str">
        <f>'Liste Linéaire_Togo'!N22</f>
        <v>Golfe</v>
      </c>
      <c r="O22" t="str">
        <f>'Liste Linéaire_Togo'!O22</f>
        <v>Grand Lomé</v>
      </c>
      <c r="P22" s="24">
        <f>'Liste Linéaire_Togo'!P22</f>
        <v>45560</v>
      </c>
      <c r="Q22" t="str">
        <f>'Liste Linéaire_Togo'!Q22</f>
        <v>S39</v>
      </c>
      <c r="R22" s="24">
        <f>'Liste Linéaire_Togo'!R22</f>
        <v>45560</v>
      </c>
      <c r="S22" t="str">
        <f>'Liste Linéaire_Togo'!S22</f>
        <v>oui</v>
      </c>
      <c r="T22" t="str">
        <f>'Liste Linéaire_Togo'!T22</f>
        <v>oui</v>
      </c>
      <c r="U22" t="str">
        <f>'Liste Linéaire_Togo'!U22</f>
        <v>non</v>
      </c>
      <c r="V22" t="str">
        <f>'Liste Linéaire_Togo'!V22</f>
        <v>oui</v>
      </c>
      <c r="W22">
        <f>'Liste Linéaire_Togo'!W22</f>
        <v>0</v>
      </c>
      <c r="X22" t="str">
        <f>'Liste Linéaire_Togo'!X22</f>
        <v>Oui</v>
      </c>
      <c r="Y22" t="str">
        <f>'Liste Linéaire_Togo'!Y22</f>
        <v>non</v>
      </c>
      <c r="Z22" t="str">
        <f>'Liste Linéaire_Togo'!Z22</f>
        <v>non</v>
      </c>
      <c r="AA22" t="str">
        <f>'Liste Linéaire_Togo'!AA22</f>
        <v>non</v>
      </c>
      <c r="AB22" t="str">
        <f>'Liste Linéaire_Togo'!AB22</f>
        <v>non</v>
      </c>
      <c r="AC22" t="str">
        <f>'Liste Linéaire_Togo'!AC22</f>
        <v xml:space="preserve">puits  </v>
      </c>
      <c r="AD22" t="str">
        <f>'Liste Linéaire_Togo'!AD22</f>
        <v>non</v>
      </c>
      <c r="AE22" t="str">
        <f>'Liste Linéaire_Togo'!AE22</f>
        <v>non</v>
      </c>
      <c r="AF22" t="str">
        <f>'Liste Linéaire_Togo'!AF22</f>
        <v>NON fait</v>
      </c>
      <c r="AG22" t="str">
        <f>'Liste Linéaire_Togo'!AG22</f>
        <v>Non faite</v>
      </c>
      <c r="AH22">
        <f>'Liste Linéaire_Togo'!AH22</f>
        <v>0</v>
      </c>
      <c r="AI22" s="24">
        <f>'Liste Linéaire_Togo'!AI22</f>
        <v>45560</v>
      </c>
      <c r="AJ22" t="str">
        <f>'Liste Linéaire_Togo'!AJ22</f>
        <v>dcd</v>
      </c>
      <c r="AK22" t="str">
        <f>'Liste Linéaire_Togo'!AK22</f>
        <v>suspect</v>
      </c>
      <c r="AL22" t="str">
        <f>'Liste Linéaire_Togo'!AL22</f>
        <v>Golfe</v>
      </c>
      <c r="AM22" t="str">
        <f>'Liste Linéaire_Togo'!AM22</f>
        <v>Golfe 4</v>
      </c>
      <c r="AN22" t="str">
        <f>'Liste Linéaire_Togo'!AN22</f>
        <v>Amoutivé</v>
      </c>
      <c r="AO22" t="str">
        <f>'Liste Linéaire_Togo'!AO22</f>
        <v>negatif</v>
      </c>
      <c r="AP22" t="str">
        <f>'Liste Linéaire_Togo'!AP22</f>
        <v>Communautaire</v>
      </c>
    </row>
    <row r="23" spans="1:42">
      <c r="A23">
        <f>'Liste Linéaire_Togo'!A23</f>
        <v>22</v>
      </c>
      <c r="B23" t="str">
        <f>'Liste Linéaire_Togo'!B23</f>
        <v>DJIBALA Aicha</v>
      </c>
      <c r="C23">
        <f>'Liste Linéaire_Togo'!C23</f>
        <v>1</v>
      </c>
      <c r="D23" t="str">
        <f>'Liste Linéaire_Togo'!D23</f>
        <v>[0-2]</v>
      </c>
      <c r="E23">
        <f>'Liste Linéaire_Togo'!E23</f>
        <v>0</v>
      </c>
      <c r="F23" t="str">
        <f>'Liste Linéaire_Togo'!F23</f>
        <v>Féminin</v>
      </c>
      <c r="G23" t="str">
        <f>'Liste Linéaire_Togo'!G23</f>
        <v>NA</v>
      </c>
      <c r="H23">
        <f>'Liste Linéaire_Togo'!H23</f>
        <v>0</v>
      </c>
      <c r="I23" t="str">
        <f>'Liste Linéaire_Togo'!I23</f>
        <v>doulassamé</v>
      </c>
      <c r="J23" t="str">
        <f>VLOOKUP(I23,CARTE!$C$1:$F$198,3,FALSE)</f>
        <v>6.137294796391453</v>
      </c>
      <c r="K23" t="str">
        <f>VLOOKUP(I23,CARTE!$C$1:$F$198,4,FALSE)</f>
        <v xml:space="preserve"> 1.2277901541906115</v>
      </c>
      <c r="L23" t="str">
        <f>'Liste Linéaire_Togo'!L23</f>
        <v xml:space="preserve">Hopital de Bè </v>
      </c>
      <c r="M23" t="str">
        <f>'Liste Linéaire_Togo'!M23</f>
        <v>Golfe 4</v>
      </c>
      <c r="N23" t="str">
        <f>'Liste Linéaire_Togo'!N23</f>
        <v>Golfe</v>
      </c>
      <c r="O23" t="str">
        <f>'Liste Linéaire_Togo'!O23</f>
        <v>Grand Lomé</v>
      </c>
      <c r="P23" s="24">
        <f>'Liste Linéaire_Togo'!P23</f>
        <v>45562</v>
      </c>
      <c r="Q23" t="str">
        <f>'Liste Linéaire_Togo'!Q23</f>
        <v>S39</v>
      </c>
      <c r="R23" s="24">
        <f>'Liste Linéaire_Togo'!R23</f>
        <v>45562</v>
      </c>
      <c r="S23" t="str">
        <f>'Liste Linéaire_Togo'!S23</f>
        <v>oui</v>
      </c>
      <c r="T23" t="str">
        <f>'Liste Linéaire_Togo'!T23</f>
        <v>oui</v>
      </c>
      <c r="U23" t="str">
        <f>'Liste Linéaire_Togo'!U23</f>
        <v>non</v>
      </c>
      <c r="V23" t="str">
        <f>'Liste Linéaire_Togo'!V23</f>
        <v>oui</v>
      </c>
      <c r="W23">
        <f>'Liste Linéaire_Togo'!W23</f>
        <v>0</v>
      </c>
      <c r="X23" t="str">
        <f>'Liste Linéaire_Togo'!X23</f>
        <v>Oui</v>
      </c>
      <c r="Y23" t="str">
        <f>'Liste Linéaire_Togo'!Y23</f>
        <v>oui</v>
      </c>
      <c r="Z23" t="str">
        <f>'Liste Linéaire_Togo'!Z23</f>
        <v>non</v>
      </c>
      <c r="AA23" t="str">
        <f>'Liste Linéaire_Togo'!AA23</f>
        <v>non</v>
      </c>
      <c r="AB23" t="str">
        <f>'Liste Linéaire_Togo'!AB23</f>
        <v>non</v>
      </c>
      <c r="AC23" t="str">
        <f>'Liste Linéaire_Togo'!AC23</f>
        <v xml:space="preserve">puits  </v>
      </c>
      <c r="AD23" t="str">
        <f>'Liste Linéaire_Togo'!AD23</f>
        <v>non</v>
      </c>
      <c r="AE23" t="str">
        <f>'Liste Linéaire_Togo'!AE23</f>
        <v>non</v>
      </c>
      <c r="AF23" t="str">
        <f>'Liste Linéaire_Togo'!AF23</f>
        <v>NON fait</v>
      </c>
      <c r="AG23" t="str">
        <f>'Liste Linéaire_Togo'!AG23</f>
        <v>Non faite</v>
      </c>
      <c r="AH23">
        <f>'Liste Linéaire_Togo'!AH23</f>
        <v>0</v>
      </c>
      <c r="AI23" s="24">
        <f>'Liste Linéaire_Togo'!AI23</f>
        <v>45565</v>
      </c>
      <c r="AJ23" t="str">
        <f>'Liste Linéaire_Togo'!AJ23</f>
        <v>Guéri</v>
      </c>
      <c r="AK23" t="str">
        <f>'Liste Linéaire_Togo'!AK23</f>
        <v>suspect</v>
      </c>
      <c r="AL23" t="str">
        <f>'Liste Linéaire_Togo'!AL23</f>
        <v>Golfe</v>
      </c>
      <c r="AM23" t="str">
        <f>'Liste Linéaire_Togo'!AM23</f>
        <v>Golfe 4</v>
      </c>
      <c r="AN23" t="str">
        <f>'Liste Linéaire_Togo'!AN23</f>
        <v>Amoutivé</v>
      </c>
      <c r="AO23" t="str">
        <f>'Liste Linéaire_Togo'!AO23</f>
        <v>negatif</v>
      </c>
      <c r="AP23" t="str">
        <f>'Liste Linéaire_Togo'!AP23</f>
        <v>Communautaire</v>
      </c>
    </row>
    <row r="24" spans="1:42">
      <c r="A24">
        <f>'Liste Linéaire_Togo'!A24</f>
        <v>23</v>
      </c>
      <c r="B24" t="str">
        <f>'Liste Linéaire_Togo'!B24</f>
        <v>IDRISSA Faozia</v>
      </c>
      <c r="C24">
        <f>'Liste Linéaire_Togo'!C24</f>
        <v>7</v>
      </c>
      <c r="D24" t="str">
        <f>'Liste Linéaire_Togo'!D24</f>
        <v>[5-14]</v>
      </c>
      <c r="E24">
        <f>'Liste Linéaire_Togo'!E24</f>
        <v>0</v>
      </c>
      <c r="F24" t="str">
        <f>'Liste Linéaire_Togo'!F24</f>
        <v>Féminin</v>
      </c>
      <c r="G24" t="str">
        <f>'Liste Linéaire_Togo'!G24</f>
        <v>Eleve</v>
      </c>
      <c r="H24">
        <f>'Liste Linéaire_Togo'!H24</f>
        <v>0</v>
      </c>
      <c r="I24" t="str">
        <f>'Liste Linéaire_Togo'!I24</f>
        <v>doulassamé</v>
      </c>
      <c r="J24" t="str">
        <f>VLOOKUP(I24,CARTE!$C$1:$F$198,3,FALSE)</f>
        <v>6.137294796391453</v>
      </c>
      <c r="K24" t="str">
        <f>VLOOKUP(I24,CARTE!$C$1:$F$198,4,FALSE)</f>
        <v xml:space="preserve"> 1.2277901541906115</v>
      </c>
      <c r="L24" t="str">
        <f>'Liste Linéaire_Togo'!L24</f>
        <v>CHU SO</v>
      </c>
      <c r="M24" t="str">
        <f>'Liste Linéaire_Togo'!M24</f>
        <v>Golfe 4</v>
      </c>
      <c r="N24" t="str">
        <f>'Liste Linéaire_Togo'!N24</f>
        <v>Golfe</v>
      </c>
      <c r="O24" t="str">
        <f>'Liste Linéaire_Togo'!O24</f>
        <v>Grand Lomé</v>
      </c>
      <c r="P24" s="24">
        <f>'Liste Linéaire_Togo'!P24</f>
        <v>45562</v>
      </c>
      <c r="Q24" t="str">
        <f>'Liste Linéaire_Togo'!Q24</f>
        <v>S39</v>
      </c>
      <c r="R24" s="24">
        <f>'Liste Linéaire_Togo'!R24</f>
        <v>45562</v>
      </c>
      <c r="S24" t="str">
        <f>'Liste Linéaire_Togo'!S24</f>
        <v>oui</v>
      </c>
      <c r="T24" t="str">
        <f>'Liste Linéaire_Togo'!T24</f>
        <v>oui</v>
      </c>
      <c r="U24" t="str">
        <f>'Liste Linéaire_Togo'!U24</f>
        <v>non</v>
      </c>
      <c r="V24" t="str">
        <f>'Liste Linéaire_Togo'!V24</f>
        <v>oui</v>
      </c>
      <c r="W24">
        <f>'Liste Linéaire_Togo'!W24</f>
        <v>0</v>
      </c>
      <c r="X24" t="str">
        <f>'Liste Linéaire_Togo'!X24</f>
        <v>Oui</v>
      </c>
      <c r="Y24" t="str">
        <f>'Liste Linéaire_Togo'!Y24</f>
        <v>oui</v>
      </c>
      <c r="Z24" t="str">
        <f>'Liste Linéaire_Togo'!Z24</f>
        <v>non</v>
      </c>
      <c r="AA24" t="str">
        <f>'Liste Linéaire_Togo'!AA24</f>
        <v>non</v>
      </c>
      <c r="AB24" t="str">
        <f>'Liste Linéaire_Togo'!AB24</f>
        <v>non</v>
      </c>
      <c r="AC24" t="str">
        <f>'Liste Linéaire_Togo'!AC24</f>
        <v xml:space="preserve">puits  </v>
      </c>
      <c r="AD24" t="str">
        <f>'Liste Linéaire_Togo'!AD24</f>
        <v>non</v>
      </c>
      <c r="AE24" t="str">
        <f>'Liste Linéaire_Togo'!AE24</f>
        <v>non</v>
      </c>
      <c r="AF24" t="str">
        <f>'Liste Linéaire_Togo'!AF24</f>
        <v>NON fait</v>
      </c>
      <c r="AG24" t="str">
        <f>'Liste Linéaire_Togo'!AG24</f>
        <v>Non faite</v>
      </c>
      <c r="AH24">
        <f>'Liste Linéaire_Togo'!AH24</f>
        <v>0</v>
      </c>
      <c r="AI24" s="24">
        <f>'Liste Linéaire_Togo'!AI24</f>
        <v>45564</v>
      </c>
      <c r="AJ24" t="str">
        <f>'Liste Linéaire_Togo'!AJ24</f>
        <v>Guéri</v>
      </c>
      <c r="AK24" t="str">
        <f>'Liste Linéaire_Togo'!AK24</f>
        <v>suspect</v>
      </c>
      <c r="AL24" t="str">
        <f>'Liste Linéaire_Togo'!AL24</f>
        <v>Golfe</v>
      </c>
      <c r="AM24" t="str">
        <f>'Liste Linéaire_Togo'!AM24</f>
        <v>Golfe 4</v>
      </c>
      <c r="AN24" t="str">
        <f>'Liste Linéaire_Togo'!AN24</f>
        <v>Amoutivé</v>
      </c>
      <c r="AO24" t="str">
        <f>'Liste Linéaire_Togo'!AO24</f>
        <v>negatif</v>
      </c>
      <c r="AP24" t="str">
        <f>'Liste Linéaire_Togo'!AP24</f>
        <v>Communautaire</v>
      </c>
    </row>
    <row r="25" spans="1:42">
      <c r="A25">
        <f>'Liste Linéaire_Togo'!A25</f>
        <v>24</v>
      </c>
      <c r="B25" t="str">
        <f>'Liste Linéaire_Togo'!B25</f>
        <v>DJIBO Zouléya</v>
      </c>
      <c r="C25">
        <f>'Liste Linéaire_Togo'!C25</f>
        <v>14</v>
      </c>
      <c r="D25" t="str">
        <f>'Liste Linéaire_Togo'!D25</f>
        <v>[5-14]</v>
      </c>
      <c r="E25">
        <f>'Liste Linéaire_Togo'!E25</f>
        <v>0</v>
      </c>
      <c r="F25" t="str">
        <f>'Liste Linéaire_Togo'!F25</f>
        <v>Féminin</v>
      </c>
      <c r="G25" t="str">
        <f>'Liste Linéaire_Togo'!G25</f>
        <v>Eleve</v>
      </c>
      <c r="H25">
        <f>'Liste Linéaire_Togo'!H25</f>
        <v>0</v>
      </c>
      <c r="I25" t="str">
        <f>'Liste Linéaire_Togo'!I25</f>
        <v>doulassamé</v>
      </c>
      <c r="J25" t="str">
        <f>VLOOKUP(I25,CARTE!$C$1:$F$198,3,FALSE)</f>
        <v>6.137294796391453</v>
      </c>
      <c r="K25" t="str">
        <f>VLOOKUP(I25,CARTE!$C$1:$F$198,4,FALSE)</f>
        <v xml:space="preserve"> 1.2277901541906115</v>
      </c>
      <c r="L25" t="str">
        <f>'Liste Linéaire_Togo'!L25</f>
        <v>CMS Amoutivé</v>
      </c>
      <c r="M25" t="str">
        <f>'Liste Linéaire_Togo'!M25</f>
        <v>Golfe 4</v>
      </c>
      <c r="N25" t="str">
        <f>'Liste Linéaire_Togo'!N25</f>
        <v>Golfe</v>
      </c>
      <c r="O25" t="str">
        <f>'Liste Linéaire_Togo'!O25</f>
        <v>Grand Lomé</v>
      </c>
      <c r="P25" s="24">
        <f>'Liste Linéaire_Togo'!P25</f>
        <v>45558</v>
      </c>
      <c r="Q25" t="str">
        <f>'Liste Linéaire_Togo'!Q25</f>
        <v>S39</v>
      </c>
      <c r="R25" s="24">
        <f>'Liste Linéaire_Togo'!R25</f>
        <v>45558</v>
      </c>
      <c r="S25" t="str">
        <f>'Liste Linéaire_Togo'!S25</f>
        <v>oui</v>
      </c>
      <c r="T25" t="str">
        <f>'Liste Linéaire_Togo'!T25</f>
        <v>oui</v>
      </c>
      <c r="U25" t="str">
        <f>'Liste Linéaire_Togo'!U25</f>
        <v>non</v>
      </c>
      <c r="V25" t="str">
        <f>'Liste Linéaire_Togo'!V25</f>
        <v>oui</v>
      </c>
      <c r="W25">
        <f>'Liste Linéaire_Togo'!W25</f>
        <v>0</v>
      </c>
      <c r="X25" t="str">
        <f>'Liste Linéaire_Togo'!X25</f>
        <v>Oui</v>
      </c>
      <c r="Y25" t="str">
        <f>'Liste Linéaire_Togo'!Y25</f>
        <v>oui</v>
      </c>
      <c r="Z25" t="str">
        <f>'Liste Linéaire_Togo'!Z25</f>
        <v>non</v>
      </c>
      <c r="AA25" t="str">
        <f>'Liste Linéaire_Togo'!AA25</f>
        <v>non</v>
      </c>
      <c r="AB25" t="str">
        <f>'Liste Linéaire_Togo'!AB25</f>
        <v>non</v>
      </c>
      <c r="AC25" t="str">
        <f>'Liste Linéaire_Togo'!AC25</f>
        <v xml:space="preserve">puits  </v>
      </c>
      <c r="AD25" t="str">
        <f>'Liste Linéaire_Togo'!AD25</f>
        <v>non</v>
      </c>
      <c r="AE25" t="str">
        <f>'Liste Linéaire_Togo'!AE25</f>
        <v>non</v>
      </c>
      <c r="AF25" t="str">
        <f>'Liste Linéaire_Togo'!AF25</f>
        <v>NON fait</v>
      </c>
      <c r="AG25" t="str">
        <f>'Liste Linéaire_Togo'!AG25</f>
        <v>Non faite</v>
      </c>
      <c r="AH25">
        <f>'Liste Linéaire_Togo'!AH25</f>
        <v>0</v>
      </c>
      <c r="AI25" s="24">
        <f>'Liste Linéaire_Togo'!AI25</f>
        <v>45559</v>
      </c>
      <c r="AJ25" t="str">
        <f>'Liste Linéaire_Togo'!AJ25</f>
        <v>Guéri</v>
      </c>
      <c r="AK25" t="str">
        <f>'Liste Linéaire_Togo'!AK25</f>
        <v>suspect</v>
      </c>
      <c r="AL25" t="str">
        <f>'Liste Linéaire_Togo'!AL25</f>
        <v>Golfe</v>
      </c>
      <c r="AM25" t="str">
        <f>'Liste Linéaire_Togo'!AM25</f>
        <v>Golfe 4</v>
      </c>
      <c r="AN25" t="str">
        <f>'Liste Linéaire_Togo'!AN25</f>
        <v>Amoutivé</v>
      </c>
      <c r="AO25" t="str">
        <f>'Liste Linéaire_Togo'!AO25</f>
        <v>negatif</v>
      </c>
      <c r="AP25" t="str">
        <f>'Liste Linéaire_Togo'!AP25</f>
        <v>Communautaire</v>
      </c>
    </row>
    <row r="26" spans="1:42">
      <c r="A26">
        <f>'Liste Linéaire_Togo'!A26</f>
        <v>25</v>
      </c>
      <c r="B26" t="str">
        <f>'Liste Linéaire_Togo'!B26</f>
        <v>ISSA Youssifou</v>
      </c>
      <c r="C26">
        <f>'Liste Linéaire_Togo'!C26</f>
        <v>5</v>
      </c>
      <c r="D26" t="str">
        <f>'Liste Linéaire_Togo'!D26</f>
        <v>[5-14]</v>
      </c>
      <c r="E26">
        <f>'Liste Linéaire_Togo'!E26</f>
        <v>0</v>
      </c>
      <c r="F26" t="str">
        <f>'Liste Linéaire_Togo'!F26</f>
        <v>Masculin</v>
      </c>
      <c r="G26" t="str">
        <f>'Liste Linéaire_Togo'!G26</f>
        <v>Eleve</v>
      </c>
      <c r="H26">
        <f>'Liste Linéaire_Togo'!H26</f>
        <v>0</v>
      </c>
      <c r="I26" t="str">
        <f>'Liste Linéaire_Togo'!I26</f>
        <v>doulassamé</v>
      </c>
      <c r="J26" t="str">
        <f>VLOOKUP(I26,CARTE!$C$1:$F$198,3,FALSE)</f>
        <v>6.137294796391453</v>
      </c>
      <c r="K26" t="str">
        <f>VLOOKUP(I26,CARTE!$C$1:$F$198,4,FALSE)</f>
        <v xml:space="preserve"> 1.2277901541906115</v>
      </c>
      <c r="L26" t="str">
        <f>'Liste Linéaire_Togo'!L26</f>
        <v>CHU SO</v>
      </c>
      <c r="M26" t="str">
        <f>'Liste Linéaire_Togo'!M26</f>
        <v>Golfe 4</v>
      </c>
      <c r="N26" t="str">
        <f>'Liste Linéaire_Togo'!N26</f>
        <v>Golfe</v>
      </c>
      <c r="O26" t="str">
        <f>'Liste Linéaire_Togo'!O26</f>
        <v>Grand Lomé</v>
      </c>
      <c r="P26" s="24">
        <f>'Liste Linéaire_Togo'!P26</f>
        <v>45561</v>
      </c>
      <c r="Q26" t="str">
        <f>'Liste Linéaire_Togo'!Q26</f>
        <v>S39</v>
      </c>
      <c r="R26" s="24">
        <f>'Liste Linéaire_Togo'!R26</f>
        <v>45561</v>
      </c>
      <c r="S26" t="str">
        <f>'Liste Linéaire_Togo'!S26</f>
        <v>oui</v>
      </c>
      <c r="T26" t="str">
        <f>'Liste Linéaire_Togo'!T26</f>
        <v>oui</v>
      </c>
      <c r="U26" t="str">
        <f>'Liste Linéaire_Togo'!U26</f>
        <v>non</v>
      </c>
      <c r="V26" t="str">
        <f>'Liste Linéaire_Togo'!V26</f>
        <v>oui</v>
      </c>
      <c r="W26">
        <f>'Liste Linéaire_Togo'!W26</f>
        <v>0</v>
      </c>
      <c r="X26" t="str">
        <f>'Liste Linéaire_Togo'!X26</f>
        <v>Oui</v>
      </c>
      <c r="Y26" t="str">
        <f>'Liste Linéaire_Togo'!Y26</f>
        <v>oui</v>
      </c>
      <c r="Z26" t="str">
        <f>'Liste Linéaire_Togo'!Z26</f>
        <v>non</v>
      </c>
      <c r="AA26" t="str">
        <f>'Liste Linéaire_Togo'!AA26</f>
        <v>non</v>
      </c>
      <c r="AB26" t="str">
        <f>'Liste Linéaire_Togo'!AB26</f>
        <v>non</v>
      </c>
      <c r="AC26" t="str">
        <f>'Liste Linéaire_Togo'!AC26</f>
        <v xml:space="preserve">puits  </v>
      </c>
      <c r="AD26" t="str">
        <f>'Liste Linéaire_Togo'!AD26</f>
        <v>non</v>
      </c>
      <c r="AE26" t="str">
        <f>'Liste Linéaire_Togo'!AE26</f>
        <v>oui</v>
      </c>
      <c r="AF26" t="str">
        <f>'Liste Linéaire_Togo'!AF26</f>
        <v>NON fait</v>
      </c>
      <c r="AG26" t="str">
        <f>'Liste Linéaire_Togo'!AG26</f>
        <v>Négatif</v>
      </c>
      <c r="AH26" t="str">
        <f>'Liste Linéaire_Togo'!AH26</f>
        <v>OUI</v>
      </c>
      <c r="AI26" s="24" t="str">
        <f>'Liste Linéaire_Togo'!AI26</f>
        <v>NA</v>
      </c>
      <c r="AJ26" t="str">
        <f>'Liste Linéaire_Togo'!AJ26</f>
        <v>Guéri</v>
      </c>
      <c r="AK26" t="str">
        <f>'Liste Linéaire_Togo'!AK26</f>
        <v>suspect</v>
      </c>
      <c r="AL26" t="str">
        <f>'Liste Linéaire_Togo'!AL26</f>
        <v>Golfe</v>
      </c>
      <c r="AM26" t="str">
        <f>'Liste Linéaire_Togo'!AM26</f>
        <v>Golfe 4</v>
      </c>
      <c r="AN26" t="str">
        <f>'Liste Linéaire_Togo'!AN26</f>
        <v>Amoutivé</v>
      </c>
      <c r="AO26" t="str">
        <f>'Liste Linéaire_Togo'!AO26</f>
        <v>negatif</v>
      </c>
      <c r="AP26" t="str">
        <f>'Liste Linéaire_Togo'!AP26</f>
        <v>Communautaire</v>
      </c>
    </row>
    <row r="27" spans="1:42">
      <c r="A27">
        <f>'Liste Linéaire_Togo'!A27</f>
        <v>26</v>
      </c>
      <c r="B27" t="str">
        <f>'Liste Linéaire_Togo'!B27</f>
        <v>ISSA Aboubakar</v>
      </c>
      <c r="C27">
        <f>'Liste Linéaire_Togo'!C27</f>
        <v>2</v>
      </c>
      <c r="D27" t="str">
        <f>'Liste Linéaire_Togo'!D27</f>
        <v>[0-2]</v>
      </c>
      <c r="E27">
        <f>'Liste Linéaire_Togo'!E27</f>
        <v>0</v>
      </c>
      <c r="F27" t="str">
        <f>'Liste Linéaire_Togo'!F27</f>
        <v>Féminin</v>
      </c>
      <c r="G27" t="str">
        <f>'Liste Linéaire_Togo'!G27</f>
        <v>NA</v>
      </c>
      <c r="H27">
        <f>'Liste Linéaire_Togo'!H27</f>
        <v>0</v>
      </c>
      <c r="I27" t="str">
        <f>'Liste Linéaire_Togo'!I27</f>
        <v>doulassamé</v>
      </c>
      <c r="J27" t="str">
        <f>VLOOKUP(I27,CARTE!$C$1:$F$198,3,FALSE)</f>
        <v>6.137294796391453</v>
      </c>
      <c r="K27" t="str">
        <f>VLOOKUP(I27,CARTE!$C$1:$F$198,4,FALSE)</f>
        <v xml:space="preserve"> 1.2277901541906115</v>
      </c>
      <c r="L27" t="str">
        <f>'Liste Linéaire_Togo'!L27</f>
        <v>CHU SO</v>
      </c>
      <c r="M27" t="str">
        <f>'Liste Linéaire_Togo'!M27</f>
        <v>Golfe 4</v>
      </c>
      <c r="N27" t="str">
        <f>'Liste Linéaire_Togo'!N27</f>
        <v>Golfe</v>
      </c>
      <c r="O27" t="str">
        <f>'Liste Linéaire_Togo'!O27</f>
        <v>Grand Lomé</v>
      </c>
      <c r="P27" s="24">
        <f>'Liste Linéaire_Togo'!P27</f>
        <v>45561</v>
      </c>
      <c r="Q27" t="str">
        <f>'Liste Linéaire_Togo'!Q27</f>
        <v>S39</v>
      </c>
      <c r="R27" s="24">
        <f>'Liste Linéaire_Togo'!R27</f>
        <v>45561</v>
      </c>
      <c r="S27" t="str">
        <f>'Liste Linéaire_Togo'!S27</f>
        <v>oui</v>
      </c>
      <c r="T27" t="str">
        <f>'Liste Linéaire_Togo'!T27</f>
        <v>oui</v>
      </c>
      <c r="U27" t="str">
        <f>'Liste Linéaire_Togo'!U27</f>
        <v>non</v>
      </c>
      <c r="V27" t="str">
        <f>'Liste Linéaire_Togo'!V27</f>
        <v>oui</v>
      </c>
      <c r="W27">
        <f>'Liste Linéaire_Togo'!W27</f>
        <v>0</v>
      </c>
      <c r="X27" t="str">
        <f>'Liste Linéaire_Togo'!X27</f>
        <v>Oui</v>
      </c>
      <c r="Y27" t="str">
        <f>'Liste Linéaire_Togo'!Y27</f>
        <v>oui</v>
      </c>
      <c r="Z27" t="str">
        <f>'Liste Linéaire_Togo'!Z27</f>
        <v>non</v>
      </c>
      <c r="AA27" t="str">
        <f>'Liste Linéaire_Togo'!AA27</f>
        <v>non</v>
      </c>
      <c r="AB27" t="str">
        <f>'Liste Linéaire_Togo'!AB27</f>
        <v>non</v>
      </c>
      <c r="AC27" t="str">
        <f>'Liste Linéaire_Togo'!AC27</f>
        <v xml:space="preserve">puits  </v>
      </c>
      <c r="AD27" t="str">
        <f>'Liste Linéaire_Togo'!AD27</f>
        <v>non</v>
      </c>
      <c r="AE27" t="str">
        <f>'Liste Linéaire_Togo'!AE27</f>
        <v>oui</v>
      </c>
      <c r="AF27" t="str">
        <f>'Liste Linéaire_Togo'!AF27</f>
        <v>NON fait</v>
      </c>
      <c r="AG27" t="str">
        <f>'Liste Linéaire_Togo'!AG27</f>
        <v>Négatif</v>
      </c>
      <c r="AH27" t="str">
        <f>'Liste Linéaire_Togo'!AH27</f>
        <v>OUI</v>
      </c>
      <c r="AI27" s="24" t="str">
        <f>'Liste Linéaire_Togo'!AI27</f>
        <v>NA</v>
      </c>
      <c r="AJ27" t="str">
        <f>'Liste Linéaire_Togo'!AJ27</f>
        <v>Guéri</v>
      </c>
      <c r="AK27" t="str">
        <f>'Liste Linéaire_Togo'!AK27</f>
        <v>suspect</v>
      </c>
      <c r="AL27" t="str">
        <f>'Liste Linéaire_Togo'!AL27</f>
        <v>Golfe</v>
      </c>
      <c r="AM27" t="str">
        <f>'Liste Linéaire_Togo'!AM27</f>
        <v>Golfe 4</v>
      </c>
      <c r="AN27" t="str">
        <f>'Liste Linéaire_Togo'!AN27</f>
        <v>Amoutivé</v>
      </c>
      <c r="AO27" t="str">
        <f>'Liste Linéaire_Togo'!AO27</f>
        <v>negatif</v>
      </c>
      <c r="AP27" t="str">
        <f>'Liste Linéaire_Togo'!AP27</f>
        <v>Communautaire</v>
      </c>
    </row>
    <row r="28" spans="1:42">
      <c r="A28">
        <f>'Liste Linéaire_Togo'!A28</f>
        <v>27</v>
      </c>
      <c r="B28" t="str">
        <f>'Liste Linéaire_Togo'!B28</f>
        <v>GBOSSOU Koudjodji</v>
      </c>
      <c r="C28">
        <f>'Liste Linéaire_Togo'!C28</f>
        <v>27</v>
      </c>
      <c r="D28" t="str">
        <f>'Liste Linéaire_Togo'!D28</f>
        <v>[15-44]</v>
      </c>
      <c r="E28">
        <f>'Liste Linéaire_Togo'!E28</f>
        <v>0</v>
      </c>
      <c r="F28" t="str">
        <f>'Liste Linéaire_Togo'!F28</f>
        <v>Féminin</v>
      </c>
      <c r="G28" t="str">
        <f>'Liste Linéaire_Togo'!G28</f>
        <v>Couturière</v>
      </c>
      <c r="H28">
        <f>'Liste Linéaire_Togo'!H28</f>
        <v>92289603</v>
      </c>
      <c r="I28" t="str">
        <f>'Liste Linéaire_Togo'!I28</f>
        <v>Adakpamé</v>
      </c>
      <c r="J28" t="str">
        <f>VLOOKUP(I28,CARTE!$C$1:$F$198,3,FALSE)</f>
        <v>6.171169451806052</v>
      </c>
      <c r="K28" t="str">
        <f>VLOOKUP(I28,CARTE!$C$1:$F$198,4,FALSE)</f>
        <v>1.2885405838783568</v>
      </c>
      <c r="L28" t="str">
        <f>'Liste Linéaire_Togo'!L28</f>
        <v>CMS Adakpamé</v>
      </c>
      <c r="M28" t="str">
        <f>'Liste Linéaire_Togo'!M28</f>
        <v>Golfe 1</v>
      </c>
      <c r="N28" t="str">
        <f>'Liste Linéaire_Togo'!N28</f>
        <v>Golfe</v>
      </c>
      <c r="O28" t="str">
        <f>'Liste Linéaire_Togo'!O28</f>
        <v>Grand Lomé</v>
      </c>
      <c r="P28" s="24">
        <f>'Liste Linéaire_Togo'!P28</f>
        <v>45563</v>
      </c>
      <c r="Q28" t="str">
        <f>'Liste Linéaire_Togo'!Q28</f>
        <v>S39</v>
      </c>
      <c r="R28" s="24">
        <f>'Liste Linéaire_Togo'!R28</f>
        <v>45565</v>
      </c>
      <c r="S28" t="str">
        <f>'Liste Linéaire_Togo'!S28</f>
        <v>oui</v>
      </c>
      <c r="T28" t="str">
        <f>'Liste Linéaire_Togo'!T28</f>
        <v>oui</v>
      </c>
      <c r="U28" t="str">
        <f>'Liste Linéaire_Togo'!U28</f>
        <v>oui</v>
      </c>
      <c r="V28" t="str">
        <f>'Liste Linéaire_Togo'!V28</f>
        <v>oui</v>
      </c>
      <c r="W28">
        <f>'Liste Linéaire_Togo'!W28</f>
        <v>0</v>
      </c>
      <c r="X28" t="str">
        <f>'Liste Linéaire_Togo'!X28</f>
        <v>Oui</v>
      </c>
      <c r="Y28" t="str">
        <f>'Liste Linéaire_Togo'!Y28</f>
        <v>non</v>
      </c>
      <c r="Z28" t="str">
        <f>'Liste Linéaire_Togo'!Z28</f>
        <v>non</v>
      </c>
      <c r="AA28" t="str">
        <f>'Liste Linéaire_Togo'!AA28</f>
        <v>non</v>
      </c>
      <c r="AB28" t="str">
        <f>'Liste Linéaire_Togo'!AB28</f>
        <v>non</v>
      </c>
      <c r="AC28" t="str">
        <f>'Liste Linéaire_Togo'!AC28</f>
        <v>Forage</v>
      </c>
      <c r="AD28" t="str">
        <f>'Liste Linéaire_Togo'!AD28</f>
        <v>non</v>
      </c>
      <c r="AE28" t="str">
        <f>'Liste Linéaire_Togo'!AE28</f>
        <v>oui</v>
      </c>
      <c r="AF28" t="str">
        <f>'Liste Linéaire_Togo'!AF28</f>
        <v>positif</v>
      </c>
      <c r="AG28" t="str">
        <f>'Liste Linéaire_Togo'!AG28</f>
        <v>Négatif</v>
      </c>
      <c r="AH28" t="str">
        <f>'Liste Linéaire_Togo'!AH28</f>
        <v>OUI</v>
      </c>
      <c r="AI28" s="24">
        <f>'Liste Linéaire_Togo'!AI28</f>
        <v>45569</v>
      </c>
      <c r="AJ28" t="str">
        <f>'Liste Linéaire_Togo'!AJ28</f>
        <v>Guéri</v>
      </c>
      <c r="AK28" t="str">
        <f>'Liste Linéaire_Togo'!AK28</f>
        <v>confirmé</v>
      </c>
      <c r="AL28" t="str">
        <f>'Liste Linéaire_Togo'!AL28</f>
        <v>Golfe</v>
      </c>
      <c r="AM28" t="str">
        <f>'Liste Linéaire_Togo'!AM28</f>
        <v>Golfe 1</v>
      </c>
      <c r="AN28" t="str">
        <f>'Liste Linéaire_Togo'!AN28</f>
        <v>Bè-Est</v>
      </c>
      <c r="AO28" t="str">
        <f>'Liste Linéaire_Togo'!AO28</f>
        <v>Positif</v>
      </c>
      <c r="AP28" t="str">
        <f>'Liste Linéaire_Togo'!AP28</f>
        <v>Formation sanitaire</v>
      </c>
    </row>
    <row r="29" spans="1:42">
      <c r="A29">
        <f>'Liste Linéaire_Togo'!A29</f>
        <v>28</v>
      </c>
      <c r="B29" t="str">
        <f>'Liste Linéaire_Togo'!B29</f>
        <v>GNALETASSI Kodjo</v>
      </c>
      <c r="C29">
        <f>'Liste Linéaire_Togo'!C29</f>
        <v>4</v>
      </c>
      <c r="D29" t="str">
        <f>'Liste Linéaire_Togo'!D29</f>
        <v>[2-4]</v>
      </c>
      <c r="E29">
        <f>'Liste Linéaire_Togo'!E29</f>
        <v>0</v>
      </c>
      <c r="F29" t="str">
        <f>'Liste Linéaire_Togo'!F29</f>
        <v>Masculin</v>
      </c>
      <c r="G29" t="str">
        <f>'Liste Linéaire_Togo'!G29</f>
        <v>NA</v>
      </c>
      <c r="H29">
        <f>'Liste Linéaire_Togo'!H29</f>
        <v>0</v>
      </c>
      <c r="I29" t="str">
        <f>'Liste Linéaire_Togo'!I29</f>
        <v>Adamavo</v>
      </c>
      <c r="J29" t="str">
        <f>VLOOKUP(I29,CARTE!$C$1:$F$198,3,FALSE)</f>
        <v>6.170206928331889</v>
      </c>
      <c r="K29" t="str">
        <f>VLOOKUP(I29,CARTE!$C$1:$F$198,4,FALSE)</f>
        <v xml:space="preserve"> 1.3065224647621934</v>
      </c>
      <c r="L29" t="str">
        <f>'Liste Linéaire_Togo'!L29</f>
        <v>CMS Adamavo</v>
      </c>
      <c r="M29" t="str">
        <f>'Liste Linéaire_Togo'!M29</f>
        <v>Golfe 6</v>
      </c>
      <c r="N29" t="str">
        <f>'Liste Linéaire_Togo'!N29</f>
        <v>Golfe</v>
      </c>
      <c r="O29" t="str">
        <f>'Liste Linéaire_Togo'!O29</f>
        <v>Grand Lomé</v>
      </c>
      <c r="P29" s="24">
        <f>'Liste Linéaire_Togo'!P29</f>
        <v>45565</v>
      </c>
      <c r="Q29" t="str">
        <f>'Liste Linéaire_Togo'!Q29</f>
        <v>S40</v>
      </c>
      <c r="R29" s="24">
        <f>'Liste Linéaire_Togo'!R29</f>
        <v>45566</v>
      </c>
      <c r="S29" t="str">
        <f>'Liste Linéaire_Togo'!S29</f>
        <v>oui</v>
      </c>
      <c r="T29" t="str">
        <f>'Liste Linéaire_Togo'!T29</f>
        <v>oui</v>
      </c>
      <c r="U29" t="str">
        <f>'Liste Linéaire_Togo'!U29</f>
        <v>non</v>
      </c>
      <c r="V29" t="str">
        <f>'Liste Linéaire_Togo'!V29</f>
        <v>oui</v>
      </c>
      <c r="W29">
        <f>'Liste Linéaire_Togo'!W29</f>
        <v>0</v>
      </c>
      <c r="X29" t="str">
        <f>'Liste Linéaire_Togo'!X29</f>
        <v>Oui</v>
      </c>
      <c r="Y29" t="str">
        <f>'Liste Linéaire_Togo'!Y29</f>
        <v>non</v>
      </c>
      <c r="Z29" t="str">
        <f>'Liste Linéaire_Togo'!Z29</f>
        <v>non</v>
      </c>
      <c r="AA29" t="str">
        <f>'Liste Linéaire_Togo'!AA29</f>
        <v>non</v>
      </c>
      <c r="AB29" t="str">
        <f>'Liste Linéaire_Togo'!AB29</f>
        <v>non</v>
      </c>
      <c r="AC29" t="str">
        <f>'Liste Linéaire_Togo'!AC29</f>
        <v>Forage</v>
      </c>
      <c r="AD29" t="str">
        <f>'Liste Linéaire_Togo'!AD29</f>
        <v>non</v>
      </c>
      <c r="AE29" t="str">
        <f>'Liste Linéaire_Togo'!AE29</f>
        <v>non</v>
      </c>
      <c r="AF29" t="str">
        <f>'Liste Linéaire_Togo'!AF29</f>
        <v>NON fait</v>
      </c>
      <c r="AG29" t="str">
        <f>'Liste Linéaire_Togo'!AG29</f>
        <v>Non faite</v>
      </c>
      <c r="AH29">
        <f>'Liste Linéaire_Togo'!AH29</f>
        <v>0</v>
      </c>
      <c r="AI29" s="24">
        <f>'Liste Linéaire_Togo'!AI29</f>
        <v>45566</v>
      </c>
      <c r="AJ29" t="str">
        <f>'Liste Linéaire_Togo'!AJ29</f>
        <v>dcd</v>
      </c>
      <c r="AK29" t="str">
        <f>'Liste Linéaire_Togo'!AK29</f>
        <v>suspect</v>
      </c>
      <c r="AL29" t="str">
        <f>'Liste Linéaire_Togo'!AL29</f>
        <v>Golfe</v>
      </c>
      <c r="AM29" t="str">
        <f>'Liste Linéaire_Togo'!AM29</f>
        <v>Golfe 6</v>
      </c>
      <c r="AN29" t="str">
        <f>'Liste Linéaire_Togo'!AN29</f>
        <v>Baguida</v>
      </c>
      <c r="AO29" t="str">
        <f>'Liste Linéaire_Togo'!AO29</f>
        <v>negatif</v>
      </c>
      <c r="AP29" t="str">
        <f>'Liste Linéaire_Togo'!AP29</f>
        <v>Communautaire</v>
      </c>
    </row>
    <row r="30" spans="1:42">
      <c r="A30">
        <f>'Liste Linéaire_Togo'!A30</f>
        <v>29</v>
      </c>
      <c r="B30" t="str">
        <f>'Liste Linéaire_Togo'!B30</f>
        <v>MAWUNYIGBON Junior</v>
      </c>
      <c r="C30">
        <f>'Liste Linéaire_Togo'!C30</f>
        <v>4</v>
      </c>
      <c r="D30" t="str">
        <f>'Liste Linéaire_Togo'!D30</f>
        <v>[2-4]</v>
      </c>
      <c r="E30">
        <f>'Liste Linéaire_Togo'!E30</f>
        <v>0</v>
      </c>
      <c r="F30" t="str">
        <f>'Liste Linéaire_Togo'!F30</f>
        <v>Masculin</v>
      </c>
      <c r="G30" t="str">
        <f>'Liste Linéaire_Togo'!G30</f>
        <v>NA</v>
      </c>
      <c r="H30">
        <f>'Liste Linéaire_Togo'!H30</f>
        <v>0</v>
      </c>
      <c r="I30" t="str">
        <f>'Liste Linéaire_Togo'!I30</f>
        <v>Adakpamé</v>
      </c>
      <c r="J30" t="str">
        <f>VLOOKUP(I30,CARTE!$C$1:$F$198,3,FALSE)</f>
        <v>6.171169451806052</v>
      </c>
      <c r="K30" t="str">
        <f>VLOOKUP(I30,CARTE!$C$1:$F$198,4,FALSE)</f>
        <v>1.2885405838783568</v>
      </c>
      <c r="L30" t="str">
        <f>'Liste Linéaire_Togo'!L30</f>
        <v>CMS Adakpamé</v>
      </c>
      <c r="M30" t="str">
        <f>'Liste Linéaire_Togo'!M30</f>
        <v>Golfe 1</v>
      </c>
      <c r="N30" t="str">
        <f>'Liste Linéaire_Togo'!N30</f>
        <v>Golfe</v>
      </c>
      <c r="O30" t="str">
        <f>'Liste Linéaire_Togo'!O30</f>
        <v>Grand Lomé</v>
      </c>
      <c r="P30" s="24">
        <f>'Liste Linéaire_Togo'!P30</f>
        <v>45563</v>
      </c>
      <c r="Q30" t="str">
        <f>'Liste Linéaire_Togo'!Q30</f>
        <v>S39</v>
      </c>
      <c r="R30" s="24">
        <f>'Liste Linéaire_Togo'!R30</f>
        <v>45565</v>
      </c>
      <c r="S30" t="str">
        <f>'Liste Linéaire_Togo'!S30</f>
        <v>oui</v>
      </c>
      <c r="T30" t="str">
        <f>'Liste Linéaire_Togo'!T30</f>
        <v>non</v>
      </c>
      <c r="U30" t="str">
        <f>'Liste Linéaire_Togo'!U30</f>
        <v>non</v>
      </c>
      <c r="V30" t="str">
        <f>'Liste Linéaire_Togo'!V30</f>
        <v>non</v>
      </c>
      <c r="W30">
        <f>'Liste Linéaire_Togo'!W30</f>
        <v>0</v>
      </c>
      <c r="X30" t="str">
        <f>'Liste Linéaire_Togo'!X30</f>
        <v>Oui</v>
      </c>
      <c r="Y30" t="str">
        <f>'Liste Linéaire_Togo'!Y30</f>
        <v>oui</v>
      </c>
      <c r="Z30" t="str">
        <f>'Liste Linéaire_Togo'!Z30</f>
        <v>non</v>
      </c>
      <c r="AA30" t="str">
        <f>'Liste Linéaire_Togo'!AA30</f>
        <v>non</v>
      </c>
      <c r="AB30" t="str">
        <f>'Liste Linéaire_Togo'!AB30</f>
        <v>non</v>
      </c>
      <c r="AC30" t="str">
        <f>'Liste Linéaire_Togo'!AC30</f>
        <v>Forage</v>
      </c>
      <c r="AD30" t="str">
        <f>'Liste Linéaire_Togo'!AD30</f>
        <v>non</v>
      </c>
      <c r="AE30" t="str">
        <f>'Liste Linéaire_Togo'!AE30</f>
        <v>oui</v>
      </c>
      <c r="AF30" t="str">
        <f>'Liste Linéaire_Togo'!AF30</f>
        <v>positif</v>
      </c>
      <c r="AG30" t="str">
        <f>'Liste Linéaire_Togo'!AG30</f>
        <v>Positif O1 Ogawa</v>
      </c>
      <c r="AH30">
        <f>'Liste Linéaire_Togo'!AH30</f>
        <v>0</v>
      </c>
      <c r="AI30" s="24">
        <f>'Liste Linéaire_Togo'!AI30</f>
        <v>45567</v>
      </c>
      <c r="AJ30" t="str">
        <f>'Liste Linéaire_Togo'!AJ30</f>
        <v>Guéri</v>
      </c>
      <c r="AK30" t="str">
        <f>'Liste Linéaire_Togo'!AK30</f>
        <v>confirmé</v>
      </c>
      <c r="AL30" t="str">
        <f>'Liste Linéaire_Togo'!AL30</f>
        <v>Golfe</v>
      </c>
      <c r="AM30" t="str">
        <f>'Liste Linéaire_Togo'!AM30</f>
        <v>Golfe 1</v>
      </c>
      <c r="AN30" t="str">
        <f>'Liste Linéaire_Togo'!AN30</f>
        <v>Bè-Est</v>
      </c>
      <c r="AO30" t="str">
        <f>'Liste Linéaire_Togo'!AO30</f>
        <v>Positif</v>
      </c>
      <c r="AP30" t="str">
        <f>'Liste Linéaire_Togo'!AP30</f>
        <v>Formation sanitaire</v>
      </c>
    </row>
    <row r="31" spans="1:42">
      <c r="A31">
        <f>'Liste Linéaire_Togo'!A31</f>
        <v>30</v>
      </c>
      <c r="B31" t="str">
        <f>'Liste Linéaire_Togo'!B31</f>
        <v>AGBO Hanou</v>
      </c>
      <c r="C31">
        <f>'Liste Linéaire_Togo'!C31</f>
        <v>23</v>
      </c>
      <c r="D31" t="str">
        <f>'Liste Linéaire_Togo'!D31</f>
        <v>[15-44]</v>
      </c>
      <c r="E31">
        <f>'Liste Linéaire_Togo'!E31</f>
        <v>0</v>
      </c>
      <c r="F31" t="str">
        <f>'Liste Linéaire_Togo'!F31</f>
        <v>Féminin</v>
      </c>
      <c r="G31" t="str">
        <f>'Liste Linéaire_Togo'!G31</f>
        <v>Couturière</v>
      </c>
      <c r="H31">
        <f>'Liste Linéaire_Togo'!H31</f>
        <v>0</v>
      </c>
      <c r="I31" t="str">
        <f>'Liste Linéaire_Togo'!I31</f>
        <v>Adamavo</v>
      </c>
      <c r="J31" t="str">
        <f>VLOOKUP(I31,CARTE!$C$1:$F$198,3,FALSE)</f>
        <v>6.170206928331889</v>
      </c>
      <c r="K31" t="str">
        <f>VLOOKUP(I31,CARTE!$C$1:$F$198,4,FALSE)</f>
        <v xml:space="preserve"> 1.3065224647621934</v>
      </c>
      <c r="L31" t="str">
        <f>'Liste Linéaire_Togo'!L31</f>
        <v>CMS Adakpamé</v>
      </c>
      <c r="M31" t="str">
        <f>'Liste Linéaire_Togo'!M31</f>
        <v>Golfe 6</v>
      </c>
      <c r="N31" t="str">
        <f>'Liste Linéaire_Togo'!N31</f>
        <v>Golfe</v>
      </c>
      <c r="O31" t="str">
        <f>'Liste Linéaire_Togo'!O31</f>
        <v>Grand Lomé</v>
      </c>
      <c r="P31" s="24">
        <f>'Liste Linéaire_Togo'!P31</f>
        <v>45565</v>
      </c>
      <c r="Q31" t="str">
        <f>'Liste Linéaire_Togo'!Q31</f>
        <v>S40</v>
      </c>
      <c r="R31" s="24">
        <f>'Liste Linéaire_Togo'!R31</f>
        <v>45565</v>
      </c>
      <c r="S31" t="str">
        <f>'Liste Linéaire_Togo'!S31</f>
        <v>oui</v>
      </c>
      <c r="T31" t="str">
        <f>'Liste Linéaire_Togo'!T31</f>
        <v>oui</v>
      </c>
      <c r="U31" t="str">
        <f>'Liste Linéaire_Togo'!U31</f>
        <v>non</v>
      </c>
      <c r="V31" t="str">
        <f>'Liste Linéaire_Togo'!V31</f>
        <v>oui</v>
      </c>
      <c r="W31">
        <f>'Liste Linéaire_Togo'!W31</f>
        <v>0</v>
      </c>
      <c r="X31" t="str">
        <f>'Liste Linéaire_Togo'!X31</f>
        <v>Oui</v>
      </c>
      <c r="Y31" t="str">
        <f>'Liste Linéaire_Togo'!Y31</f>
        <v>non</v>
      </c>
      <c r="Z31" t="str">
        <f>'Liste Linéaire_Togo'!Z31</f>
        <v>non</v>
      </c>
      <c r="AA31" t="str">
        <f>'Liste Linéaire_Togo'!AA31</f>
        <v>non</v>
      </c>
      <c r="AB31" t="str">
        <f>'Liste Linéaire_Togo'!AB31</f>
        <v>non</v>
      </c>
      <c r="AC31" t="str">
        <f>'Liste Linéaire_Togo'!AC31</f>
        <v>Forage</v>
      </c>
      <c r="AD31" t="str">
        <f>'Liste Linéaire_Togo'!AD31</f>
        <v>non</v>
      </c>
      <c r="AE31" t="str">
        <f>'Liste Linéaire_Togo'!AE31</f>
        <v>non</v>
      </c>
      <c r="AF31" t="str">
        <f>'Liste Linéaire_Togo'!AF31</f>
        <v>négatif</v>
      </c>
      <c r="AG31" t="str">
        <f>'Liste Linéaire_Togo'!AG31</f>
        <v>Négatif</v>
      </c>
      <c r="AH31" t="str">
        <f>'Liste Linéaire_Togo'!AH31</f>
        <v>OUI</v>
      </c>
      <c r="AI31" s="24">
        <f>'Liste Linéaire_Togo'!AI31</f>
        <v>45568</v>
      </c>
      <c r="AJ31" t="str">
        <f>'Liste Linéaire_Togo'!AJ31</f>
        <v>Guéri</v>
      </c>
      <c r="AK31" t="str">
        <f>'Liste Linéaire_Togo'!AK31</f>
        <v>confirmé</v>
      </c>
      <c r="AL31" t="str">
        <f>'Liste Linéaire_Togo'!AL31</f>
        <v>Golfe</v>
      </c>
      <c r="AM31" t="str">
        <f>'Liste Linéaire_Togo'!AM31</f>
        <v>Golfe 6</v>
      </c>
      <c r="AN31" t="str">
        <f>'Liste Linéaire_Togo'!AN31</f>
        <v>Baguida</v>
      </c>
      <c r="AO31" t="str">
        <f>'Liste Linéaire_Togo'!AO31</f>
        <v>Positif</v>
      </c>
      <c r="AP31" t="str">
        <f>'Liste Linéaire_Togo'!AP31</f>
        <v>Formation sanitaire</v>
      </c>
    </row>
    <row r="32" spans="1:42">
      <c r="A32">
        <f>'Liste Linéaire_Togo'!A32</f>
        <v>31</v>
      </c>
      <c r="B32" t="str">
        <f>'Liste Linéaire_Togo'!B32</f>
        <v>MAWUGNIGBON Godwin</v>
      </c>
      <c r="C32">
        <f>'Liste Linéaire_Togo'!C32</f>
        <v>2</v>
      </c>
      <c r="D32" t="str">
        <f>'Liste Linéaire_Togo'!D32</f>
        <v>[0-2]</v>
      </c>
      <c r="E32">
        <f>'Liste Linéaire_Togo'!E32</f>
        <v>0</v>
      </c>
      <c r="F32" t="str">
        <f>'Liste Linéaire_Togo'!F32</f>
        <v>Masculin</v>
      </c>
      <c r="G32" t="str">
        <f>'Liste Linéaire_Togo'!G32</f>
        <v>NA</v>
      </c>
      <c r="H32">
        <f>'Liste Linéaire_Togo'!H32</f>
        <v>0</v>
      </c>
      <c r="I32" t="str">
        <f>'Liste Linéaire_Togo'!I32</f>
        <v>Adamavo</v>
      </c>
      <c r="J32" t="str">
        <f>VLOOKUP(I32,CARTE!$C$1:$F$198,3,FALSE)</f>
        <v>6.170206928331889</v>
      </c>
      <c r="K32" t="str">
        <f>VLOOKUP(I32,CARTE!$C$1:$F$198,4,FALSE)</f>
        <v xml:space="preserve"> 1.3065224647621934</v>
      </c>
      <c r="L32" t="str">
        <f>'Liste Linéaire_Togo'!L32</f>
        <v>CMS Adakpamé</v>
      </c>
      <c r="M32" t="str">
        <f>'Liste Linéaire_Togo'!M32</f>
        <v>Golfe 6</v>
      </c>
      <c r="N32" t="str">
        <f>'Liste Linéaire_Togo'!N32</f>
        <v>Golfe</v>
      </c>
      <c r="O32" t="str">
        <f>'Liste Linéaire_Togo'!O32</f>
        <v>Grand Lomé</v>
      </c>
      <c r="P32" s="24">
        <f>'Liste Linéaire_Togo'!P32</f>
        <v>45563</v>
      </c>
      <c r="Q32" t="str">
        <f>'Liste Linéaire_Togo'!Q32</f>
        <v>S39</v>
      </c>
      <c r="R32" s="24">
        <f>'Liste Linéaire_Togo'!R32</f>
        <v>45565</v>
      </c>
      <c r="S32" t="str">
        <f>'Liste Linéaire_Togo'!S32</f>
        <v>oui</v>
      </c>
      <c r="T32" t="str">
        <f>'Liste Linéaire_Togo'!T32</f>
        <v>non</v>
      </c>
      <c r="U32" t="str">
        <f>'Liste Linéaire_Togo'!U32</f>
        <v>non</v>
      </c>
      <c r="V32" t="str">
        <f>'Liste Linéaire_Togo'!V32</f>
        <v>non</v>
      </c>
      <c r="W32">
        <f>'Liste Linéaire_Togo'!W32</f>
        <v>0</v>
      </c>
      <c r="X32" t="str">
        <f>'Liste Linéaire_Togo'!X32</f>
        <v>Oui</v>
      </c>
      <c r="Y32" t="str">
        <f>'Liste Linéaire_Togo'!Y32</f>
        <v>oui</v>
      </c>
      <c r="Z32" t="str">
        <f>'Liste Linéaire_Togo'!Z32</f>
        <v>non</v>
      </c>
      <c r="AA32" t="str">
        <f>'Liste Linéaire_Togo'!AA32</f>
        <v>non</v>
      </c>
      <c r="AB32" t="str">
        <f>'Liste Linéaire_Togo'!AB32</f>
        <v>non</v>
      </c>
      <c r="AC32" t="str">
        <f>'Liste Linéaire_Togo'!AC32</f>
        <v>Forage</v>
      </c>
      <c r="AD32" t="str">
        <f>'Liste Linéaire_Togo'!AD32</f>
        <v>non</v>
      </c>
      <c r="AE32" t="str">
        <f>'Liste Linéaire_Togo'!AE32</f>
        <v>oui</v>
      </c>
      <c r="AF32" t="str">
        <f>'Liste Linéaire_Togo'!AF32</f>
        <v>positif</v>
      </c>
      <c r="AG32" t="str">
        <f>'Liste Linéaire_Togo'!AG32</f>
        <v>Positif O1 Ogawa</v>
      </c>
      <c r="AH32">
        <f>'Liste Linéaire_Togo'!AH32</f>
        <v>0</v>
      </c>
      <c r="AI32" s="24">
        <f>'Liste Linéaire_Togo'!AI32</f>
        <v>45567</v>
      </c>
      <c r="AJ32" t="str">
        <f>'Liste Linéaire_Togo'!AJ32</f>
        <v>Guéri</v>
      </c>
      <c r="AK32" t="str">
        <f>'Liste Linéaire_Togo'!AK32</f>
        <v>confirmé</v>
      </c>
      <c r="AL32" t="str">
        <f>'Liste Linéaire_Togo'!AL32</f>
        <v>Golfe</v>
      </c>
      <c r="AM32" t="str">
        <f>'Liste Linéaire_Togo'!AM32</f>
        <v>Golfe 6</v>
      </c>
      <c r="AN32" t="str">
        <f>'Liste Linéaire_Togo'!AN32</f>
        <v>Baguida</v>
      </c>
      <c r="AO32" t="str">
        <f>'Liste Linéaire_Togo'!AO32</f>
        <v>Positif</v>
      </c>
      <c r="AP32" t="str">
        <f>'Liste Linéaire_Togo'!AP32</f>
        <v>Formation sanitaire</v>
      </c>
    </row>
    <row r="33" spans="1:42">
      <c r="A33">
        <f>'Liste Linéaire_Togo'!A33</f>
        <v>32</v>
      </c>
      <c r="B33" t="str">
        <f>'Liste Linéaire_Togo'!B33</f>
        <v>EKOE Dédé</v>
      </c>
      <c r="C33">
        <f>'Liste Linéaire_Togo'!C33</f>
        <v>17</v>
      </c>
      <c r="D33" t="str">
        <f>'Liste Linéaire_Togo'!D33</f>
        <v>[15-44]</v>
      </c>
      <c r="E33">
        <f>'Liste Linéaire_Togo'!E33</f>
        <v>0</v>
      </c>
      <c r="F33" t="str">
        <f>'Liste Linéaire_Togo'!F33</f>
        <v>Féminin</v>
      </c>
      <c r="G33" t="str">
        <f>'Liste Linéaire_Togo'!G33</f>
        <v>Eleve</v>
      </c>
      <c r="H33">
        <f>'Liste Linéaire_Togo'!H33</f>
        <v>0</v>
      </c>
      <c r="I33" t="str">
        <f>'Liste Linéaire_Togo'!I33</f>
        <v>Adamavo</v>
      </c>
      <c r="J33" t="str">
        <f>VLOOKUP(I33,CARTE!$C$1:$F$198,3,FALSE)</f>
        <v>6.170206928331889</v>
      </c>
      <c r="K33" t="str">
        <f>VLOOKUP(I33,CARTE!$C$1:$F$198,4,FALSE)</f>
        <v xml:space="preserve"> 1.3065224647621934</v>
      </c>
      <c r="L33" t="str">
        <f>'Liste Linéaire_Togo'!L33</f>
        <v>CMS Adakpamé</v>
      </c>
      <c r="M33" t="str">
        <f>'Liste Linéaire_Togo'!M33</f>
        <v>Golfe 6</v>
      </c>
      <c r="N33" t="str">
        <f>'Liste Linéaire_Togo'!N33</f>
        <v>Golfe</v>
      </c>
      <c r="O33" t="str">
        <f>'Liste Linéaire_Togo'!O33</f>
        <v>Grand Lomé</v>
      </c>
      <c r="P33" s="24">
        <f>'Liste Linéaire_Togo'!P33</f>
        <v>45564</v>
      </c>
      <c r="Q33" t="str">
        <f>'Liste Linéaire_Togo'!Q33</f>
        <v>S39</v>
      </c>
      <c r="R33" s="24">
        <f>'Liste Linéaire_Togo'!R33</f>
        <v>45565</v>
      </c>
      <c r="S33" t="str">
        <f>'Liste Linéaire_Togo'!S33</f>
        <v>oui</v>
      </c>
      <c r="T33" t="str">
        <f>'Liste Linéaire_Togo'!T33</f>
        <v>oui</v>
      </c>
      <c r="U33" t="str">
        <f>'Liste Linéaire_Togo'!U33</f>
        <v>oui</v>
      </c>
      <c r="V33" t="str">
        <f>'Liste Linéaire_Togo'!V33</f>
        <v>oui</v>
      </c>
      <c r="W33">
        <f>'Liste Linéaire_Togo'!W33</f>
        <v>0</v>
      </c>
      <c r="X33" t="str">
        <f>'Liste Linéaire_Togo'!X33</f>
        <v>Oui</v>
      </c>
      <c r="Y33" t="str">
        <f>'Liste Linéaire_Togo'!Y33</f>
        <v>non</v>
      </c>
      <c r="Z33" t="str">
        <f>'Liste Linéaire_Togo'!Z33</f>
        <v>non</v>
      </c>
      <c r="AA33" t="str">
        <f>'Liste Linéaire_Togo'!AA33</f>
        <v>non</v>
      </c>
      <c r="AB33" t="str">
        <f>'Liste Linéaire_Togo'!AB33</f>
        <v>non</v>
      </c>
      <c r="AC33" t="str">
        <f>'Liste Linéaire_Togo'!AC33</f>
        <v>Forage</v>
      </c>
      <c r="AD33" t="str">
        <f>'Liste Linéaire_Togo'!AD33</f>
        <v>non</v>
      </c>
      <c r="AE33" t="str">
        <f>'Liste Linéaire_Togo'!AE33</f>
        <v>oui</v>
      </c>
      <c r="AF33" t="str">
        <f>'Liste Linéaire_Togo'!AF33</f>
        <v>positif</v>
      </c>
      <c r="AG33" t="str">
        <f>'Liste Linéaire_Togo'!AG33</f>
        <v>Positif O1 Ogawa</v>
      </c>
      <c r="AH33" t="str">
        <f>'Liste Linéaire_Togo'!AH33</f>
        <v>OUI</v>
      </c>
      <c r="AI33" s="24">
        <f>'Liste Linéaire_Togo'!AI33</f>
        <v>45568</v>
      </c>
      <c r="AJ33" t="str">
        <f>'Liste Linéaire_Togo'!AJ33</f>
        <v>Guéri</v>
      </c>
      <c r="AK33" t="str">
        <f>'Liste Linéaire_Togo'!AK33</f>
        <v>confirmé</v>
      </c>
      <c r="AL33" t="str">
        <f>'Liste Linéaire_Togo'!AL33</f>
        <v>Golfe</v>
      </c>
      <c r="AM33" t="str">
        <f>'Liste Linéaire_Togo'!AM33</f>
        <v>Golfe 6</v>
      </c>
      <c r="AN33" t="str">
        <f>'Liste Linéaire_Togo'!AN33</f>
        <v>Baguida</v>
      </c>
      <c r="AO33" t="str">
        <f>'Liste Linéaire_Togo'!AO33</f>
        <v>Positif</v>
      </c>
      <c r="AP33" t="str">
        <f>'Liste Linéaire_Togo'!AP33</f>
        <v>Formation sanitaire</v>
      </c>
    </row>
    <row r="34" spans="1:42">
      <c r="A34">
        <f>'Liste Linéaire_Togo'!A34</f>
        <v>33</v>
      </c>
      <c r="B34" t="str">
        <f>'Liste Linéaire_Togo'!B34</f>
        <v>AKOLI Antoine</v>
      </c>
      <c r="C34">
        <f>'Liste Linéaire_Togo'!C34</f>
        <v>23</v>
      </c>
      <c r="D34" t="str">
        <f>'Liste Linéaire_Togo'!D34</f>
        <v>[15-44]</v>
      </c>
      <c r="E34">
        <f>'Liste Linéaire_Togo'!E34</f>
        <v>0</v>
      </c>
      <c r="F34" t="str">
        <f>'Liste Linéaire_Togo'!F34</f>
        <v>Masculin</v>
      </c>
      <c r="G34" t="str">
        <f>'Liste Linéaire_Togo'!G34</f>
        <v>Revendeur</v>
      </c>
      <c r="H34">
        <f>'Liste Linéaire_Togo'!H34</f>
        <v>0</v>
      </c>
      <c r="I34" t="str">
        <f>'Liste Linéaire_Togo'!I34</f>
        <v>Katanga</v>
      </c>
      <c r="J34" t="str">
        <f>VLOOKUP(I34,CARTE!$C$1:$F$198,3,FALSE)</f>
        <v>6.186026591764903</v>
      </c>
      <c r="K34" t="str">
        <f>VLOOKUP(I34,CARTE!$C$1:$F$198,4,FALSE)</f>
        <v>1.3075633519218346</v>
      </c>
      <c r="L34" t="str">
        <f>'Liste Linéaire_Togo'!L34</f>
        <v>CMS Adakpamé</v>
      </c>
      <c r="M34" t="str">
        <f>'Liste Linéaire_Togo'!M34</f>
        <v>Golfe 1</v>
      </c>
      <c r="N34" t="str">
        <f>'Liste Linéaire_Togo'!N34</f>
        <v>Golfe</v>
      </c>
      <c r="O34" t="str">
        <f>'Liste Linéaire_Togo'!O34</f>
        <v>Grand Lomé</v>
      </c>
      <c r="P34" s="24">
        <f>'Liste Linéaire_Togo'!P34</f>
        <v>45567</v>
      </c>
      <c r="Q34" t="str">
        <f>'Liste Linéaire_Togo'!Q34</f>
        <v>S40</v>
      </c>
      <c r="R34" s="24">
        <f>'Liste Linéaire_Togo'!R34</f>
        <v>45567</v>
      </c>
      <c r="S34" t="str">
        <f>'Liste Linéaire_Togo'!S34</f>
        <v>oui</v>
      </c>
      <c r="T34" t="str">
        <f>'Liste Linéaire_Togo'!T34</f>
        <v>oui</v>
      </c>
      <c r="U34" t="str">
        <f>'Liste Linéaire_Togo'!U34</f>
        <v>oui</v>
      </c>
      <c r="V34" t="str">
        <f>'Liste Linéaire_Togo'!V34</f>
        <v>oui</v>
      </c>
      <c r="W34">
        <f>'Liste Linéaire_Togo'!W34</f>
        <v>0</v>
      </c>
      <c r="X34" t="str">
        <f>'Liste Linéaire_Togo'!X34</f>
        <v>Oui</v>
      </c>
      <c r="Y34" t="str">
        <f>'Liste Linéaire_Togo'!Y34</f>
        <v>non</v>
      </c>
      <c r="Z34" t="str">
        <f>'Liste Linéaire_Togo'!Z34</f>
        <v>non</v>
      </c>
      <c r="AA34" t="str">
        <f>'Liste Linéaire_Togo'!AA34</f>
        <v>non</v>
      </c>
      <c r="AB34" t="str">
        <f>'Liste Linéaire_Togo'!AB34</f>
        <v>non</v>
      </c>
      <c r="AC34" t="str">
        <f>'Liste Linéaire_Togo'!AC34</f>
        <v>Forage</v>
      </c>
      <c r="AD34" t="str">
        <f>'Liste Linéaire_Togo'!AD34</f>
        <v>non</v>
      </c>
      <c r="AE34" t="str">
        <f>'Liste Linéaire_Togo'!AE34</f>
        <v>oui</v>
      </c>
      <c r="AF34" t="str">
        <f>'Liste Linéaire_Togo'!AF34</f>
        <v>positif</v>
      </c>
      <c r="AG34" t="str">
        <f>'Liste Linéaire_Togo'!AG34</f>
        <v>Positif O1 Ogawa</v>
      </c>
      <c r="AH34" t="str">
        <f>'Liste Linéaire_Togo'!AH34</f>
        <v>OUI</v>
      </c>
      <c r="AI34" s="24" t="str">
        <f>'Liste Linéaire_Togo'!AI34</f>
        <v>NA</v>
      </c>
      <c r="AJ34" t="str">
        <f>'Liste Linéaire_Togo'!AJ34</f>
        <v>Guéri</v>
      </c>
      <c r="AK34" t="str">
        <f>'Liste Linéaire_Togo'!AK34</f>
        <v>confirmé</v>
      </c>
      <c r="AL34" t="str">
        <f>'Liste Linéaire_Togo'!AL34</f>
        <v>Golfe</v>
      </c>
      <c r="AM34" t="str">
        <f>'Liste Linéaire_Togo'!AM34</f>
        <v>Golfe 1</v>
      </c>
      <c r="AN34" t="str">
        <f>'Liste Linéaire_Togo'!AN34</f>
        <v>Bè-Est</v>
      </c>
      <c r="AO34" t="str">
        <f>'Liste Linéaire_Togo'!AO34</f>
        <v>Positif</v>
      </c>
      <c r="AP34" t="str">
        <f>'Liste Linéaire_Togo'!AP34</f>
        <v>Formation sanitaire</v>
      </c>
    </row>
    <row r="35" spans="1:42">
      <c r="A35">
        <f>'Liste Linéaire_Togo'!A35</f>
        <v>34</v>
      </c>
      <c r="B35" t="str">
        <f>'Liste Linéaire_Togo'!B35</f>
        <v>BIYAO Yao</v>
      </c>
      <c r="C35">
        <f>'Liste Linéaire_Togo'!C35</f>
        <v>55</v>
      </c>
      <c r="D35" t="str">
        <f>'Liste Linéaire_Togo'!D35</f>
        <v>[45-59]</v>
      </c>
      <c r="E35">
        <f>'Liste Linéaire_Togo'!E35</f>
        <v>0</v>
      </c>
      <c r="F35" t="str">
        <f>'Liste Linéaire_Togo'!F35</f>
        <v>Masculin</v>
      </c>
      <c r="G35" t="str">
        <f>'Liste Linéaire_Togo'!G35</f>
        <v>Coursier</v>
      </c>
      <c r="H35">
        <f>'Liste Linéaire_Togo'!H35</f>
        <v>93179120</v>
      </c>
      <c r="I35" t="str">
        <f>'Liste Linéaire_Togo'!I35</f>
        <v>Tokoin Trésor</v>
      </c>
      <c r="J35" t="str">
        <f>VLOOKUP(I35,CARTE!$C$1:$F$198,3,FALSE)</f>
        <v>6.127294796391453</v>
      </c>
      <c r="K35" t="str">
        <f>VLOOKUP(I35,CARTE!$C$1:$F$198,4,FALSE)</f>
        <v xml:space="preserve"> 1.2177901541906115</v>
      </c>
      <c r="L35" t="str">
        <f>'Liste Linéaire_Togo'!L35</f>
        <v>CHU Campus</v>
      </c>
      <c r="M35" t="str">
        <f>'Liste Linéaire_Togo'!M35</f>
        <v>Golfe 4</v>
      </c>
      <c r="N35" t="str">
        <f>'Liste Linéaire_Togo'!N35</f>
        <v>Golfe</v>
      </c>
      <c r="O35" t="str">
        <f>'Liste Linéaire_Togo'!O35</f>
        <v>Grand Lomé</v>
      </c>
      <c r="P35" s="24">
        <f>'Liste Linéaire_Togo'!P35</f>
        <v>45567</v>
      </c>
      <c r="Q35" t="str">
        <f>'Liste Linéaire_Togo'!Q35</f>
        <v>S40</v>
      </c>
      <c r="R35" s="24">
        <f>'Liste Linéaire_Togo'!R35</f>
        <v>45569</v>
      </c>
      <c r="S35" t="str">
        <f>'Liste Linéaire_Togo'!S35</f>
        <v>oui</v>
      </c>
      <c r="T35" t="str">
        <f>'Liste Linéaire_Togo'!T35</f>
        <v>non</v>
      </c>
      <c r="U35" t="str">
        <f>'Liste Linéaire_Togo'!U35</f>
        <v>non</v>
      </c>
      <c r="V35" t="str">
        <f>'Liste Linéaire_Togo'!V35</f>
        <v>oui</v>
      </c>
      <c r="W35">
        <f>'Liste Linéaire_Togo'!W35</f>
        <v>0</v>
      </c>
      <c r="X35" t="str">
        <f>'Liste Linéaire_Togo'!X35</f>
        <v>Oui</v>
      </c>
      <c r="Y35" t="str">
        <f>'Liste Linéaire_Togo'!Y35</f>
        <v>non</v>
      </c>
      <c r="Z35" t="str">
        <f>'Liste Linéaire_Togo'!Z35</f>
        <v>non</v>
      </c>
      <c r="AA35" t="str">
        <f>'Liste Linéaire_Togo'!AA35</f>
        <v>non</v>
      </c>
      <c r="AB35" t="str">
        <f>'Liste Linéaire_Togo'!AB35</f>
        <v>non</v>
      </c>
      <c r="AC35" t="str">
        <f>'Liste Linéaire_Togo'!AC35</f>
        <v>Tde</v>
      </c>
      <c r="AD35" t="str">
        <f>'Liste Linéaire_Togo'!AD35</f>
        <v>non</v>
      </c>
      <c r="AE35" t="str">
        <f>'Liste Linéaire_Togo'!AE35</f>
        <v>oui</v>
      </c>
      <c r="AF35" t="str">
        <f>'Liste Linéaire_Togo'!AF35</f>
        <v>négatif</v>
      </c>
      <c r="AG35" t="str">
        <f>'Liste Linéaire_Togo'!AG35</f>
        <v>Négatif</v>
      </c>
      <c r="AH35" t="str">
        <f>'Liste Linéaire_Togo'!AH35</f>
        <v>OUI</v>
      </c>
      <c r="AI35" s="24">
        <f>'Liste Linéaire_Togo'!AI35</f>
        <v>45570</v>
      </c>
      <c r="AJ35" t="str">
        <f>'Liste Linéaire_Togo'!AJ35</f>
        <v>dcd</v>
      </c>
      <c r="AK35" t="str">
        <f>'Liste Linéaire_Togo'!AK35</f>
        <v>suspect</v>
      </c>
      <c r="AL35" t="str">
        <f>'Liste Linéaire_Togo'!AL35</f>
        <v>Golfe</v>
      </c>
      <c r="AM35" t="str">
        <f>'Liste Linéaire_Togo'!AM35</f>
        <v>Golfe 4</v>
      </c>
      <c r="AN35" t="str">
        <f>'Liste Linéaire_Togo'!AN35</f>
        <v>Amoutivé</v>
      </c>
      <c r="AO35" t="str">
        <f>'Liste Linéaire_Togo'!AO35</f>
        <v>negatif</v>
      </c>
      <c r="AP35" t="str">
        <f>'Liste Linéaire_Togo'!AP35</f>
        <v>Formation sanitaire</v>
      </c>
    </row>
    <row r="36" spans="1:42">
      <c r="A36">
        <f>'Liste Linéaire_Togo'!A36</f>
        <v>35</v>
      </c>
      <c r="B36" t="str">
        <f>'Liste Linéaire_Togo'!B36</f>
        <v>KOKOUDA Samuel</v>
      </c>
      <c r="C36">
        <f>'Liste Linéaire_Togo'!C36</f>
        <v>11</v>
      </c>
      <c r="D36" t="str">
        <f>'Liste Linéaire_Togo'!D36</f>
        <v>[5-14]</v>
      </c>
      <c r="E36">
        <f>'Liste Linéaire_Togo'!E36</f>
        <v>0</v>
      </c>
      <c r="F36" t="str">
        <f>'Liste Linéaire_Togo'!F36</f>
        <v>Masculin</v>
      </c>
      <c r="G36" t="str">
        <f>'Liste Linéaire_Togo'!G36</f>
        <v>Eleve</v>
      </c>
      <c r="H36">
        <f>'Liste Linéaire_Togo'!H36</f>
        <v>90704984</v>
      </c>
      <c r="I36" t="str">
        <f>'Liste Linéaire_Togo'!I36</f>
        <v>colas</v>
      </c>
      <c r="J36" t="str">
        <f>VLOOKUP(I36,CARTE!$C$1:$F$198,3,FALSE)</f>
        <v>6.183180898769146</v>
      </c>
      <c r="K36" t="str">
        <f>VLOOKUP(I36,CARTE!$C$1:$F$198,4,FALSE)</f>
        <v>1.2656584238258837</v>
      </c>
      <c r="L36" t="str">
        <f>'Liste Linéaire_Togo'!L36</f>
        <v>Hopital Bè Kpota</v>
      </c>
      <c r="M36" t="str">
        <f>'Liste Linéaire_Togo'!M36</f>
        <v>Golfe 1</v>
      </c>
      <c r="N36" t="str">
        <f>'Liste Linéaire_Togo'!N36</f>
        <v>Golfe</v>
      </c>
      <c r="O36" t="str">
        <f>'Liste Linéaire_Togo'!O36</f>
        <v>Grand Lomé</v>
      </c>
      <c r="P36" s="24">
        <f>'Liste Linéaire_Togo'!P36</f>
        <v>45566</v>
      </c>
      <c r="Q36" t="str">
        <f>'Liste Linéaire_Togo'!Q36</f>
        <v>S40</v>
      </c>
      <c r="R36" s="24">
        <f>'Liste Linéaire_Togo'!R36</f>
        <v>45568</v>
      </c>
      <c r="S36" t="str">
        <f>'Liste Linéaire_Togo'!S36</f>
        <v>oui</v>
      </c>
      <c r="T36" t="str">
        <f>'Liste Linéaire_Togo'!T36</f>
        <v>oui</v>
      </c>
      <c r="U36" t="str">
        <f>'Liste Linéaire_Togo'!U36</f>
        <v>non</v>
      </c>
      <c r="V36" t="str">
        <f>'Liste Linéaire_Togo'!V36</f>
        <v>non</v>
      </c>
      <c r="W36">
        <f>'Liste Linéaire_Togo'!W36</f>
        <v>0</v>
      </c>
      <c r="X36" t="str">
        <f>'Liste Linéaire_Togo'!X36</f>
        <v>Oui</v>
      </c>
      <c r="Y36" t="str">
        <f>'Liste Linéaire_Togo'!Y36</f>
        <v>non</v>
      </c>
      <c r="Z36" t="str">
        <f>'Liste Linéaire_Togo'!Z36</f>
        <v>non</v>
      </c>
      <c r="AA36" t="str">
        <f>'Liste Linéaire_Togo'!AA36</f>
        <v>non</v>
      </c>
      <c r="AB36" t="str">
        <f>'Liste Linéaire_Togo'!AB36</f>
        <v>non</v>
      </c>
      <c r="AC36" t="str">
        <f>'Liste Linéaire_Togo'!AC36</f>
        <v>Forage</v>
      </c>
      <c r="AD36" t="str">
        <f>'Liste Linéaire_Togo'!AD36</f>
        <v>non</v>
      </c>
      <c r="AE36" t="str">
        <f>'Liste Linéaire_Togo'!AE36</f>
        <v>oui</v>
      </c>
      <c r="AF36" t="str">
        <f>'Liste Linéaire_Togo'!AF36</f>
        <v>négatif</v>
      </c>
      <c r="AG36" t="str">
        <f>'Liste Linéaire_Togo'!AG36</f>
        <v>Négatif</v>
      </c>
      <c r="AH36" t="str">
        <f>'Liste Linéaire_Togo'!AH36</f>
        <v>OUI</v>
      </c>
      <c r="AI36" s="24">
        <f>'Liste Linéaire_Togo'!AI36</f>
        <v>45569</v>
      </c>
      <c r="AJ36" t="str">
        <f>'Liste Linéaire_Togo'!AJ36</f>
        <v>Guéri</v>
      </c>
      <c r="AK36" t="str">
        <f>'Liste Linéaire_Togo'!AK36</f>
        <v>suspect</v>
      </c>
      <c r="AL36" t="str">
        <f>'Liste Linéaire_Togo'!AL36</f>
        <v>Golfe</v>
      </c>
      <c r="AM36" t="str">
        <f>'Liste Linéaire_Togo'!AM36</f>
        <v>Golfe 2</v>
      </c>
      <c r="AN36" t="str">
        <f>'Liste Linéaire_Togo'!AN36</f>
        <v>Bè-Centre</v>
      </c>
      <c r="AO36" t="str">
        <f>'Liste Linéaire_Togo'!AO36</f>
        <v>negatif</v>
      </c>
      <c r="AP36" t="str">
        <f>'Liste Linéaire_Togo'!AP36</f>
        <v>Formation sanitaire</v>
      </c>
    </row>
    <row r="37" spans="1:42">
      <c r="A37">
        <f>'Liste Linéaire_Togo'!A37</f>
        <v>36</v>
      </c>
      <c r="B37" t="str">
        <f>'Liste Linéaire_Togo'!B37</f>
        <v>DAGLORIA LATIFA</v>
      </c>
      <c r="C37">
        <f>'Liste Linéaire_Togo'!C37</f>
        <v>9</v>
      </c>
      <c r="D37" t="str">
        <f>'Liste Linéaire_Togo'!D37</f>
        <v>[5-14]</v>
      </c>
      <c r="E37">
        <f>'Liste Linéaire_Togo'!E37</f>
        <v>0</v>
      </c>
      <c r="F37" t="str">
        <f>'Liste Linéaire_Togo'!F37</f>
        <v>Féminin</v>
      </c>
      <c r="G37" t="str">
        <f>'Liste Linéaire_Togo'!G37</f>
        <v>ELEVE</v>
      </c>
      <c r="H37">
        <f>'Liste Linéaire_Togo'!H37</f>
        <v>71987815</v>
      </c>
      <c r="I37" t="str">
        <f>'Liste Linéaire_Togo'!I37</f>
        <v>DJAMADJI</v>
      </c>
      <c r="J37" t="str">
        <f>VLOOKUP(I37,CARTE!$C$1:$F$198,3,FALSE)</f>
        <v>6.237265928242092</v>
      </c>
      <c r="K37" t="str">
        <f>VLOOKUP(I37,CARTE!$C$1:$F$198,4,FALSE)</f>
        <v xml:space="preserve"> 1.5713269352515131</v>
      </c>
      <c r="L37" t="str">
        <f>'Liste Linéaire_Togo'!L37</f>
        <v>CHP ANEHO</v>
      </c>
      <c r="M37" t="str">
        <f>'Liste Linéaire_Togo'!M37</f>
        <v>LACS1</v>
      </c>
      <c r="N37" t="str">
        <f>'Liste Linéaire_Togo'!N37</f>
        <v>Lacs</v>
      </c>
      <c r="O37" t="str">
        <f>'Liste Linéaire_Togo'!O37</f>
        <v>MARITIME</v>
      </c>
      <c r="P37" s="24">
        <f>'Liste Linéaire_Togo'!P37</f>
        <v>45567</v>
      </c>
      <c r="Q37" t="str">
        <f>'Liste Linéaire_Togo'!Q37</f>
        <v>S40</v>
      </c>
      <c r="R37" s="24">
        <f>'Liste Linéaire_Togo'!R37</f>
        <v>45567</v>
      </c>
      <c r="S37" t="str">
        <f>'Liste Linéaire_Togo'!S37</f>
        <v>Oui</v>
      </c>
      <c r="T37" t="str">
        <f>'Liste Linéaire_Togo'!T37</f>
        <v>Oui</v>
      </c>
      <c r="U37" t="str">
        <f>'Liste Linéaire_Togo'!U37</f>
        <v>Non</v>
      </c>
      <c r="V37" t="str">
        <f>'Liste Linéaire_Togo'!V37</f>
        <v>Oui</v>
      </c>
      <c r="W37" t="str">
        <f>'Liste Linéaire_Togo'!W37</f>
        <v>Non</v>
      </c>
      <c r="X37" t="str">
        <f>'Liste Linéaire_Togo'!X37</f>
        <v>Oui</v>
      </c>
      <c r="Y37" t="str">
        <f>'Liste Linéaire_Togo'!Y37</f>
        <v>NON</v>
      </c>
      <c r="Z37">
        <f>'Liste Linéaire_Togo'!Z37</f>
        <v>0</v>
      </c>
      <c r="AA37">
        <f>'Liste Linéaire_Togo'!AA37</f>
        <v>0</v>
      </c>
      <c r="AB37">
        <f>'Liste Linéaire_Togo'!AB37</f>
        <v>0</v>
      </c>
      <c r="AC37">
        <f>'Liste Linéaire_Togo'!AC37</f>
        <v>0</v>
      </c>
      <c r="AD37">
        <f>'Liste Linéaire_Togo'!AD37</f>
        <v>0</v>
      </c>
      <c r="AE37" t="str">
        <f>'Liste Linéaire_Togo'!AE37</f>
        <v>Oui</v>
      </c>
      <c r="AF37" t="str">
        <f>'Liste Linéaire_Togo'!AF37</f>
        <v>positif</v>
      </c>
      <c r="AG37" t="str">
        <f>'Liste Linéaire_Togo'!AG37</f>
        <v>Positif O1 Ogawa</v>
      </c>
      <c r="AH37" t="str">
        <f>'Liste Linéaire_Togo'!AH37</f>
        <v>OUI</v>
      </c>
      <c r="AI37" s="24">
        <f>'Liste Linéaire_Togo'!AI37</f>
        <v>45572</v>
      </c>
      <c r="AJ37" t="str">
        <f>'Liste Linéaire_Togo'!AJ37</f>
        <v>Guéri</v>
      </c>
      <c r="AK37" t="str">
        <f>'Liste Linéaire_Togo'!AK37</f>
        <v>confirmé</v>
      </c>
      <c r="AL37" t="str">
        <f>'Liste Linéaire_Togo'!AL37</f>
        <v>Lacs</v>
      </c>
      <c r="AM37" t="str">
        <f>'Liste Linéaire_Togo'!AM37</f>
        <v>Lacs 1</v>
      </c>
      <c r="AN37" t="str">
        <f>'Liste Linéaire_Togo'!AN37</f>
        <v>Aného</v>
      </c>
      <c r="AO37" t="str">
        <f>'Liste Linéaire_Togo'!AO37</f>
        <v>Positif</v>
      </c>
      <c r="AP37" t="str">
        <f>'Liste Linéaire_Togo'!AP37</f>
        <v>Formation Sanitaire</v>
      </c>
    </row>
    <row r="38" spans="1:42">
      <c r="A38">
        <f>'Liste Linéaire_Togo'!A38</f>
        <v>37</v>
      </c>
      <c r="B38" t="str">
        <f>'Liste Linéaire_Togo'!B38</f>
        <v>DAGLORIA  TADOU</v>
      </c>
      <c r="C38">
        <f>'Liste Linéaire_Togo'!C38</f>
        <v>6</v>
      </c>
      <c r="D38" t="str">
        <f>'Liste Linéaire_Togo'!D38</f>
        <v>[5-14]</v>
      </c>
      <c r="E38">
        <f>'Liste Linéaire_Togo'!E38</f>
        <v>0</v>
      </c>
      <c r="F38" t="str">
        <f>'Liste Linéaire_Togo'!F38</f>
        <v>Masculin</v>
      </c>
      <c r="G38" t="str">
        <f>'Liste Linéaire_Togo'!G38</f>
        <v>ELEVE</v>
      </c>
      <c r="H38">
        <f>'Liste Linéaire_Togo'!H38</f>
        <v>71987815</v>
      </c>
      <c r="I38" t="str">
        <f>'Liste Linéaire_Togo'!I38</f>
        <v>DJAMADJI</v>
      </c>
      <c r="J38" t="str">
        <f>VLOOKUP(I38,CARTE!$C$1:$F$198,3,FALSE)</f>
        <v>6.237265928242092</v>
      </c>
      <c r="K38" t="str">
        <f>VLOOKUP(I38,CARTE!$C$1:$F$198,4,FALSE)</f>
        <v xml:space="preserve"> 1.5713269352515131</v>
      </c>
      <c r="L38" t="str">
        <f>'Liste Linéaire_Togo'!L38</f>
        <v>POLYCLINIQUE D'ANEHO</v>
      </c>
      <c r="M38" t="str">
        <f>'Liste Linéaire_Togo'!M38</f>
        <v>LACS1</v>
      </c>
      <c r="N38" t="str">
        <f>'Liste Linéaire_Togo'!N38</f>
        <v>Lacs</v>
      </c>
      <c r="O38" t="str">
        <f>'Liste Linéaire_Togo'!O38</f>
        <v>MARITIME</v>
      </c>
      <c r="P38" s="24">
        <f>'Liste Linéaire_Togo'!P38</f>
        <v>45564</v>
      </c>
      <c r="Q38" t="str">
        <f>'Liste Linéaire_Togo'!Q38</f>
        <v>S39</v>
      </c>
      <c r="R38" s="24">
        <f>'Liste Linéaire_Togo'!R38</f>
        <v>45564</v>
      </c>
      <c r="S38" t="str">
        <f>'Liste Linéaire_Togo'!S38</f>
        <v>Oui</v>
      </c>
      <c r="T38" t="str">
        <f>'Liste Linéaire_Togo'!T38</f>
        <v>Oui</v>
      </c>
      <c r="U38" t="str">
        <f>'Liste Linéaire_Togo'!U38</f>
        <v>Non</v>
      </c>
      <c r="V38" t="str">
        <f>'Liste Linéaire_Togo'!V38</f>
        <v>Non</v>
      </c>
      <c r="W38" t="str">
        <f>'Liste Linéaire_Togo'!W38</f>
        <v xml:space="preserve">FIEVRE </v>
      </c>
      <c r="X38" t="str">
        <f>'Liste Linéaire_Togo'!X38</f>
        <v>Oui</v>
      </c>
      <c r="Y38" t="str">
        <f>'Liste Linéaire_Togo'!Y38</f>
        <v>OUI</v>
      </c>
      <c r="Z38">
        <f>'Liste Linéaire_Togo'!Z38</f>
        <v>0</v>
      </c>
      <c r="AA38">
        <f>'Liste Linéaire_Togo'!AA38</f>
        <v>0</v>
      </c>
      <c r="AB38">
        <f>'Liste Linéaire_Togo'!AB38</f>
        <v>0</v>
      </c>
      <c r="AC38">
        <f>'Liste Linéaire_Togo'!AC38</f>
        <v>0</v>
      </c>
      <c r="AD38">
        <f>'Liste Linéaire_Togo'!AD38</f>
        <v>0</v>
      </c>
      <c r="AE38" t="str">
        <f>'Liste Linéaire_Togo'!AE38</f>
        <v>non</v>
      </c>
      <c r="AF38" t="str">
        <f>'Liste Linéaire_Togo'!AF38</f>
        <v>NON fait</v>
      </c>
      <c r="AG38" t="str">
        <f>'Liste Linéaire_Togo'!AG38</f>
        <v>Non faite</v>
      </c>
      <c r="AH38" t="str">
        <f>'Liste Linéaire_Togo'!AH38</f>
        <v>NON</v>
      </c>
      <c r="AI38" s="24">
        <f>'Liste Linéaire_Togo'!AI38</f>
        <v>0</v>
      </c>
      <c r="AJ38" t="str">
        <f>'Liste Linéaire_Togo'!AJ38</f>
        <v>Guéri</v>
      </c>
      <c r="AK38" t="str">
        <f>'Liste Linéaire_Togo'!AK38</f>
        <v>suspect</v>
      </c>
      <c r="AL38" t="str">
        <f>'Liste Linéaire_Togo'!AL38</f>
        <v>Lacs</v>
      </c>
      <c r="AM38" t="str">
        <f>'Liste Linéaire_Togo'!AM38</f>
        <v>Lacs 1</v>
      </c>
      <c r="AN38" t="str">
        <f>'Liste Linéaire_Togo'!AN38</f>
        <v>Aného</v>
      </c>
      <c r="AO38" t="str">
        <f>'Liste Linéaire_Togo'!AO38</f>
        <v>negatif</v>
      </c>
      <c r="AP38" t="str">
        <f>'Liste Linéaire_Togo'!AP38</f>
        <v>Formation Sanitaire</v>
      </c>
    </row>
    <row r="39" spans="1:42">
      <c r="A39">
        <f>'Liste Linéaire_Togo'!A39</f>
        <v>38</v>
      </c>
      <c r="B39" t="str">
        <f>'Liste Linéaire_Togo'!B39</f>
        <v>DAGLORIA SAODATOU</v>
      </c>
      <c r="C39">
        <f>'Liste Linéaire_Togo'!C39</f>
        <v>3</v>
      </c>
      <c r="D39" t="str">
        <f>'Liste Linéaire_Togo'!D39</f>
        <v>[2-4]</v>
      </c>
      <c r="E39">
        <f>'Liste Linéaire_Togo'!E39</f>
        <v>0</v>
      </c>
      <c r="F39" t="str">
        <f>'Liste Linéaire_Togo'!F39</f>
        <v>Féminin</v>
      </c>
      <c r="G39" t="str">
        <f>'Liste Linéaire_Togo'!G39</f>
        <v>N/A</v>
      </c>
      <c r="H39">
        <f>'Liste Linéaire_Togo'!H39</f>
        <v>71987815</v>
      </c>
      <c r="I39" t="str">
        <f>'Liste Linéaire_Togo'!I39</f>
        <v>DJAMADJI</v>
      </c>
      <c r="J39" t="str">
        <f>VLOOKUP(I39,CARTE!$C$1:$F$198,3,FALSE)</f>
        <v>6.237265928242092</v>
      </c>
      <c r="K39" t="str">
        <f>VLOOKUP(I39,CARTE!$C$1:$F$198,4,FALSE)</f>
        <v xml:space="preserve"> 1.5713269352515131</v>
      </c>
      <c r="L39" t="str">
        <f>'Liste Linéaire_Togo'!L39</f>
        <v>POLYCLINIQUE D'ANEHO</v>
      </c>
      <c r="M39" t="str">
        <f>'Liste Linéaire_Togo'!M39</f>
        <v>LACS1</v>
      </c>
      <c r="N39" t="str">
        <f>'Liste Linéaire_Togo'!N39</f>
        <v>Lacs</v>
      </c>
      <c r="O39" t="str">
        <f>'Liste Linéaire_Togo'!O39</f>
        <v>MARITIME</v>
      </c>
      <c r="P39" s="24">
        <f>'Liste Linéaire_Togo'!P39</f>
        <v>45566</v>
      </c>
      <c r="Q39" t="str">
        <f>'Liste Linéaire_Togo'!Q39</f>
        <v>S40</v>
      </c>
      <c r="R39" s="24">
        <f>'Liste Linéaire_Togo'!R39</f>
        <v>45566</v>
      </c>
      <c r="S39" t="str">
        <f>'Liste Linéaire_Togo'!S39</f>
        <v>Oui</v>
      </c>
      <c r="T39" t="str">
        <f>'Liste Linéaire_Togo'!T39</f>
        <v>Oui</v>
      </c>
      <c r="U39" t="str">
        <f>'Liste Linéaire_Togo'!U39</f>
        <v>Non</v>
      </c>
      <c r="V39" t="str">
        <f>'Liste Linéaire_Togo'!V39</f>
        <v>Oui</v>
      </c>
      <c r="W39" t="str">
        <f>'Liste Linéaire_Togo'!W39</f>
        <v>Non</v>
      </c>
      <c r="X39" t="str">
        <f>'Liste Linéaire_Togo'!X39</f>
        <v>Oui</v>
      </c>
      <c r="Y39" t="str">
        <f>'Liste Linéaire_Togo'!Y39</f>
        <v>OUI</v>
      </c>
      <c r="Z39">
        <f>'Liste Linéaire_Togo'!Z39</f>
        <v>0</v>
      </c>
      <c r="AA39">
        <f>'Liste Linéaire_Togo'!AA39</f>
        <v>0</v>
      </c>
      <c r="AB39">
        <f>'Liste Linéaire_Togo'!AB39</f>
        <v>0</v>
      </c>
      <c r="AC39">
        <f>'Liste Linéaire_Togo'!AC39</f>
        <v>0</v>
      </c>
      <c r="AD39">
        <f>'Liste Linéaire_Togo'!AD39</f>
        <v>0</v>
      </c>
      <c r="AE39" t="str">
        <f>'Liste Linéaire_Togo'!AE39</f>
        <v>non</v>
      </c>
      <c r="AF39" t="str">
        <f>'Liste Linéaire_Togo'!AF39</f>
        <v>NON fait</v>
      </c>
      <c r="AG39" t="str">
        <f>'Liste Linéaire_Togo'!AG39</f>
        <v>Non faite</v>
      </c>
      <c r="AH39" t="str">
        <f>'Liste Linéaire_Togo'!AH39</f>
        <v>NON</v>
      </c>
      <c r="AI39" s="24">
        <f>'Liste Linéaire_Togo'!AI39</f>
        <v>0</v>
      </c>
      <c r="AJ39" t="str">
        <f>'Liste Linéaire_Togo'!AJ39</f>
        <v>Guéri</v>
      </c>
      <c r="AK39" t="str">
        <f>'Liste Linéaire_Togo'!AK39</f>
        <v>suspect</v>
      </c>
      <c r="AL39" t="str">
        <f>'Liste Linéaire_Togo'!AL39</f>
        <v>Lacs</v>
      </c>
      <c r="AM39" t="str">
        <f>'Liste Linéaire_Togo'!AM39</f>
        <v>Lacs 1</v>
      </c>
      <c r="AN39" t="str">
        <f>'Liste Linéaire_Togo'!AN39</f>
        <v>Aného</v>
      </c>
      <c r="AO39" t="str">
        <f>'Liste Linéaire_Togo'!AO39</f>
        <v>negatif</v>
      </c>
      <c r="AP39" t="str">
        <f>'Liste Linéaire_Togo'!AP39</f>
        <v>Formation Sanitaire</v>
      </c>
    </row>
    <row r="40" spans="1:42">
      <c r="A40">
        <f>'Liste Linéaire_Togo'!A40</f>
        <v>39</v>
      </c>
      <c r="B40" t="str">
        <f>'Liste Linéaire_Togo'!B40</f>
        <v>LAWSON DEDE</v>
      </c>
      <c r="C40">
        <f>'Liste Linéaire_Togo'!C40</f>
        <v>58</v>
      </c>
      <c r="D40" t="str">
        <f>'Liste Linéaire_Togo'!D40</f>
        <v>[45-59]</v>
      </c>
      <c r="E40">
        <f>'Liste Linéaire_Togo'!E40</f>
        <v>0</v>
      </c>
      <c r="F40" t="str">
        <f>'Liste Linéaire_Togo'!F40</f>
        <v>Féminin</v>
      </c>
      <c r="G40" t="str">
        <f>'Liste Linéaire_Togo'!G40</f>
        <v>REVENDEUSE</v>
      </c>
      <c r="H40">
        <f>'Liste Linéaire_Togo'!H40</f>
        <v>97716719</v>
      </c>
      <c r="I40" t="str">
        <f>'Liste Linéaire_Togo'!I40</f>
        <v>DJAMADJI</v>
      </c>
      <c r="J40" t="str">
        <f>VLOOKUP(I40,CARTE!$C$1:$F$198,3,FALSE)</f>
        <v>6.237265928242092</v>
      </c>
      <c r="K40" t="str">
        <f>VLOOKUP(I40,CARTE!$C$1:$F$198,4,FALSE)</f>
        <v xml:space="preserve"> 1.5713269352515131</v>
      </c>
      <c r="L40" t="str">
        <f>'Liste Linéaire_Togo'!L40</f>
        <v>POLYCLINIQUE D'ANEHO</v>
      </c>
      <c r="M40" t="str">
        <f>'Liste Linéaire_Togo'!M40</f>
        <v>LACS1</v>
      </c>
      <c r="N40" t="str">
        <f>'Liste Linéaire_Togo'!N40</f>
        <v>Lacs</v>
      </c>
      <c r="O40" t="str">
        <f>'Liste Linéaire_Togo'!O40</f>
        <v>MARITIME</v>
      </c>
      <c r="P40" s="24">
        <f>'Liste Linéaire_Togo'!P40</f>
        <v>45562</v>
      </c>
      <c r="Q40" t="str">
        <f>'Liste Linéaire_Togo'!Q40</f>
        <v>S39</v>
      </c>
      <c r="R40" s="24">
        <f>'Liste Linéaire_Togo'!R40</f>
        <v>45562</v>
      </c>
      <c r="S40" t="str">
        <f>'Liste Linéaire_Togo'!S40</f>
        <v>Oui</v>
      </c>
      <c r="T40" t="str">
        <f>'Liste Linéaire_Togo'!T40</f>
        <v>Non</v>
      </c>
      <c r="U40" t="str">
        <f>'Liste Linéaire_Togo'!U40</f>
        <v>Non</v>
      </c>
      <c r="V40" t="str">
        <f>'Liste Linéaire_Togo'!V40</f>
        <v>Non</v>
      </c>
      <c r="W40" t="str">
        <f>'Liste Linéaire_Togo'!W40</f>
        <v>Non</v>
      </c>
      <c r="X40" t="str">
        <f>'Liste Linéaire_Togo'!X40</f>
        <v>Oui</v>
      </c>
      <c r="Y40" t="str">
        <f>'Liste Linéaire_Togo'!Y40</f>
        <v>OUI</v>
      </c>
      <c r="Z40">
        <f>'Liste Linéaire_Togo'!Z40</f>
        <v>0</v>
      </c>
      <c r="AA40">
        <f>'Liste Linéaire_Togo'!AA40</f>
        <v>0</v>
      </c>
      <c r="AB40">
        <f>'Liste Linéaire_Togo'!AB40</f>
        <v>0</v>
      </c>
      <c r="AC40">
        <f>'Liste Linéaire_Togo'!AC40</f>
        <v>0</v>
      </c>
      <c r="AD40">
        <f>'Liste Linéaire_Togo'!AD40</f>
        <v>0</v>
      </c>
      <c r="AE40" t="str">
        <f>'Liste Linéaire_Togo'!AE40</f>
        <v>non</v>
      </c>
      <c r="AF40" t="str">
        <f>'Liste Linéaire_Togo'!AF40</f>
        <v>NON fait</v>
      </c>
      <c r="AG40" t="str">
        <f>'Liste Linéaire_Togo'!AG40</f>
        <v>Non faite</v>
      </c>
      <c r="AH40" t="str">
        <f>'Liste Linéaire_Togo'!AH40</f>
        <v>NON</v>
      </c>
      <c r="AI40" s="24">
        <f>'Liste Linéaire_Togo'!AI40</f>
        <v>0</v>
      </c>
      <c r="AJ40" t="str">
        <f>'Liste Linéaire_Togo'!AJ40</f>
        <v>Guéri</v>
      </c>
      <c r="AK40" t="str">
        <f>'Liste Linéaire_Togo'!AK40</f>
        <v>suspect</v>
      </c>
      <c r="AL40" t="str">
        <f>'Liste Linéaire_Togo'!AL40</f>
        <v>Lacs</v>
      </c>
      <c r="AM40" t="str">
        <f>'Liste Linéaire_Togo'!AM40</f>
        <v>Lacs 1</v>
      </c>
      <c r="AN40" t="str">
        <f>'Liste Linéaire_Togo'!AN40</f>
        <v>Aného</v>
      </c>
      <c r="AO40" t="str">
        <f>'Liste Linéaire_Togo'!AO40</f>
        <v>negatif</v>
      </c>
      <c r="AP40" t="str">
        <f>'Liste Linéaire_Togo'!AP40</f>
        <v>Communautaire</v>
      </c>
    </row>
    <row r="41" spans="1:42">
      <c r="A41">
        <f>'Liste Linéaire_Togo'!A41</f>
        <v>40</v>
      </c>
      <c r="B41" t="str">
        <f>'Liste Linéaire_Togo'!B41</f>
        <v>GOKA FELIX</v>
      </c>
      <c r="C41">
        <f>'Liste Linéaire_Togo'!C41</f>
        <v>20</v>
      </c>
      <c r="D41" t="str">
        <f>'Liste Linéaire_Togo'!D41</f>
        <v>[15-44]</v>
      </c>
      <c r="E41">
        <f>'Liste Linéaire_Togo'!E41</f>
        <v>0</v>
      </c>
      <c r="F41" t="str">
        <f>'Liste Linéaire_Togo'!F41</f>
        <v>Masculin</v>
      </c>
      <c r="G41" t="str">
        <f>'Liste Linéaire_Togo'!G41</f>
        <v>ELEVE</v>
      </c>
      <c r="H41">
        <f>'Liste Linéaire_Togo'!H41</f>
        <v>71987815</v>
      </c>
      <c r="I41" t="str">
        <f>'Liste Linéaire_Togo'!I41</f>
        <v>DJAMADJI</v>
      </c>
      <c r="J41" t="str">
        <f>VLOOKUP(I41,CARTE!$C$1:$F$198,3,FALSE)</f>
        <v>6.237265928242092</v>
      </c>
      <c r="K41" t="str">
        <f>VLOOKUP(I41,CARTE!$C$1:$F$198,4,FALSE)</f>
        <v xml:space="preserve"> 1.5713269352515131</v>
      </c>
      <c r="L41" t="str">
        <f>'Liste Linéaire_Togo'!L41</f>
        <v>CHP ANEHO</v>
      </c>
      <c r="M41" t="str">
        <f>'Liste Linéaire_Togo'!M41</f>
        <v>LACS1</v>
      </c>
      <c r="N41" t="str">
        <f>'Liste Linéaire_Togo'!N41</f>
        <v>Lacs</v>
      </c>
      <c r="O41" t="str">
        <f>'Liste Linéaire_Togo'!O41</f>
        <v>MARITIME</v>
      </c>
      <c r="P41" s="24">
        <f>'Liste Linéaire_Togo'!P41</f>
        <v>45567</v>
      </c>
      <c r="Q41" t="str">
        <f>'Liste Linéaire_Togo'!Q41</f>
        <v>S40</v>
      </c>
      <c r="R41" s="24">
        <f>'Liste Linéaire_Togo'!R41</f>
        <v>45567</v>
      </c>
      <c r="S41" t="str">
        <f>'Liste Linéaire_Togo'!S41</f>
        <v>Oui</v>
      </c>
      <c r="T41" t="str">
        <f>'Liste Linéaire_Togo'!T41</f>
        <v>Oui</v>
      </c>
      <c r="U41" t="str">
        <f>'Liste Linéaire_Togo'!U41</f>
        <v>Non</v>
      </c>
      <c r="V41" t="str">
        <f>'Liste Linéaire_Togo'!V41</f>
        <v>Oui</v>
      </c>
      <c r="W41" t="str">
        <f>'Liste Linéaire_Togo'!W41</f>
        <v>Non</v>
      </c>
      <c r="X41" t="str">
        <f>'Liste Linéaire_Togo'!X41</f>
        <v>Oui</v>
      </c>
      <c r="Y41" t="str">
        <f>'Liste Linéaire_Togo'!Y41</f>
        <v>NON</v>
      </c>
      <c r="Z41">
        <f>'Liste Linéaire_Togo'!Z41</f>
        <v>0</v>
      </c>
      <c r="AA41">
        <f>'Liste Linéaire_Togo'!AA41</f>
        <v>0</v>
      </c>
      <c r="AB41">
        <f>'Liste Linéaire_Togo'!AB41</f>
        <v>0</v>
      </c>
      <c r="AC41">
        <f>'Liste Linéaire_Togo'!AC41</f>
        <v>0</v>
      </c>
      <c r="AD41">
        <f>'Liste Linéaire_Togo'!AD41</f>
        <v>0</v>
      </c>
      <c r="AE41" t="str">
        <f>'Liste Linéaire_Togo'!AE41</f>
        <v>non</v>
      </c>
      <c r="AF41" t="str">
        <f>'Liste Linéaire_Togo'!AF41</f>
        <v>NON fait</v>
      </c>
      <c r="AG41" t="str">
        <f>'Liste Linéaire_Togo'!AG41</f>
        <v>Non faite</v>
      </c>
      <c r="AH41" t="str">
        <f>'Liste Linéaire_Togo'!AH41</f>
        <v>Oui</v>
      </c>
      <c r="AI41" s="24">
        <f>'Liste Linéaire_Togo'!AI41</f>
        <v>45572</v>
      </c>
      <c r="AJ41" t="str">
        <f>'Liste Linéaire_Togo'!AJ41</f>
        <v>Guéri</v>
      </c>
      <c r="AK41" t="str">
        <f>'Liste Linéaire_Togo'!AK41</f>
        <v>suspect</v>
      </c>
      <c r="AL41" t="str">
        <f>'Liste Linéaire_Togo'!AL41</f>
        <v>Lacs</v>
      </c>
      <c r="AM41" t="str">
        <f>'Liste Linéaire_Togo'!AM41</f>
        <v>Lacs 1</v>
      </c>
      <c r="AN41" t="str">
        <f>'Liste Linéaire_Togo'!AN41</f>
        <v>Aného</v>
      </c>
      <c r="AO41" t="str">
        <f>'Liste Linéaire_Togo'!AO41</f>
        <v>negatif</v>
      </c>
      <c r="AP41" t="str">
        <f>'Liste Linéaire_Togo'!AP41</f>
        <v>Communautaire</v>
      </c>
    </row>
    <row r="42" spans="1:42">
      <c r="A42">
        <f>'Liste Linéaire_Togo'!A42</f>
        <v>41</v>
      </c>
      <c r="B42" t="str">
        <f>'Liste Linéaire_Togo'!B42</f>
        <v>KOEGAN  ADAMA</v>
      </c>
      <c r="C42">
        <f>'Liste Linéaire_Togo'!C42</f>
        <v>79</v>
      </c>
      <c r="D42" t="str">
        <f>'Liste Linéaire_Togo'!D42</f>
        <v>[60 et plus]</v>
      </c>
      <c r="E42">
        <f>'Liste Linéaire_Togo'!E42</f>
        <v>0</v>
      </c>
      <c r="F42" t="str">
        <f>'Liste Linéaire_Togo'!F42</f>
        <v>Masculin</v>
      </c>
      <c r="G42" t="str">
        <f>'Liste Linéaire_Togo'!G42</f>
        <v>RETRAITE</v>
      </c>
      <c r="H42" t="str">
        <f>'Liste Linéaire_Togo'!H42</f>
        <v>96107090/99921843</v>
      </c>
      <c r="I42" t="str">
        <f>'Liste Linéaire_Togo'!I42</f>
        <v>DJAMADJI</v>
      </c>
      <c r="J42" t="str">
        <f>VLOOKUP(I42,CARTE!$C$1:$F$198,3,FALSE)</f>
        <v>6.237265928242092</v>
      </c>
      <c r="K42" t="str">
        <f>VLOOKUP(I42,CARTE!$C$1:$F$198,4,FALSE)</f>
        <v xml:space="preserve"> 1.5713269352515131</v>
      </c>
      <c r="L42" t="str">
        <f>'Liste Linéaire_Togo'!L42</f>
        <v>CHP ANEHO</v>
      </c>
      <c r="M42" t="str">
        <f>'Liste Linéaire_Togo'!M42</f>
        <v>LACS1</v>
      </c>
      <c r="N42" t="str">
        <f>'Liste Linéaire_Togo'!N42</f>
        <v>Lacs</v>
      </c>
      <c r="O42" t="str">
        <f>'Liste Linéaire_Togo'!O42</f>
        <v>MARITIME</v>
      </c>
      <c r="P42" s="24">
        <f>'Liste Linéaire_Togo'!P42</f>
        <v>45567</v>
      </c>
      <c r="Q42" t="str">
        <f>'Liste Linéaire_Togo'!Q42</f>
        <v>S40</v>
      </c>
      <c r="R42" s="24">
        <f>'Liste Linéaire_Togo'!R42</f>
        <v>45568</v>
      </c>
      <c r="S42" t="str">
        <f>'Liste Linéaire_Togo'!S42</f>
        <v>Oui</v>
      </c>
      <c r="T42" t="str">
        <f>'Liste Linéaire_Togo'!T42</f>
        <v>Oui</v>
      </c>
      <c r="U42" t="str">
        <f>'Liste Linéaire_Togo'!U42</f>
        <v>Non</v>
      </c>
      <c r="V42" t="str">
        <f>'Liste Linéaire_Togo'!V42</f>
        <v>Oui</v>
      </c>
      <c r="W42" t="str">
        <f>'Liste Linéaire_Togo'!W42</f>
        <v>Non</v>
      </c>
      <c r="X42" t="str">
        <f>'Liste Linéaire_Togo'!X42</f>
        <v>Oui</v>
      </c>
      <c r="Y42" t="str">
        <f>'Liste Linéaire_Togo'!Y42</f>
        <v>NON</v>
      </c>
      <c r="Z42">
        <f>'Liste Linéaire_Togo'!Z42</f>
        <v>0</v>
      </c>
      <c r="AA42">
        <f>'Liste Linéaire_Togo'!AA42</f>
        <v>0</v>
      </c>
      <c r="AB42">
        <f>'Liste Linéaire_Togo'!AB42</f>
        <v>0</v>
      </c>
      <c r="AC42">
        <f>'Liste Linéaire_Togo'!AC42</f>
        <v>0</v>
      </c>
      <c r="AD42">
        <f>'Liste Linéaire_Togo'!AD42</f>
        <v>0</v>
      </c>
      <c r="AE42" t="str">
        <f>'Liste Linéaire_Togo'!AE42</f>
        <v>Oui</v>
      </c>
      <c r="AF42" t="str">
        <f>'Liste Linéaire_Togo'!AF42</f>
        <v>positif</v>
      </c>
      <c r="AG42" t="str">
        <f>'Liste Linéaire_Togo'!AG42</f>
        <v>Positif O1 Ogawa</v>
      </c>
      <c r="AH42" t="str">
        <f>'Liste Linéaire_Togo'!AH42</f>
        <v>OUI</v>
      </c>
      <c r="AI42" s="24">
        <f>'Liste Linéaire_Togo'!AI42</f>
        <v>45572</v>
      </c>
      <c r="AJ42" t="str">
        <f>'Liste Linéaire_Togo'!AJ42</f>
        <v>Guéri</v>
      </c>
      <c r="AK42" t="str">
        <f>'Liste Linéaire_Togo'!AK42</f>
        <v>confirmé</v>
      </c>
      <c r="AL42" t="str">
        <f>'Liste Linéaire_Togo'!AL42</f>
        <v>Lacs</v>
      </c>
      <c r="AM42" t="str">
        <f>'Liste Linéaire_Togo'!AM42</f>
        <v>Lacs 1</v>
      </c>
      <c r="AN42" t="str">
        <f>'Liste Linéaire_Togo'!AN42</f>
        <v>Aného</v>
      </c>
      <c r="AO42" t="str">
        <f>'Liste Linéaire_Togo'!AO42</f>
        <v>Positif</v>
      </c>
      <c r="AP42" t="str">
        <f>'Liste Linéaire_Togo'!AP42</f>
        <v>Formation Sanitaire</v>
      </c>
    </row>
    <row r="43" spans="1:42">
      <c r="A43">
        <f>'Liste Linéaire_Togo'!A43</f>
        <v>42</v>
      </c>
      <c r="B43" t="str">
        <f>'Liste Linéaire_Togo'!B43</f>
        <v>MISSEWU CLEMENT</v>
      </c>
      <c r="C43">
        <f>'Liste Linéaire_Togo'!C43</f>
        <v>18</v>
      </c>
      <c r="D43" t="str">
        <f>'Liste Linéaire_Togo'!D43</f>
        <v>[15-44]</v>
      </c>
      <c r="E43">
        <f>'Liste Linéaire_Togo'!E43</f>
        <v>0</v>
      </c>
      <c r="F43" t="str">
        <f>'Liste Linéaire_Togo'!F43</f>
        <v>Masculin</v>
      </c>
      <c r="G43" t="str">
        <f>'Liste Linéaire_Togo'!G43</f>
        <v>ELEVE</v>
      </c>
      <c r="H43">
        <f>'Liste Linéaire_Togo'!H43</f>
        <v>99338323</v>
      </c>
      <c r="I43" t="str">
        <f>'Liste Linéaire_Togo'!I43</f>
        <v>MEDEROS</v>
      </c>
      <c r="J43" t="str">
        <f>VLOOKUP(I43,CARTE!$C$1:$F$198,3,FALSE)</f>
        <v>6.270782053118657</v>
      </c>
      <c r="K43" t="str">
        <f>VLOOKUP(I43,CARTE!$C$1:$F$198,4,FALSE)</f>
        <v xml:space="preserve"> 1.672305618314484</v>
      </c>
      <c r="L43" t="str">
        <f>'Liste Linéaire_Togo'!L43</f>
        <v>USP AGOUEGAN</v>
      </c>
      <c r="M43" t="str">
        <f>'Liste Linéaire_Togo'!M43</f>
        <v>LACS2</v>
      </c>
      <c r="N43" t="str">
        <f>'Liste Linéaire_Togo'!N43</f>
        <v>Lacs</v>
      </c>
      <c r="O43" t="str">
        <f>'Liste Linéaire_Togo'!O43</f>
        <v>MARITIME</v>
      </c>
      <c r="P43" s="24">
        <f>'Liste Linéaire_Togo'!P43</f>
        <v>45568</v>
      </c>
      <c r="Q43" t="str">
        <f>'Liste Linéaire_Togo'!Q43</f>
        <v>S40</v>
      </c>
      <c r="R43" s="24">
        <f>'Liste Linéaire_Togo'!R43</f>
        <v>45569</v>
      </c>
      <c r="S43" t="str">
        <f>'Liste Linéaire_Togo'!S43</f>
        <v>Oui</v>
      </c>
      <c r="T43" t="str">
        <f>'Liste Linéaire_Togo'!T43</f>
        <v>Oui</v>
      </c>
      <c r="U43" t="str">
        <f>'Liste Linéaire_Togo'!U43</f>
        <v>Oui</v>
      </c>
      <c r="V43" t="str">
        <f>'Liste Linéaire_Togo'!V43</f>
        <v>Non</v>
      </c>
      <c r="W43" t="str">
        <f>'Liste Linéaire_Togo'!W43</f>
        <v>Non</v>
      </c>
      <c r="X43" t="str">
        <f>'Liste Linéaire_Togo'!X43</f>
        <v>Oui</v>
      </c>
      <c r="Y43">
        <f>'Liste Linéaire_Togo'!Y43</f>
        <v>0</v>
      </c>
      <c r="Z43">
        <f>'Liste Linéaire_Togo'!Z43</f>
        <v>0</v>
      </c>
      <c r="AA43">
        <f>'Liste Linéaire_Togo'!AA43</f>
        <v>0</v>
      </c>
      <c r="AB43">
        <f>'Liste Linéaire_Togo'!AB43</f>
        <v>0</v>
      </c>
      <c r="AC43">
        <f>'Liste Linéaire_Togo'!AC43</f>
        <v>0</v>
      </c>
      <c r="AD43">
        <f>'Liste Linéaire_Togo'!AD43</f>
        <v>0</v>
      </c>
      <c r="AE43" t="str">
        <f>'Liste Linéaire_Togo'!AE43</f>
        <v>non</v>
      </c>
      <c r="AF43" t="str">
        <f>'Liste Linéaire_Togo'!AF43</f>
        <v>NON fait</v>
      </c>
      <c r="AG43" t="str">
        <f>'Liste Linéaire_Togo'!AG43</f>
        <v>Non faite</v>
      </c>
      <c r="AH43" t="str">
        <f>'Liste Linéaire_Togo'!AH43</f>
        <v>OUI</v>
      </c>
      <c r="AI43" s="24">
        <f>'Liste Linéaire_Togo'!AI43</f>
        <v>45571</v>
      </c>
      <c r="AJ43" t="str">
        <f>'Liste Linéaire_Togo'!AJ43</f>
        <v>Guéri</v>
      </c>
      <c r="AK43" t="str">
        <f>'Liste Linéaire_Togo'!AK43</f>
        <v>suspect</v>
      </c>
      <c r="AL43" t="str">
        <f>'Liste Linéaire_Togo'!AL43</f>
        <v>Lacs</v>
      </c>
      <c r="AM43" t="str">
        <f>'Liste Linéaire_Togo'!AM43</f>
        <v>Lacs 2</v>
      </c>
      <c r="AN43" t="str">
        <f>'Liste Linéaire_Togo'!AN43</f>
        <v>Agouégan</v>
      </c>
      <c r="AO43" t="str">
        <f>'Liste Linéaire_Togo'!AO43</f>
        <v>negatif</v>
      </c>
      <c r="AP43" t="str">
        <f>'Liste Linéaire_Togo'!AP43</f>
        <v>Formation Sanitaire</v>
      </c>
    </row>
    <row r="44" spans="1:42">
      <c r="A44">
        <f>'Liste Linéaire_Togo'!A44</f>
        <v>43</v>
      </c>
      <c r="B44" t="str">
        <f>'Liste Linéaire_Togo'!B44</f>
        <v>ADJOH MAMAN</v>
      </c>
      <c r="C44">
        <f>'Liste Linéaire_Togo'!C44</f>
        <v>50</v>
      </c>
      <c r="D44" t="str">
        <f>'Liste Linéaire_Togo'!D44</f>
        <v>[45-59]</v>
      </c>
      <c r="E44">
        <f>'Liste Linéaire_Togo'!E44</f>
        <v>0</v>
      </c>
      <c r="F44" t="str">
        <f>'Liste Linéaire_Togo'!F44</f>
        <v>Féminin</v>
      </c>
      <c r="G44" t="str">
        <f>'Liste Linéaire_Togo'!G44</f>
        <v>REVENDEUSE</v>
      </c>
      <c r="H44">
        <f>'Liste Linéaire_Togo'!H44</f>
        <v>99338323</v>
      </c>
      <c r="I44" t="str">
        <f>'Liste Linéaire_Togo'!I44</f>
        <v>MEDEROS</v>
      </c>
      <c r="J44" t="str">
        <f>VLOOKUP(I44,CARTE!$C$1:$F$198,3,FALSE)</f>
        <v>6.270782053118657</v>
      </c>
      <c r="K44" t="str">
        <f>VLOOKUP(I44,CARTE!$C$1:$F$198,4,FALSE)</f>
        <v xml:space="preserve"> 1.672305618314484</v>
      </c>
      <c r="L44" t="str">
        <f>'Liste Linéaire_Togo'!L44</f>
        <v>USP AGOUEGAN</v>
      </c>
      <c r="M44" t="str">
        <f>'Liste Linéaire_Togo'!M44</f>
        <v>LACS2</v>
      </c>
      <c r="N44" t="str">
        <f>'Liste Linéaire_Togo'!N44</f>
        <v>Lacs</v>
      </c>
      <c r="O44" t="str">
        <f>'Liste Linéaire_Togo'!O44</f>
        <v>MARITIME</v>
      </c>
      <c r="P44" s="24">
        <f>'Liste Linéaire_Togo'!P44</f>
        <v>45568</v>
      </c>
      <c r="Q44" t="str">
        <f>'Liste Linéaire_Togo'!Q44</f>
        <v>S40</v>
      </c>
      <c r="R44" s="24">
        <f>'Liste Linéaire_Togo'!R44</f>
        <v>45569</v>
      </c>
      <c r="S44" t="str">
        <f>'Liste Linéaire_Togo'!S44</f>
        <v>Oui</v>
      </c>
      <c r="T44" t="str">
        <f>'Liste Linéaire_Togo'!T44</f>
        <v>Non</v>
      </c>
      <c r="U44" t="str">
        <f>'Liste Linéaire_Togo'!U44</f>
        <v>Oui</v>
      </c>
      <c r="V44" t="str">
        <f>'Liste Linéaire_Togo'!V44</f>
        <v>Non</v>
      </c>
      <c r="W44" t="str">
        <f>'Liste Linéaire_Togo'!W44</f>
        <v>Non</v>
      </c>
      <c r="X44" t="str">
        <f>'Liste Linéaire_Togo'!X44</f>
        <v>Oui</v>
      </c>
      <c r="Y44">
        <f>'Liste Linéaire_Togo'!Y44</f>
        <v>0</v>
      </c>
      <c r="Z44">
        <f>'Liste Linéaire_Togo'!Z44</f>
        <v>0</v>
      </c>
      <c r="AA44">
        <f>'Liste Linéaire_Togo'!AA44</f>
        <v>0</v>
      </c>
      <c r="AB44">
        <f>'Liste Linéaire_Togo'!AB44</f>
        <v>0</v>
      </c>
      <c r="AC44">
        <f>'Liste Linéaire_Togo'!AC44</f>
        <v>0</v>
      </c>
      <c r="AD44">
        <f>'Liste Linéaire_Togo'!AD44</f>
        <v>0</v>
      </c>
      <c r="AE44" t="str">
        <f>'Liste Linéaire_Togo'!AE44</f>
        <v>Oui</v>
      </c>
      <c r="AF44" t="str">
        <f>'Liste Linéaire_Togo'!AF44</f>
        <v>négatif</v>
      </c>
      <c r="AG44" t="str">
        <f>'Liste Linéaire_Togo'!AG44</f>
        <v>Non faite</v>
      </c>
      <c r="AH44" t="str">
        <f>'Liste Linéaire_Togo'!AH44</f>
        <v>OUI</v>
      </c>
      <c r="AI44" s="24">
        <f>'Liste Linéaire_Togo'!AI44</f>
        <v>45571</v>
      </c>
      <c r="AJ44" t="str">
        <f>'Liste Linéaire_Togo'!AJ44</f>
        <v>Guéri</v>
      </c>
      <c r="AK44" t="str">
        <f>'Liste Linéaire_Togo'!AK44</f>
        <v>suspect</v>
      </c>
      <c r="AL44" t="str">
        <f>'Liste Linéaire_Togo'!AL44</f>
        <v>Lacs</v>
      </c>
      <c r="AM44" t="str">
        <f>'Liste Linéaire_Togo'!AM44</f>
        <v>Lacs 2</v>
      </c>
      <c r="AN44" t="str">
        <f>'Liste Linéaire_Togo'!AN44</f>
        <v>Agouégan</v>
      </c>
      <c r="AO44" t="str">
        <f>'Liste Linéaire_Togo'!AO44</f>
        <v>negatif</v>
      </c>
      <c r="AP44" t="str">
        <f>'Liste Linéaire_Togo'!AP44</f>
        <v>Formation Sanitaire</v>
      </c>
    </row>
    <row r="45" spans="1:42">
      <c r="A45">
        <f>'Liste Linéaire_Togo'!A45</f>
        <v>44</v>
      </c>
      <c r="B45" t="str">
        <f>'Liste Linéaire_Togo'!B45</f>
        <v>GAOUSSOU IDA</v>
      </c>
      <c r="C45">
        <f>'Liste Linéaire_Togo'!C45</f>
        <v>43</v>
      </c>
      <c r="D45" t="str">
        <f>'Liste Linéaire_Togo'!D45</f>
        <v>[15-44]</v>
      </c>
      <c r="E45">
        <f>'Liste Linéaire_Togo'!E45</f>
        <v>0</v>
      </c>
      <c r="F45" t="str">
        <f>'Liste Linéaire_Togo'!F45</f>
        <v>Féminin</v>
      </c>
      <c r="G45" t="str">
        <f>'Liste Linéaire_Togo'!G45</f>
        <v>N/A</v>
      </c>
      <c r="H45">
        <f>'Liste Linéaire_Togo'!H45</f>
        <v>99338323</v>
      </c>
      <c r="I45" t="str">
        <f>'Liste Linéaire_Togo'!I45</f>
        <v>MEDEROS</v>
      </c>
      <c r="J45" t="str">
        <f>VLOOKUP(I45,CARTE!$C$1:$F$198,3,FALSE)</f>
        <v>6.270782053118657</v>
      </c>
      <c r="K45" t="str">
        <f>VLOOKUP(I45,CARTE!$C$1:$F$198,4,FALSE)</f>
        <v xml:space="preserve"> 1.672305618314484</v>
      </c>
      <c r="L45" t="str">
        <f>'Liste Linéaire_Togo'!L45</f>
        <v>USP AGOUEGAN</v>
      </c>
      <c r="M45" t="str">
        <f>'Liste Linéaire_Togo'!M45</f>
        <v>LACS2</v>
      </c>
      <c r="N45" t="str">
        <f>'Liste Linéaire_Togo'!N45</f>
        <v>Lacs</v>
      </c>
      <c r="O45" t="str">
        <f>'Liste Linéaire_Togo'!O45</f>
        <v>MARITIME</v>
      </c>
      <c r="P45" s="24">
        <f>'Liste Linéaire_Togo'!P45</f>
        <v>45568</v>
      </c>
      <c r="Q45" t="str">
        <f>'Liste Linéaire_Togo'!Q45</f>
        <v>S40</v>
      </c>
      <c r="R45" s="24">
        <f>'Liste Linéaire_Togo'!R45</f>
        <v>45569</v>
      </c>
      <c r="S45" t="str">
        <f>'Liste Linéaire_Togo'!S45</f>
        <v>Oui</v>
      </c>
      <c r="T45" t="str">
        <f>'Liste Linéaire_Togo'!T45</f>
        <v>Oui</v>
      </c>
      <c r="U45" t="str">
        <f>'Liste Linéaire_Togo'!U45</f>
        <v>Non</v>
      </c>
      <c r="V45" t="str">
        <f>'Liste Linéaire_Togo'!V45</f>
        <v>Non</v>
      </c>
      <c r="W45" t="str">
        <f>'Liste Linéaire_Togo'!W45</f>
        <v xml:space="preserve">FIEVRE </v>
      </c>
      <c r="X45" t="str">
        <f>'Liste Linéaire_Togo'!X45</f>
        <v>Oui</v>
      </c>
      <c r="Y45">
        <f>'Liste Linéaire_Togo'!Y45</f>
        <v>0</v>
      </c>
      <c r="Z45">
        <f>'Liste Linéaire_Togo'!Z45</f>
        <v>0</v>
      </c>
      <c r="AA45">
        <f>'Liste Linéaire_Togo'!AA45</f>
        <v>0</v>
      </c>
      <c r="AB45">
        <f>'Liste Linéaire_Togo'!AB45</f>
        <v>0</v>
      </c>
      <c r="AC45">
        <f>'Liste Linéaire_Togo'!AC45</f>
        <v>0</v>
      </c>
      <c r="AD45">
        <f>'Liste Linéaire_Togo'!AD45</f>
        <v>0</v>
      </c>
      <c r="AE45" t="str">
        <f>'Liste Linéaire_Togo'!AE45</f>
        <v>non</v>
      </c>
      <c r="AF45" t="str">
        <f>'Liste Linéaire_Togo'!AF45</f>
        <v>NON fait</v>
      </c>
      <c r="AG45" t="str">
        <f>'Liste Linéaire_Togo'!AG45</f>
        <v>Non faite</v>
      </c>
      <c r="AH45" t="str">
        <f>'Liste Linéaire_Togo'!AH45</f>
        <v>OUI</v>
      </c>
      <c r="AI45" s="24">
        <f>'Liste Linéaire_Togo'!AI45</f>
        <v>45571</v>
      </c>
      <c r="AJ45" t="str">
        <f>'Liste Linéaire_Togo'!AJ45</f>
        <v>Guéri</v>
      </c>
      <c r="AK45" t="str">
        <f>'Liste Linéaire_Togo'!AK45</f>
        <v>suspect</v>
      </c>
      <c r="AL45" t="str">
        <f>'Liste Linéaire_Togo'!AL45</f>
        <v>Lacs</v>
      </c>
      <c r="AM45" t="str">
        <f>'Liste Linéaire_Togo'!AM45</f>
        <v>Lacs 2</v>
      </c>
      <c r="AN45" t="str">
        <f>'Liste Linéaire_Togo'!AN45</f>
        <v>Agouégan</v>
      </c>
      <c r="AO45" t="str">
        <f>'Liste Linéaire_Togo'!AO45</f>
        <v>negatif</v>
      </c>
      <c r="AP45" t="str">
        <f>'Liste Linéaire_Togo'!AP45</f>
        <v>Communautaire</v>
      </c>
    </row>
    <row r="46" spans="1:42">
      <c r="A46">
        <f>'Liste Linéaire_Togo'!A46</f>
        <v>45</v>
      </c>
      <c r="B46" t="str">
        <f>'Liste Linéaire_Togo'!B46</f>
        <v>ADETONA ADEBIONA</v>
      </c>
      <c r="C46">
        <f>'Liste Linéaire_Togo'!C46</f>
        <v>49</v>
      </c>
      <c r="D46" t="str">
        <f>'Liste Linéaire_Togo'!D46</f>
        <v>[45-59]</v>
      </c>
      <c r="E46">
        <f>'Liste Linéaire_Togo'!E46</f>
        <v>0</v>
      </c>
      <c r="F46" t="str">
        <f>'Liste Linéaire_Togo'!F46</f>
        <v>Féminin</v>
      </c>
      <c r="G46" t="str">
        <f>'Liste Linéaire_Togo'!G46</f>
        <v>REVENDEUSE</v>
      </c>
      <c r="H46">
        <f>'Liste Linéaire_Togo'!H46</f>
        <v>99338323</v>
      </c>
      <c r="I46" t="str">
        <f>'Liste Linéaire_Togo'!I46</f>
        <v>MEDEROS</v>
      </c>
      <c r="J46" t="str">
        <f>VLOOKUP(I46,CARTE!$C$1:$F$198,3,FALSE)</f>
        <v>6.270782053118657</v>
      </c>
      <c r="K46" t="str">
        <f>VLOOKUP(I46,CARTE!$C$1:$F$198,4,FALSE)</f>
        <v xml:space="preserve"> 1.672305618314484</v>
      </c>
      <c r="L46" t="str">
        <f>'Liste Linéaire_Togo'!L46</f>
        <v>USP AGOUEGAN</v>
      </c>
      <c r="M46" t="str">
        <f>'Liste Linéaire_Togo'!M46</f>
        <v>LACS2</v>
      </c>
      <c r="N46" t="str">
        <f>'Liste Linéaire_Togo'!N46</f>
        <v>Lacs</v>
      </c>
      <c r="O46" t="str">
        <f>'Liste Linéaire_Togo'!O46</f>
        <v>MARITIME</v>
      </c>
      <c r="P46" s="24">
        <f>'Liste Linéaire_Togo'!P46</f>
        <v>45568</v>
      </c>
      <c r="Q46" t="str">
        <f>'Liste Linéaire_Togo'!Q46</f>
        <v>S40</v>
      </c>
      <c r="R46" s="24">
        <f>'Liste Linéaire_Togo'!R46</f>
        <v>45569</v>
      </c>
      <c r="S46" t="str">
        <f>'Liste Linéaire_Togo'!S46</f>
        <v>Oui</v>
      </c>
      <c r="T46" t="str">
        <f>'Liste Linéaire_Togo'!T46</f>
        <v>Non</v>
      </c>
      <c r="U46" t="str">
        <f>'Liste Linéaire_Togo'!U46</f>
        <v>Oui</v>
      </c>
      <c r="V46" t="str">
        <f>'Liste Linéaire_Togo'!V46</f>
        <v>Non</v>
      </c>
      <c r="W46" t="str">
        <f>'Liste Linéaire_Togo'!W46</f>
        <v xml:space="preserve">ASTHENIE, FIEVRE </v>
      </c>
      <c r="X46" t="str">
        <f>'Liste Linéaire_Togo'!X46</f>
        <v>Oui</v>
      </c>
      <c r="Y46">
        <f>'Liste Linéaire_Togo'!Y46</f>
        <v>0</v>
      </c>
      <c r="Z46">
        <f>'Liste Linéaire_Togo'!Z46</f>
        <v>0</v>
      </c>
      <c r="AA46">
        <f>'Liste Linéaire_Togo'!AA46</f>
        <v>0</v>
      </c>
      <c r="AB46">
        <f>'Liste Linéaire_Togo'!AB46</f>
        <v>0</v>
      </c>
      <c r="AC46">
        <f>'Liste Linéaire_Togo'!AC46</f>
        <v>0</v>
      </c>
      <c r="AD46">
        <f>'Liste Linéaire_Togo'!AD46</f>
        <v>0</v>
      </c>
      <c r="AE46" t="str">
        <f>'Liste Linéaire_Togo'!AE46</f>
        <v>Oui</v>
      </c>
      <c r="AF46" t="str">
        <f>'Liste Linéaire_Togo'!AF46</f>
        <v>négatif</v>
      </c>
      <c r="AG46" t="str">
        <f>'Liste Linéaire_Togo'!AG46</f>
        <v>Non faite</v>
      </c>
      <c r="AH46" t="str">
        <f>'Liste Linéaire_Togo'!AH46</f>
        <v>OUI</v>
      </c>
      <c r="AI46" s="24">
        <f>'Liste Linéaire_Togo'!AI46</f>
        <v>45571</v>
      </c>
      <c r="AJ46" t="str">
        <f>'Liste Linéaire_Togo'!AJ46</f>
        <v>Guéri</v>
      </c>
      <c r="AK46" t="str">
        <f>'Liste Linéaire_Togo'!AK46</f>
        <v>suspect</v>
      </c>
      <c r="AL46" t="str">
        <f>'Liste Linéaire_Togo'!AL46</f>
        <v>Lacs</v>
      </c>
      <c r="AM46" t="str">
        <f>'Liste Linéaire_Togo'!AM46</f>
        <v>Lacs 2</v>
      </c>
      <c r="AN46" t="str">
        <f>'Liste Linéaire_Togo'!AN46</f>
        <v>Agouégan</v>
      </c>
      <c r="AO46" t="str">
        <f>'Liste Linéaire_Togo'!AO46</f>
        <v>negatif</v>
      </c>
      <c r="AP46" t="str">
        <f>'Liste Linéaire_Togo'!AP46</f>
        <v>Formation Sanitaire</v>
      </c>
    </row>
    <row r="47" spans="1:42">
      <c r="A47">
        <f>'Liste Linéaire_Togo'!A47</f>
        <v>46</v>
      </c>
      <c r="B47" t="str">
        <f>'Liste Linéaire_Togo'!B47</f>
        <v>KLIKO ZAKARI</v>
      </c>
      <c r="C47">
        <f>'Liste Linéaire_Togo'!C47</f>
        <v>14</v>
      </c>
      <c r="D47" t="str">
        <f>'Liste Linéaire_Togo'!D47</f>
        <v>[5-14]</v>
      </c>
      <c r="E47">
        <f>'Liste Linéaire_Togo'!E47</f>
        <v>0</v>
      </c>
      <c r="F47" t="str">
        <f>'Liste Linéaire_Togo'!F47</f>
        <v>Masculin</v>
      </c>
      <c r="G47" t="str">
        <f>'Liste Linéaire_Togo'!G47</f>
        <v>ELEVE</v>
      </c>
      <c r="H47">
        <f>'Liste Linéaire_Togo'!H47</f>
        <v>70698344</v>
      </c>
      <c r="I47" t="str">
        <f>'Liste Linéaire_Togo'!I47</f>
        <v>MEDEROS</v>
      </c>
      <c r="J47" t="str">
        <f>VLOOKUP(I47,CARTE!$C$1:$F$198,3,FALSE)</f>
        <v>6.270782053118657</v>
      </c>
      <c r="K47" t="str">
        <f>VLOOKUP(I47,CARTE!$C$1:$F$198,4,FALSE)</f>
        <v xml:space="preserve"> 1.672305618314484</v>
      </c>
      <c r="L47" t="str">
        <f>'Liste Linéaire_Togo'!L47</f>
        <v>USP AGOUEGAN</v>
      </c>
      <c r="M47" t="str">
        <f>'Liste Linéaire_Togo'!M47</f>
        <v>LACS2</v>
      </c>
      <c r="N47" t="str">
        <f>'Liste Linéaire_Togo'!N47</f>
        <v>Lacs</v>
      </c>
      <c r="O47" t="str">
        <f>'Liste Linéaire_Togo'!O47</f>
        <v>MARITIME</v>
      </c>
      <c r="P47" s="24">
        <f>'Liste Linéaire_Togo'!P47</f>
        <v>45568</v>
      </c>
      <c r="Q47" t="str">
        <f>'Liste Linéaire_Togo'!Q47</f>
        <v>S40</v>
      </c>
      <c r="R47" s="24">
        <f>'Liste Linéaire_Togo'!R47</f>
        <v>45569</v>
      </c>
      <c r="S47" t="str">
        <f>'Liste Linéaire_Togo'!S47</f>
        <v>Oui</v>
      </c>
      <c r="T47" t="str">
        <f>'Liste Linéaire_Togo'!T47</f>
        <v>Oui</v>
      </c>
      <c r="U47" t="str">
        <f>'Liste Linéaire_Togo'!U47</f>
        <v>Non</v>
      </c>
      <c r="V47" t="str">
        <f>'Liste Linéaire_Togo'!V47</f>
        <v>Non</v>
      </c>
      <c r="W47" t="str">
        <f>'Liste Linéaire_Togo'!W47</f>
        <v>FIEVRE</v>
      </c>
      <c r="X47" t="str">
        <f>'Liste Linéaire_Togo'!X47</f>
        <v>Oui</v>
      </c>
      <c r="Y47">
        <f>'Liste Linéaire_Togo'!Y47</f>
        <v>0</v>
      </c>
      <c r="Z47">
        <f>'Liste Linéaire_Togo'!Z47</f>
        <v>0</v>
      </c>
      <c r="AA47">
        <f>'Liste Linéaire_Togo'!AA47</f>
        <v>0</v>
      </c>
      <c r="AB47">
        <f>'Liste Linéaire_Togo'!AB47</f>
        <v>0</v>
      </c>
      <c r="AC47">
        <f>'Liste Linéaire_Togo'!AC47</f>
        <v>0</v>
      </c>
      <c r="AD47">
        <f>'Liste Linéaire_Togo'!AD47</f>
        <v>0</v>
      </c>
      <c r="AE47" t="str">
        <f>'Liste Linéaire_Togo'!AE47</f>
        <v>non</v>
      </c>
      <c r="AF47" t="str">
        <f>'Liste Linéaire_Togo'!AF47</f>
        <v>NON fait</v>
      </c>
      <c r="AG47" t="str">
        <f>'Liste Linéaire_Togo'!AG47</f>
        <v>Non faite</v>
      </c>
      <c r="AH47" t="str">
        <f>'Liste Linéaire_Togo'!AH47</f>
        <v>OUI</v>
      </c>
      <c r="AI47" s="24">
        <f>'Liste Linéaire_Togo'!AI47</f>
        <v>45571</v>
      </c>
      <c r="AJ47" t="str">
        <f>'Liste Linéaire_Togo'!AJ47</f>
        <v>Guéri</v>
      </c>
      <c r="AK47" t="str">
        <f>'Liste Linéaire_Togo'!AK47</f>
        <v>suspect</v>
      </c>
      <c r="AL47" t="str">
        <f>'Liste Linéaire_Togo'!AL47</f>
        <v>Lacs</v>
      </c>
      <c r="AM47" t="str">
        <f>'Liste Linéaire_Togo'!AM47</f>
        <v>Lacs 2</v>
      </c>
      <c r="AN47" t="str">
        <f>'Liste Linéaire_Togo'!AN47</f>
        <v>Agouégan</v>
      </c>
      <c r="AO47" t="str">
        <f>'Liste Linéaire_Togo'!AO47</f>
        <v>negatif</v>
      </c>
      <c r="AP47" t="str">
        <f>'Liste Linéaire_Togo'!AP47</f>
        <v>Communautaire</v>
      </c>
    </row>
    <row r="48" spans="1:42">
      <c r="A48">
        <f>'Liste Linéaire_Togo'!A48</f>
        <v>47</v>
      </c>
      <c r="B48" t="str">
        <f>'Liste Linéaire_Togo'!B48</f>
        <v>OBEY ADEKETOU</v>
      </c>
      <c r="C48">
        <f>'Liste Linéaire_Togo'!C48</f>
        <v>18</v>
      </c>
      <c r="D48" t="str">
        <f>'Liste Linéaire_Togo'!D48</f>
        <v>[15-44]</v>
      </c>
      <c r="E48">
        <f>'Liste Linéaire_Togo'!E48</f>
        <v>0</v>
      </c>
      <c r="F48" t="str">
        <f>'Liste Linéaire_Togo'!F48</f>
        <v>Féminin</v>
      </c>
      <c r="G48" t="str">
        <f>'Liste Linéaire_Togo'!G48</f>
        <v>REVENDEUSE</v>
      </c>
      <c r="H48">
        <f>'Liste Linéaire_Togo'!H48</f>
        <v>99338323</v>
      </c>
      <c r="I48" t="str">
        <f>'Liste Linéaire_Togo'!I48</f>
        <v>MEDEROS</v>
      </c>
      <c r="J48" t="str">
        <f>VLOOKUP(I48,CARTE!$C$1:$F$198,3,FALSE)</f>
        <v>6.270782053118657</v>
      </c>
      <c r="K48" t="str">
        <f>VLOOKUP(I48,CARTE!$C$1:$F$198,4,FALSE)</f>
        <v xml:space="preserve"> 1.672305618314484</v>
      </c>
      <c r="L48" t="str">
        <f>'Liste Linéaire_Togo'!L48</f>
        <v>USP AGOUEGAN</v>
      </c>
      <c r="M48" t="str">
        <f>'Liste Linéaire_Togo'!M48</f>
        <v>LACS2</v>
      </c>
      <c r="N48" t="str">
        <f>'Liste Linéaire_Togo'!N48</f>
        <v>Lacs</v>
      </c>
      <c r="O48" t="str">
        <f>'Liste Linéaire_Togo'!O48</f>
        <v>MARITIME</v>
      </c>
      <c r="P48" s="24">
        <f>'Liste Linéaire_Togo'!P48</f>
        <v>45568</v>
      </c>
      <c r="Q48" t="str">
        <f>'Liste Linéaire_Togo'!Q48</f>
        <v>S40</v>
      </c>
      <c r="R48" s="24">
        <f>'Liste Linéaire_Togo'!R48</f>
        <v>45569</v>
      </c>
      <c r="S48" t="str">
        <f>'Liste Linéaire_Togo'!S48</f>
        <v>Oui</v>
      </c>
      <c r="T48" t="str">
        <f>'Liste Linéaire_Togo'!T48</f>
        <v>Oui</v>
      </c>
      <c r="U48" t="str">
        <f>'Liste Linéaire_Togo'!U48</f>
        <v>Non</v>
      </c>
      <c r="V48" t="str">
        <f>'Liste Linéaire_Togo'!V48</f>
        <v>Non</v>
      </c>
      <c r="W48" t="str">
        <f>'Liste Linéaire_Togo'!W48</f>
        <v>Non</v>
      </c>
      <c r="X48" t="str">
        <f>'Liste Linéaire_Togo'!X48</f>
        <v>Oui</v>
      </c>
      <c r="Y48">
        <f>'Liste Linéaire_Togo'!Y48</f>
        <v>0</v>
      </c>
      <c r="Z48">
        <f>'Liste Linéaire_Togo'!Z48</f>
        <v>0</v>
      </c>
      <c r="AA48">
        <f>'Liste Linéaire_Togo'!AA48</f>
        <v>0</v>
      </c>
      <c r="AB48">
        <f>'Liste Linéaire_Togo'!AB48</f>
        <v>0</v>
      </c>
      <c r="AC48">
        <f>'Liste Linéaire_Togo'!AC48</f>
        <v>0</v>
      </c>
      <c r="AD48">
        <f>'Liste Linéaire_Togo'!AD48</f>
        <v>0</v>
      </c>
      <c r="AE48" t="str">
        <f>'Liste Linéaire_Togo'!AE48</f>
        <v>non</v>
      </c>
      <c r="AF48" t="str">
        <f>'Liste Linéaire_Togo'!AF48</f>
        <v>NON fait</v>
      </c>
      <c r="AG48" t="str">
        <f>'Liste Linéaire_Togo'!AG48</f>
        <v>Non faite</v>
      </c>
      <c r="AH48" t="str">
        <f>'Liste Linéaire_Togo'!AH48</f>
        <v>OUI</v>
      </c>
      <c r="AI48" s="24">
        <f>'Liste Linéaire_Togo'!AI48</f>
        <v>45571</v>
      </c>
      <c r="AJ48" t="str">
        <f>'Liste Linéaire_Togo'!AJ48</f>
        <v>Guéri</v>
      </c>
      <c r="AK48" t="str">
        <f>'Liste Linéaire_Togo'!AK48</f>
        <v>suspect</v>
      </c>
      <c r="AL48" t="str">
        <f>'Liste Linéaire_Togo'!AL48</f>
        <v>Lacs</v>
      </c>
      <c r="AM48" t="str">
        <f>'Liste Linéaire_Togo'!AM48</f>
        <v>Lacs 2</v>
      </c>
      <c r="AN48" t="str">
        <f>'Liste Linéaire_Togo'!AN48</f>
        <v>Agouégan</v>
      </c>
      <c r="AO48" t="str">
        <f>'Liste Linéaire_Togo'!AO48</f>
        <v>negatif</v>
      </c>
      <c r="AP48" t="str">
        <f>'Liste Linéaire_Togo'!AP48</f>
        <v>Communautaire</v>
      </c>
    </row>
    <row r="49" spans="1:42">
      <c r="A49">
        <f>'Liste Linéaire_Togo'!A49</f>
        <v>48</v>
      </c>
      <c r="B49" t="str">
        <f>'Liste Linéaire_Togo'!B49</f>
        <v xml:space="preserve">AGBESSI CHRISTINE </v>
      </c>
      <c r="C49">
        <f>'Liste Linéaire_Togo'!C49</f>
        <v>33</v>
      </c>
      <c r="D49" t="str">
        <f>'Liste Linéaire_Togo'!D49</f>
        <v>[15-44]</v>
      </c>
      <c r="E49">
        <f>'Liste Linéaire_Togo'!E49</f>
        <v>0</v>
      </c>
      <c r="F49" t="str">
        <f>'Liste Linéaire_Togo'!F49</f>
        <v>Féminin</v>
      </c>
      <c r="G49" t="str">
        <f>'Liste Linéaire_Togo'!G49</f>
        <v>COUTURIERE</v>
      </c>
      <c r="H49">
        <f>'Liste Linéaire_Togo'!H49</f>
        <v>70104629</v>
      </c>
      <c r="I49" t="str">
        <f>'Liste Linéaire_Togo'!I49</f>
        <v>MEDEROS</v>
      </c>
      <c r="J49" t="str">
        <f>VLOOKUP(I49,CARTE!$C$1:$F$198,3,FALSE)</f>
        <v>6.270782053118657</v>
      </c>
      <c r="K49" t="str">
        <f>VLOOKUP(I49,CARTE!$C$1:$F$198,4,FALSE)</f>
        <v xml:space="preserve"> 1.672305618314484</v>
      </c>
      <c r="L49" t="str">
        <f>'Liste Linéaire_Togo'!L49</f>
        <v>USP AGOUEGAN</v>
      </c>
      <c r="M49" t="str">
        <f>'Liste Linéaire_Togo'!M49</f>
        <v>LACS2</v>
      </c>
      <c r="N49" t="str">
        <f>'Liste Linéaire_Togo'!N49</f>
        <v>Lacs</v>
      </c>
      <c r="O49" t="str">
        <f>'Liste Linéaire_Togo'!O49</f>
        <v>MARITIME</v>
      </c>
      <c r="P49" s="24">
        <f>'Liste Linéaire_Togo'!P49</f>
        <v>45568</v>
      </c>
      <c r="Q49" t="str">
        <f>'Liste Linéaire_Togo'!Q49</f>
        <v>S40</v>
      </c>
      <c r="R49" s="24">
        <f>'Liste Linéaire_Togo'!R49</f>
        <v>45569</v>
      </c>
      <c r="S49" t="str">
        <f>'Liste Linéaire_Togo'!S49</f>
        <v>Oui</v>
      </c>
      <c r="T49" t="str">
        <f>'Liste Linéaire_Togo'!T49</f>
        <v>Non</v>
      </c>
      <c r="U49" t="str">
        <f>'Liste Linéaire_Togo'!U49</f>
        <v>Non</v>
      </c>
      <c r="V49" t="str">
        <f>'Liste Linéaire_Togo'!V49</f>
        <v>Non</v>
      </c>
      <c r="W49" t="str">
        <f>'Liste Linéaire_Togo'!W49</f>
        <v>Non</v>
      </c>
      <c r="X49" t="str">
        <f>'Liste Linéaire_Togo'!X49</f>
        <v>Oui</v>
      </c>
      <c r="Y49">
        <f>'Liste Linéaire_Togo'!Y49</f>
        <v>0</v>
      </c>
      <c r="Z49">
        <f>'Liste Linéaire_Togo'!Z49</f>
        <v>0</v>
      </c>
      <c r="AA49">
        <f>'Liste Linéaire_Togo'!AA49</f>
        <v>0</v>
      </c>
      <c r="AB49">
        <f>'Liste Linéaire_Togo'!AB49</f>
        <v>0</v>
      </c>
      <c r="AC49">
        <f>'Liste Linéaire_Togo'!AC49</f>
        <v>0</v>
      </c>
      <c r="AD49">
        <f>'Liste Linéaire_Togo'!AD49</f>
        <v>0</v>
      </c>
      <c r="AE49" t="str">
        <f>'Liste Linéaire_Togo'!AE49</f>
        <v>non</v>
      </c>
      <c r="AF49" t="str">
        <f>'Liste Linéaire_Togo'!AF49</f>
        <v>NON fait</v>
      </c>
      <c r="AG49" t="str">
        <f>'Liste Linéaire_Togo'!AG49</f>
        <v>Non faite</v>
      </c>
      <c r="AH49" t="str">
        <f>'Liste Linéaire_Togo'!AH49</f>
        <v>OUI</v>
      </c>
      <c r="AI49" s="24">
        <f>'Liste Linéaire_Togo'!AI49</f>
        <v>45571</v>
      </c>
      <c r="AJ49" t="str">
        <f>'Liste Linéaire_Togo'!AJ49</f>
        <v>Guéri</v>
      </c>
      <c r="AK49" t="str">
        <f>'Liste Linéaire_Togo'!AK49</f>
        <v>suspect</v>
      </c>
      <c r="AL49" t="str">
        <f>'Liste Linéaire_Togo'!AL49</f>
        <v>Lacs</v>
      </c>
      <c r="AM49" t="str">
        <f>'Liste Linéaire_Togo'!AM49</f>
        <v>Lacs 2</v>
      </c>
      <c r="AN49" t="str">
        <f>'Liste Linéaire_Togo'!AN49</f>
        <v>Agouégan</v>
      </c>
      <c r="AO49" t="str">
        <f>'Liste Linéaire_Togo'!AO49</f>
        <v>negatif</v>
      </c>
      <c r="AP49" t="str">
        <f>'Liste Linéaire_Togo'!AP49</f>
        <v>Communautaire</v>
      </c>
    </row>
    <row r="50" spans="1:42">
      <c r="A50">
        <f>'Liste Linéaire_Togo'!A50</f>
        <v>49</v>
      </c>
      <c r="B50" t="str">
        <f>'Liste Linéaire_Togo'!B50</f>
        <v>SADJISSOU CHERIFA</v>
      </c>
      <c r="C50">
        <f>'Liste Linéaire_Togo'!C50</f>
        <v>2</v>
      </c>
      <c r="D50" t="str">
        <f>'Liste Linéaire_Togo'!D50</f>
        <v>[0-2]</v>
      </c>
      <c r="E50">
        <f>'Liste Linéaire_Togo'!E50</f>
        <v>0</v>
      </c>
      <c r="F50" t="str">
        <f>'Liste Linéaire_Togo'!F50</f>
        <v>Féminin</v>
      </c>
      <c r="G50" t="str">
        <f>'Liste Linéaire_Togo'!G50</f>
        <v>N/A</v>
      </c>
      <c r="H50">
        <f>'Liste Linéaire_Togo'!H50</f>
        <v>99338323</v>
      </c>
      <c r="I50" t="str">
        <f>'Liste Linéaire_Togo'!I50</f>
        <v>MEDEROS</v>
      </c>
      <c r="J50" t="str">
        <f>VLOOKUP(I50,CARTE!$C$1:$F$198,3,FALSE)</f>
        <v>6.270782053118657</v>
      </c>
      <c r="K50" t="str">
        <f>VLOOKUP(I50,CARTE!$C$1:$F$198,4,FALSE)</f>
        <v xml:space="preserve"> 1.672305618314484</v>
      </c>
      <c r="L50" t="str">
        <f>'Liste Linéaire_Togo'!L50</f>
        <v>USP AGOUEGAN</v>
      </c>
      <c r="M50" t="str">
        <f>'Liste Linéaire_Togo'!M50</f>
        <v>LACS2</v>
      </c>
      <c r="N50" t="str">
        <f>'Liste Linéaire_Togo'!N50</f>
        <v>Lacs</v>
      </c>
      <c r="O50" t="str">
        <f>'Liste Linéaire_Togo'!O50</f>
        <v>MARITIME</v>
      </c>
      <c r="P50" s="24">
        <f>'Liste Linéaire_Togo'!P50</f>
        <v>45570</v>
      </c>
      <c r="Q50" t="str">
        <f>'Liste Linéaire_Togo'!Q50</f>
        <v>S40</v>
      </c>
      <c r="R50" s="24">
        <f>'Liste Linéaire_Togo'!R50</f>
        <v>45570</v>
      </c>
      <c r="S50" t="str">
        <f>'Liste Linéaire_Togo'!S50</f>
        <v>Oui</v>
      </c>
      <c r="T50" t="str">
        <f>'Liste Linéaire_Togo'!T50</f>
        <v>Oui</v>
      </c>
      <c r="U50" t="str">
        <f>'Liste Linéaire_Togo'!U50</f>
        <v>Non</v>
      </c>
      <c r="V50" t="str">
        <f>'Liste Linéaire_Togo'!V50</f>
        <v>Non</v>
      </c>
      <c r="W50" t="str">
        <f>'Liste Linéaire_Togo'!W50</f>
        <v>Non</v>
      </c>
      <c r="X50" t="str">
        <f>'Liste Linéaire_Togo'!X50</f>
        <v>Oui</v>
      </c>
      <c r="Y50" t="str">
        <f>'Liste Linéaire_Togo'!Y50</f>
        <v>NON</v>
      </c>
      <c r="Z50">
        <f>'Liste Linéaire_Togo'!Z50</f>
        <v>0</v>
      </c>
      <c r="AA50">
        <f>'Liste Linéaire_Togo'!AA50</f>
        <v>0</v>
      </c>
      <c r="AB50">
        <f>'Liste Linéaire_Togo'!AB50</f>
        <v>0</v>
      </c>
      <c r="AC50">
        <f>'Liste Linéaire_Togo'!AC50</f>
        <v>0</v>
      </c>
      <c r="AD50">
        <f>'Liste Linéaire_Togo'!AD50</f>
        <v>0</v>
      </c>
      <c r="AE50" t="str">
        <f>'Liste Linéaire_Togo'!AE50</f>
        <v>non</v>
      </c>
      <c r="AF50" t="str">
        <f>'Liste Linéaire_Togo'!AF50</f>
        <v>NON fait</v>
      </c>
      <c r="AG50" t="str">
        <f>'Liste Linéaire_Togo'!AG50</f>
        <v>Non faite</v>
      </c>
      <c r="AH50" t="str">
        <f>'Liste Linéaire_Togo'!AH50</f>
        <v>OUI</v>
      </c>
      <c r="AI50" s="24">
        <f>'Liste Linéaire_Togo'!AI50</f>
        <v>45571</v>
      </c>
      <c r="AJ50" t="str">
        <f>'Liste Linéaire_Togo'!AJ50</f>
        <v>Guéri</v>
      </c>
      <c r="AK50" t="str">
        <f>'Liste Linéaire_Togo'!AK50</f>
        <v>suspect</v>
      </c>
      <c r="AL50" t="str">
        <f>'Liste Linéaire_Togo'!AL50</f>
        <v>Lacs</v>
      </c>
      <c r="AM50" t="str">
        <f>'Liste Linéaire_Togo'!AM50</f>
        <v>Lacs 2</v>
      </c>
      <c r="AN50" t="str">
        <f>'Liste Linéaire_Togo'!AN50</f>
        <v>Agouégan</v>
      </c>
      <c r="AO50" t="str">
        <f>'Liste Linéaire_Togo'!AO50</f>
        <v>negatif</v>
      </c>
      <c r="AP50" t="str">
        <f>'Liste Linéaire_Togo'!AP50</f>
        <v>Communautaire</v>
      </c>
    </row>
    <row r="51" spans="1:42">
      <c r="A51">
        <f>'Liste Linéaire_Togo'!A51</f>
        <v>50</v>
      </c>
      <c r="B51" t="str">
        <f>'Liste Linéaire_Togo'!B51</f>
        <v>AGBEGNIGAN  AFI</v>
      </c>
      <c r="C51">
        <f>'Liste Linéaire_Togo'!C51</f>
        <v>28</v>
      </c>
      <c r="D51" t="str">
        <f>'Liste Linéaire_Togo'!D51</f>
        <v>[15-44]</v>
      </c>
      <c r="E51">
        <f>'Liste Linéaire_Togo'!E51</f>
        <v>0</v>
      </c>
      <c r="F51" t="str">
        <f>'Liste Linéaire_Togo'!F51</f>
        <v>Féminin</v>
      </c>
      <c r="G51" t="str">
        <f>'Liste Linéaire_Togo'!G51</f>
        <v>REVENDEUSE</v>
      </c>
      <c r="H51">
        <f>'Liste Linéaire_Togo'!H51</f>
        <v>97097040</v>
      </c>
      <c r="I51" t="str">
        <f>'Liste Linéaire_Togo'!I51</f>
        <v>DJEKVI</v>
      </c>
      <c r="J51" t="str">
        <f>VLOOKUP(I51,CARTE!$C$1:$F$198,3,FALSE)</f>
        <v>6.232565928242092</v>
      </c>
      <c r="K51" t="str">
        <f>VLOOKUP(I51,CARTE!$C$1:$F$198,4,FALSE)</f>
        <v xml:space="preserve"> 1.6113269352515131</v>
      </c>
      <c r="L51" t="str">
        <f>'Liste Linéaire_Togo'!L51</f>
        <v>POLYCLINIQUE D'ANEHO</v>
      </c>
      <c r="M51" t="str">
        <f>'Liste Linéaire_Togo'!M51</f>
        <v>LACS1</v>
      </c>
      <c r="N51" t="str">
        <f>'Liste Linéaire_Togo'!N51</f>
        <v>Lacs</v>
      </c>
      <c r="O51" t="str">
        <f>'Liste Linéaire_Togo'!O51</f>
        <v>MARITIME</v>
      </c>
      <c r="P51" s="24">
        <f>'Liste Linéaire_Togo'!P51</f>
        <v>45571</v>
      </c>
      <c r="Q51" t="str">
        <f>'Liste Linéaire_Togo'!Q51</f>
        <v>S40</v>
      </c>
      <c r="R51" s="24">
        <f>'Liste Linéaire_Togo'!R51</f>
        <v>45571</v>
      </c>
      <c r="S51" t="str">
        <f>'Liste Linéaire_Togo'!S51</f>
        <v>Oui</v>
      </c>
      <c r="T51" t="str">
        <f>'Liste Linéaire_Togo'!T51</f>
        <v>Oui</v>
      </c>
      <c r="U51" t="str">
        <f>'Liste Linéaire_Togo'!U51</f>
        <v>Non</v>
      </c>
      <c r="V51" t="str">
        <f>'Liste Linéaire_Togo'!V51</f>
        <v>Non</v>
      </c>
      <c r="W51" t="str">
        <f>'Liste Linéaire_Togo'!W51</f>
        <v>Non</v>
      </c>
      <c r="X51" t="str">
        <f>'Liste Linéaire_Togo'!X51</f>
        <v>Oui</v>
      </c>
      <c r="Y51" t="str">
        <f>'Liste Linéaire_Togo'!Y51</f>
        <v>NON</v>
      </c>
      <c r="Z51">
        <f>'Liste Linéaire_Togo'!Z51</f>
        <v>0</v>
      </c>
      <c r="AA51">
        <f>'Liste Linéaire_Togo'!AA51</f>
        <v>0</v>
      </c>
      <c r="AB51">
        <f>'Liste Linéaire_Togo'!AB51</f>
        <v>0</v>
      </c>
      <c r="AC51">
        <f>'Liste Linéaire_Togo'!AC51</f>
        <v>0</v>
      </c>
      <c r="AD51">
        <f>'Liste Linéaire_Togo'!AD51</f>
        <v>0</v>
      </c>
      <c r="AE51" t="str">
        <f>'Liste Linéaire_Togo'!AE51</f>
        <v>Oui</v>
      </c>
      <c r="AF51" t="str">
        <f>'Liste Linéaire_Togo'!AF51</f>
        <v>NON fait</v>
      </c>
      <c r="AG51" t="str">
        <f>'Liste Linéaire_Togo'!AG51</f>
        <v>Positif O1 Ogawa</v>
      </c>
      <c r="AH51" t="str">
        <f>'Liste Linéaire_Togo'!AH51</f>
        <v>OUI</v>
      </c>
      <c r="AI51" s="24">
        <f>'Liste Linéaire_Togo'!AI51</f>
        <v>0</v>
      </c>
      <c r="AJ51" t="str">
        <f>'Liste Linéaire_Togo'!AJ51</f>
        <v>Guéri</v>
      </c>
      <c r="AK51" t="str">
        <f>'Liste Linéaire_Togo'!AK51</f>
        <v>confirmé</v>
      </c>
      <c r="AL51" t="str">
        <f>'Liste Linéaire_Togo'!AL51</f>
        <v>Lacs</v>
      </c>
      <c r="AM51" t="str">
        <f>'Liste Linéaire_Togo'!AM51</f>
        <v>Lacs 1</v>
      </c>
      <c r="AN51" t="str">
        <f>'Liste Linéaire_Togo'!AN51</f>
        <v>AdjIdo</v>
      </c>
      <c r="AO51" t="str">
        <f>'Liste Linéaire_Togo'!AO51</f>
        <v>Positif</v>
      </c>
      <c r="AP51" t="str">
        <f>'Liste Linéaire_Togo'!AP51</f>
        <v>Formation Sanitaire</v>
      </c>
    </row>
    <row r="52" spans="1:42">
      <c r="A52">
        <f>'Liste Linéaire_Togo'!A52</f>
        <v>51</v>
      </c>
      <c r="B52" t="str">
        <f>'Liste Linéaire_Togo'!B52</f>
        <v>TOBOSSOU  SAM</v>
      </c>
      <c r="C52">
        <f>'Liste Linéaire_Togo'!C52</f>
        <v>36</v>
      </c>
      <c r="D52" t="str">
        <f>'Liste Linéaire_Togo'!D52</f>
        <v>[15-44]</v>
      </c>
      <c r="E52">
        <f>'Liste Linéaire_Togo'!E52</f>
        <v>0</v>
      </c>
      <c r="F52" t="str">
        <f>'Liste Linéaire_Togo'!F52</f>
        <v>Masculin</v>
      </c>
      <c r="G52" t="str">
        <f>'Liste Linéaire_Togo'!G52</f>
        <v>MACON</v>
      </c>
      <c r="H52">
        <f>'Liste Linéaire_Togo'!H52</f>
        <v>92459688</v>
      </c>
      <c r="I52" t="str">
        <f>'Liste Linéaire_Togo'!I52</f>
        <v>N'LESSI</v>
      </c>
      <c r="J52" t="str">
        <f>VLOOKUP(I52,CARTE!$C$1:$F$198,3,FALSE)</f>
        <v>6.227396584278712</v>
      </c>
      <c r="K52" t="str">
        <f>VLOOKUP(I52,CARTE!$C$1:$F$198,4,FALSE)</f>
        <v xml:space="preserve"> 1.5825646909844922</v>
      </c>
      <c r="L52" t="str">
        <f>'Liste Linéaire_Togo'!L52</f>
        <v>POLYCLINIQUE D'ANEHO</v>
      </c>
      <c r="M52" t="str">
        <f>'Liste Linéaire_Togo'!M52</f>
        <v>LACS1</v>
      </c>
      <c r="N52" t="str">
        <f>'Liste Linéaire_Togo'!N52</f>
        <v>Lacs</v>
      </c>
      <c r="O52" t="str">
        <f>'Liste Linéaire_Togo'!O52</f>
        <v>MARITIME</v>
      </c>
      <c r="P52" s="24">
        <f>'Liste Linéaire_Togo'!P52</f>
        <v>45571</v>
      </c>
      <c r="Q52" t="str">
        <f>'Liste Linéaire_Togo'!Q52</f>
        <v>S40</v>
      </c>
      <c r="R52" s="24">
        <f>'Liste Linéaire_Togo'!R52</f>
        <v>45571</v>
      </c>
      <c r="S52" t="str">
        <f>'Liste Linéaire_Togo'!S52</f>
        <v>Oui</v>
      </c>
      <c r="T52" t="str">
        <f>'Liste Linéaire_Togo'!T52</f>
        <v>Oui</v>
      </c>
      <c r="U52" t="str">
        <f>'Liste Linéaire_Togo'!U52</f>
        <v>Non</v>
      </c>
      <c r="V52" t="str">
        <f>'Liste Linéaire_Togo'!V52</f>
        <v>Non</v>
      </c>
      <c r="W52" t="str">
        <f>'Liste Linéaire_Togo'!W52</f>
        <v>Non</v>
      </c>
      <c r="X52" t="str">
        <f>'Liste Linéaire_Togo'!X52</f>
        <v>Oui</v>
      </c>
      <c r="Y52" t="str">
        <f>'Liste Linéaire_Togo'!Y52</f>
        <v>NON</v>
      </c>
      <c r="Z52">
        <f>'Liste Linéaire_Togo'!Z52</f>
        <v>0</v>
      </c>
      <c r="AA52">
        <f>'Liste Linéaire_Togo'!AA52</f>
        <v>0</v>
      </c>
      <c r="AB52">
        <f>'Liste Linéaire_Togo'!AB52</f>
        <v>0</v>
      </c>
      <c r="AC52">
        <f>'Liste Linéaire_Togo'!AC52</f>
        <v>0</v>
      </c>
      <c r="AD52">
        <f>'Liste Linéaire_Togo'!AD52</f>
        <v>0</v>
      </c>
      <c r="AE52" t="str">
        <f>'Liste Linéaire_Togo'!AE52</f>
        <v>Oui</v>
      </c>
      <c r="AF52" t="str">
        <f>'Liste Linéaire_Togo'!AF52</f>
        <v>NON fait</v>
      </c>
      <c r="AG52" t="str">
        <f>'Liste Linéaire_Togo'!AG52</f>
        <v>Positif O1 Ogawa</v>
      </c>
      <c r="AH52" t="str">
        <f>'Liste Linéaire_Togo'!AH52</f>
        <v>OUI</v>
      </c>
      <c r="AI52" s="24">
        <f>'Liste Linéaire_Togo'!AI52</f>
        <v>0</v>
      </c>
      <c r="AJ52" t="str">
        <f>'Liste Linéaire_Togo'!AJ52</f>
        <v>Guéri</v>
      </c>
      <c r="AK52" t="str">
        <f>'Liste Linéaire_Togo'!AK52</f>
        <v>confirmé</v>
      </c>
      <c r="AL52" t="str">
        <f>'Liste Linéaire_Togo'!AL52</f>
        <v>Lacs</v>
      </c>
      <c r="AM52" t="str">
        <f>'Liste Linéaire_Togo'!AM52</f>
        <v>Lacs 1</v>
      </c>
      <c r="AN52" t="str">
        <f>'Liste Linéaire_Togo'!AN52</f>
        <v>Aného</v>
      </c>
      <c r="AO52" t="str">
        <f>'Liste Linéaire_Togo'!AO52</f>
        <v>Positif</v>
      </c>
      <c r="AP52" t="str">
        <f>'Liste Linéaire_Togo'!AP52</f>
        <v>Formation Sanitaire</v>
      </c>
    </row>
    <row r="53" spans="1:42">
      <c r="A53">
        <f>'Liste Linéaire_Togo'!A53</f>
        <v>52</v>
      </c>
      <c r="B53" t="str">
        <f>'Liste Linéaire_Togo'!B53</f>
        <v>LAKSSIBOU  MAKATA</v>
      </c>
      <c r="C53">
        <f>'Liste Linéaire_Togo'!C53</f>
        <v>22</v>
      </c>
      <c r="D53" t="str">
        <f>'Liste Linéaire_Togo'!D53</f>
        <v>[15-44]</v>
      </c>
      <c r="E53">
        <f>'Liste Linéaire_Togo'!E53</f>
        <v>0</v>
      </c>
      <c r="F53" t="str">
        <f>'Liste Linéaire_Togo'!F53</f>
        <v>Féminin</v>
      </c>
      <c r="G53" t="str">
        <f>'Liste Linéaire_Togo'!G53</f>
        <v>MENAGERE</v>
      </c>
      <c r="H53">
        <f>'Liste Linéaire_Togo'!H53</f>
        <v>92217142</v>
      </c>
      <c r="I53" t="str">
        <f>'Liste Linéaire_Togo'!I53</f>
        <v>ZONGO</v>
      </c>
      <c r="J53" t="str">
        <f>VLOOKUP(I53,CARTE!$C$1:$F$198,3,FALSE)</f>
        <v>6.234928331889</v>
      </c>
      <c r="K53" t="str">
        <f>VLOOKUP(I53,CARTE!$C$1:$F$198,4,FALSE)</f>
        <v xml:space="preserve"> 1.615224647621934</v>
      </c>
      <c r="L53" t="str">
        <f>'Liste Linéaire_Togo'!L53</f>
        <v>POLYCLINIQUE D'ANEHO</v>
      </c>
      <c r="M53" t="str">
        <f>'Liste Linéaire_Togo'!M53</f>
        <v>LACS1</v>
      </c>
      <c r="N53" t="str">
        <f>'Liste Linéaire_Togo'!N53</f>
        <v>Lacs</v>
      </c>
      <c r="O53" t="str">
        <f>'Liste Linéaire_Togo'!O53</f>
        <v>MARITIME</v>
      </c>
      <c r="P53" s="24">
        <f>'Liste Linéaire_Togo'!P53</f>
        <v>45569</v>
      </c>
      <c r="Q53" t="str">
        <f>'Liste Linéaire_Togo'!Q53</f>
        <v>S40</v>
      </c>
      <c r="R53" s="24">
        <f>'Liste Linéaire_Togo'!R53</f>
        <v>45572</v>
      </c>
      <c r="S53" t="str">
        <f>'Liste Linéaire_Togo'!S53</f>
        <v>Oui</v>
      </c>
      <c r="T53" t="str">
        <f>'Liste Linéaire_Togo'!T53</f>
        <v>Oui</v>
      </c>
      <c r="U53" t="str">
        <f>'Liste Linéaire_Togo'!U53</f>
        <v>Oui</v>
      </c>
      <c r="V53" t="str">
        <f>'Liste Linéaire_Togo'!V53</f>
        <v>Non</v>
      </c>
      <c r="W53" t="str">
        <f>'Liste Linéaire_Togo'!W53</f>
        <v>Non</v>
      </c>
      <c r="X53" t="str">
        <f>'Liste Linéaire_Togo'!X53</f>
        <v>Oui</v>
      </c>
      <c r="Y53" t="str">
        <f>'Liste Linéaire_Togo'!Y53</f>
        <v>NON</v>
      </c>
      <c r="Z53">
        <f>'Liste Linéaire_Togo'!Z53</f>
        <v>0</v>
      </c>
      <c r="AA53">
        <f>'Liste Linéaire_Togo'!AA53</f>
        <v>0</v>
      </c>
      <c r="AB53">
        <f>'Liste Linéaire_Togo'!AB53</f>
        <v>0</v>
      </c>
      <c r="AC53">
        <f>'Liste Linéaire_Togo'!AC53</f>
        <v>0</v>
      </c>
      <c r="AD53">
        <f>'Liste Linéaire_Togo'!AD53</f>
        <v>0</v>
      </c>
      <c r="AE53" t="str">
        <f>'Liste Linéaire_Togo'!AE53</f>
        <v>Oui</v>
      </c>
      <c r="AF53" t="str">
        <f>'Liste Linéaire_Togo'!AF53</f>
        <v>NON fait</v>
      </c>
      <c r="AG53" t="str">
        <f>'Liste Linéaire_Togo'!AG53</f>
        <v>Négatif</v>
      </c>
      <c r="AH53" t="str">
        <f>'Liste Linéaire_Togo'!AH53</f>
        <v>NON</v>
      </c>
      <c r="AI53" s="24">
        <f>'Liste Linéaire_Togo'!AI53</f>
        <v>0</v>
      </c>
      <c r="AJ53" t="str">
        <f>'Liste Linéaire_Togo'!AJ53</f>
        <v>Guéri</v>
      </c>
      <c r="AK53" t="str">
        <f>'Liste Linéaire_Togo'!AK53</f>
        <v>suspect</v>
      </c>
      <c r="AL53" t="str">
        <f>'Liste Linéaire_Togo'!AL53</f>
        <v>Lacs</v>
      </c>
      <c r="AM53" t="str">
        <f>'Liste Linéaire_Togo'!AM53</f>
        <v>Lacs 1</v>
      </c>
      <c r="AN53" t="str">
        <f>'Liste Linéaire_Togo'!AN53</f>
        <v>AdjIdo</v>
      </c>
      <c r="AO53" t="str">
        <f>'Liste Linéaire_Togo'!AO53</f>
        <v>negatif</v>
      </c>
      <c r="AP53" t="str">
        <f>'Liste Linéaire_Togo'!AP53</f>
        <v>Formation Sanitaire</v>
      </c>
    </row>
    <row r="54" spans="1:42">
      <c r="A54">
        <f>'Liste Linéaire_Togo'!A54</f>
        <v>53</v>
      </c>
      <c r="B54" t="str">
        <f>'Liste Linéaire_Togo'!B54</f>
        <v>ADANHOUME  FLORENT</v>
      </c>
      <c r="C54">
        <f>'Liste Linéaire_Togo'!C54</f>
        <v>31</v>
      </c>
      <c r="D54" t="str">
        <f>'Liste Linéaire_Togo'!D54</f>
        <v>[15-44]</v>
      </c>
      <c r="E54">
        <f>'Liste Linéaire_Togo'!E54</f>
        <v>0</v>
      </c>
      <c r="F54" t="str">
        <f>'Liste Linéaire_Togo'!F54</f>
        <v>Masculin</v>
      </c>
      <c r="G54" t="str">
        <f>'Liste Linéaire_Togo'!G54</f>
        <v>PECHEUR</v>
      </c>
      <c r="H54">
        <f>'Liste Linéaire_Togo'!H54</f>
        <v>99729539</v>
      </c>
      <c r="I54" t="str">
        <f>'Liste Linéaire_Togo'!I54</f>
        <v>Jericho</v>
      </c>
      <c r="J54" t="str">
        <f>VLOOKUP(I54,CARTE!$C$1:$F$198,3,FALSE)</f>
        <v>6.234928331889</v>
      </c>
      <c r="K54" t="str">
        <f>VLOOKUP(I54,CARTE!$C$1:$F$198,4,FALSE)</f>
        <v xml:space="preserve"> 1.615224647621934</v>
      </c>
      <c r="L54" t="str">
        <f>'Liste Linéaire_Togo'!L54</f>
        <v>POLYCLINIQUE D'ANEHO</v>
      </c>
      <c r="M54" t="str">
        <f>'Liste Linéaire_Togo'!M54</f>
        <v>LACS1</v>
      </c>
      <c r="N54" t="str">
        <f>'Liste Linéaire_Togo'!N54</f>
        <v>Lacs</v>
      </c>
      <c r="O54" t="str">
        <f>'Liste Linéaire_Togo'!O54</f>
        <v>MARITIME</v>
      </c>
      <c r="P54" s="24">
        <f>'Liste Linéaire_Togo'!P54</f>
        <v>45573</v>
      </c>
      <c r="Q54" t="str">
        <f>'Liste Linéaire_Togo'!Q54</f>
        <v>S41</v>
      </c>
      <c r="R54" s="24">
        <f>'Liste Linéaire_Togo'!R54</f>
        <v>45573</v>
      </c>
      <c r="S54" t="str">
        <f>'Liste Linéaire_Togo'!S54</f>
        <v>oui</v>
      </c>
      <c r="T54">
        <f>'Liste Linéaire_Togo'!T54</f>
        <v>0</v>
      </c>
      <c r="U54">
        <f>'Liste Linéaire_Togo'!U54</f>
        <v>0</v>
      </c>
      <c r="V54">
        <f>'Liste Linéaire_Togo'!V54</f>
        <v>0</v>
      </c>
      <c r="W54">
        <f>'Liste Linéaire_Togo'!W54</f>
        <v>0</v>
      </c>
      <c r="X54" t="str">
        <f>'Liste Linéaire_Togo'!X54</f>
        <v>Oui</v>
      </c>
      <c r="Y54">
        <f>'Liste Linéaire_Togo'!Y54</f>
        <v>0</v>
      </c>
      <c r="Z54">
        <f>'Liste Linéaire_Togo'!Z54</f>
        <v>0</v>
      </c>
      <c r="AA54">
        <f>'Liste Linéaire_Togo'!AA54</f>
        <v>0</v>
      </c>
      <c r="AB54">
        <f>'Liste Linéaire_Togo'!AB54</f>
        <v>0</v>
      </c>
      <c r="AC54">
        <f>'Liste Linéaire_Togo'!AC54</f>
        <v>0</v>
      </c>
      <c r="AD54">
        <f>'Liste Linéaire_Togo'!AD54</f>
        <v>0</v>
      </c>
      <c r="AE54" t="str">
        <f>'Liste Linéaire_Togo'!AE54</f>
        <v>OUI</v>
      </c>
      <c r="AF54" t="str">
        <f>'Liste Linéaire_Togo'!AF54</f>
        <v>NON fait</v>
      </c>
      <c r="AG54" t="str">
        <f>'Liste Linéaire_Togo'!AG54</f>
        <v>Positif O1 Ogawa</v>
      </c>
      <c r="AH54" t="str">
        <f>'Liste Linéaire_Togo'!AH54</f>
        <v>OUI</v>
      </c>
      <c r="AI54" s="24">
        <f>'Liste Linéaire_Togo'!AI54</f>
        <v>0</v>
      </c>
      <c r="AJ54" t="str">
        <f>'Liste Linéaire_Togo'!AJ54</f>
        <v>Guéri</v>
      </c>
      <c r="AK54" t="str">
        <f>'Liste Linéaire_Togo'!AK54</f>
        <v>confirmé</v>
      </c>
      <c r="AL54" t="str">
        <f>'Liste Linéaire_Togo'!AL54</f>
        <v>Lacs</v>
      </c>
      <c r="AM54" t="str">
        <f>'Liste Linéaire_Togo'!AM54</f>
        <v>Lacs 1</v>
      </c>
      <c r="AN54" t="str">
        <f>'Liste Linéaire_Togo'!AN54</f>
        <v>AdjIdo</v>
      </c>
      <c r="AO54" t="str">
        <f>'Liste Linéaire_Togo'!AO54</f>
        <v>Positif</v>
      </c>
      <c r="AP54" t="str">
        <f>'Liste Linéaire_Togo'!AP54</f>
        <v>Formation Sanitaire</v>
      </c>
    </row>
    <row r="55" spans="1:42">
      <c r="A55">
        <f>'Liste Linéaire_Togo'!A55</f>
        <v>54</v>
      </c>
      <c r="B55" t="str">
        <f>'Liste Linéaire_Togo'!B55</f>
        <v>ATTIKOU Adiatou</v>
      </c>
      <c r="C55">
        <f>'Liste Linéaire_Togo'!C55</f>
        <v>52</v>
      </c>
      <c r="D55" t="str">
        <f>'Liste Linéaire_Togo'!D55</f>
        <v>[45-59]</v>
      </c>
      <c r="E55">
        <f>'Liste Linéaire_Togo'!E55</f>
        <v>0</v>
      </c>
      <c r="F55" t="str">
        <f>'Liste Linéaire_Togo'!F55</f>
        <v>Féminin</v>
      </c>
      <c r="G55" t="str">
        <f>'Liste Linéaire_Togo'!G55</f>
        <v>Revendeur</v>
      </c>
      <c r="H55" t="str">
        <f>'Liste Linéaire_Togo'!H55</f>
        <v>S/C 92119449</v>
      </c>
      <c r="I55" t="str">
        <f>'Liste Linéaire_Togo'!I55</f>
        <v>Tamani</v>
      </c>
      <c r="J55" t="str">
        <f>VLOOKUP(I55,CARTE!$C$1:$F$198,3,FALSE)</f>
        <v>6.185294796391453</v>
      </c>
      <c r="K55" t="str">
        <f>VLOOKUP(I55,CARTE!$C$1:$F$198,4,FALSE)</f>
        <v xml:space="preserve"> 1.317901541906115</v>
      </c>
      <c r="L55" t="str">
        <f>'Liste Linéaire_Togo'!L55</f>
        <v>NA</v>
      </c>
      <c r="M55" t="str">
        <f>'Liste Linéaire_Togo'!M55</f>
        <v>Golfe 6</v>
      </c>
      <c r="N55" t="str">
        <f>'Liste Linéaire_Togo'!N55</f>
        <v>Golfe</v>
      </c>
      <c r="O55" t="str">
        <f>'Liste Linéaire_Togo'!O55</f>
        <v>Grand Lomé</v>
      </c>
      <c r="P55" s="24">
        <f>'Liste Linéaire_Togo'!P55</f>
        <v>45573</v>
      </c>
      <c r="Q55" t="str">
        <f>'Liste Linéaire_Togo'!Q55</f>
        <v>S41</v>
      </c>
      <c r="R55" s="24">
        <f>'Liste Linéaire_Togo'!R55</f>
        <v>45574</v>
      </c>
      <c r="S55" t="str">
        <f>'Liste Linéaire_Togo'!S55</f>
        <v>oui</v>
      </c>
      <c r="T55" t="str">
        <f>'Liste Linéaire_Togo'!T55</f>
        <v>oui</v>
      </c>
      <c r="U55" t="str">
        <f>'Liste Linéaire_Togo'!U55</f>
        <v>non</v>
      </c>
      <c r="V55" t="str">
        <f>'Liste Linéaire_Togo'!V55</f>
        <v>non</v>
      </c>
      <c r="W55">
        <f>'Liste Linéaire_Togo'!W55</f>
        <v>0</v>
      </c>
      <c r="X55" t="str">
        <f>'Liste Linéaire_Togo'!X55</f>
        <v>non</v>
      </c>
      <c r="Y55" t="str">
        <f>'Liste Linéaire_Togo'!Y55</f>
        <v>non</v>
      </c>
      <c r="Z55" t="str">
        <f>'Liste Linéaire_Togo'!Z55</f>
        <v>non</v>
      </c>
      <c r="AA55" t="str">
        <f>'Liste Linéaire_Togo'!AA55</f>
        <v>non</v>
      </c>
      <c r="AB55">
        <f>'Liste Linéaire_Togo'!AB55</f>
        <v>0</v>
      </c>
      <c r="AC55" t="str">
        <f>'Liste Linéaire_Togo'!AC55</f>
        <v>Forage</v>
      </c>
      <c r="AD55" t="str">
        <f>'Liste Linéaire_Togo'!AD55</f>
        <v>non</v>
      </c>
      <c r="AE55" t="str">
        <f>'Liste Linéaire_Togo'!AE55</f>
        <v>non</v>
      </c>
      <c r="AF55" t="str">
        <f>'Liste Linéaire_Togo'!AF55</f>
        <v>NON fait</v>
      </c>
      <c r="AG55" t="str">
        <f>'Liste Linéaire_Togo'!AG55</f>
        <v>Non faite</v>
      </c>
      <c r="AH55">
        <f>'Liste Linéaire_Togo'!AH55</f>
        <v>0</v>
      </c>
      <c r="AI55" s="24">
        <f>'Liste Linéaire_Togo'!AI55</f>
        <v>45574</v>
      </c>
      <c r="AJ55" t="str">
        <f>'Liste Linéaire_Togo'!AJ55</f>
        <v>dcd</v>
      </c>
      <c r="AK55" t="str">
        <f>'Liste Linéaire_Togo'!AK55</f>
        <v>suspect</v>
      </c>
      <c r="AL55" t="str">
        <f>'Liste Linéaire_Togo'!AL55</f>
        <v>Golfe</v>
      </c>
      <c r="AM55" t="str">
        <f>'Liste Linéaire_Togo'!AM55</f>
        <v>Golfe 6</v>
      </c>
      <c r="AN55" t="str">
        <f>'Liste Linéaire_Togo'!AN55</f>
        <v>Bè-Est</v>
      </c>
      <c r="AO55" t="str">
        <f>'Liste Linéaire_Togo'!AO55</f>
        <v>negatif</v>
      </c>
      <c r="AP55" t="str">
        <f>'Liste Linéaire_Togo'!AP55</f>
        <v>Communautaire</v>
      </c>
    </row>
    <row r="56" spans="1:42">
      <c r="A56">
        <f>'Liste Linéaire_Togo'!A56</f>
        <v>55</v>
      </c>
      <c r="B56" t="str">
        <f>'Liste Linéaire_Togo'!B56</f>
        <v>ADJETE Anitè</v>
      </c>
      <c r="C56">
        <f>'Liste Linéaire_Togo'!C56</f>
        <v>43</v>
      </c>
      <c r="D56" t="str">
        <f>'Liste Linéaire_Togo'!D56</f>
        <v>[15-44]</v>
      </c>
      <c r="E56">
        <f>'Liste Linéaire_Togo'!E56</f>
        <v>0</v>
      </c>
      <c r="F56" t="str">
        <f>'Liste Linéaire_Togo'!F56</f>
        <v>Masculin</v>
      </c>
      <c r="G56" t="str">
        <f>'Liste Linéaire_Togo'!G56</f>
        <v>Pêcheur</v>
      </c>
      <c r="H56" t="str">
        <f>'Liste Linéaire_Togo'!H56</f>
        <v>S/C 90202013</v>
      </c>
      <c r="I56" t="str">
        <f>'Liste Linéaire_Togo'!I56</f>
        <v>Katanga</v>
      </c>
      <c r="J56" t="str">
        <f>VLOOKUP(I56,CARTE!$C$1:$F$198,3,FALSE)</f>
        <v>6.186026591764903</v>
      </c>
      <c r="K56" t="str">
        <f>VLOOKUP(I56,CARTE!$C$1:$F$198,4,FALSE)</f>
        <v>1.3075633519218346</v>
      </c>
      <c r="L56" t="str">
        <f>'Liste Linéaire_Togo'!L56</f>
        <v>CMS Katanga</v>
      </c>
      <c r="M56" t="str">
        <f>'Liste Linéaire_Togo'!M56</f>
        <v>Golfe 1</v>
      </c>
      <c r="N56" t="str">
        <f>'Liste Linéaire_Togo'!N56</f>
        <v>Golfe</v>
      </c>
      <c r="O56" t="str">
        <f>'Liste Linéaire_Togo'!O56</f>
        <v>Grand Lomé</v>
      </c>
      <c r="P56" s="24">
        <f>'Liste Linéaire_Togo'!P56</f>
        <v>45574</v>
      </c>
      <c r="Q56" t="str">
        <f>'Liste Linéaire_Togo'!Q56</f>
        <v>S41</v>
      </c>
      <c r="R56" s="24">
        <f>'Liste Linéaire_Togo'!R56</f>
        <v>45574</v>
      </c>
      <c r="S56" t="str">
        <f>'Liste Linéaire_Togo'!S56</f>
        <v>oui</v>
      </c>
      <c r="T56" t="str">
        <f>'Liste Linéaire_Togo'!T56</f>
        <v>oui</v>
      </c>
      <c r="U56" t="str">
        <f>'Liste Linéaire_Togo'!U56</f>
        <v>oui</v>
      </c>
      <c r="V56" t="str">
        <f>'Liste Linéaire_Togo'!V56</f>
        <v>oui</v>
      </c>
      <c r="W56">
        <f>'Liste Linéaire_Togo'!W56</f>
        <v>0</v>
      </c>
      <c r="X56" t="str">
        <f>'Liste Linéaire_Togo'!X56</f>
        <v>oui</v>
      </c>
      <c r="Y56" t="str">
        <f>'Liste Linéaire_Togo'!Y56</f>
        <v>non</v>
      </c>
      <c r="Z56" t="str">
        <f>'Liste Linéaire_Togo'!Z56</f>
        <v>oui</v>
      </c>
      <c r="AA56" t="str">
        <f>'Liste Linéaire_Togo'!AA56</f>
        <v>non</v>
      </c>
      <c r="AB56">
        <f>'Liste Linéaire_Togo'!AB56</f>
        <v>0</v>
      </c>
      <c r="AC56" t="str">
        <f>'Liste Linéaire_Togo'!AC56</f>
        <v>Forage/Puits</v>
      </c>
      <c r="AD56" t="str">
        <f>'Liste Linéaire_Togo'!AD56</f>
        <v>non</v>
      </c>
      <c r="AE56" t="str">
        <f>'Liste Linéaire_Togo'!AE56</f>
        <v>oui</v>
      </c>
      <c r="AF56" t="str">
        <f>'Liste Linéaire_Togo'!AF56</f>
        <v>positif</v>
      </c>
      <c r="AG56" t="str">
        <f>'Liste Linéaire_Togo'!AG56</f>
        <v>Positif O1 Ogawa</v>
      </c>
      <c r="AH56">
        <f>'Liste Linéaire_Togo'!AH56</f>
        <v>0</v>
      </c>
      <c r="AI56" s="24">
        <f>'Liste Linéaire_Togo'!AI56</f>
        <v>45577</v>
      </c>
      <c r="AJ56" t="str">
        <f>'Liste Linéaire_Togo'!AJ56</f>
        <v>dcd</v>
      </c>
      <c r="AK56" t="str">
        <f>'Liste Linéaire_Togo'!AK56</f>
        <v>confirmé</v>
      </c>
      <c r="AL56" t="str">
        <f>'Liste Linéaire_Togo'!AL56</f>
        <v>Golfe</v>
      </c>
      <c r="AM56" t="str">
        <f>'Liste Linéaire_Togo'!AM56</f>
        <v>Golfe 6</v>
      </c>
      <c r="AN56" t="str">
        <f>'Liste Linéaire_Togo'!AN56</f>
        <v>Baguida</v>
      </c>
      <c r="AO56" t="str">
        <f>'Liste Linéaire_Togo'!AO56</f>
        <v>Positif</v>
      </c>
      <c r="AP56" t="str">
        <f>'Liste Linéaire_Togo'!AP56</f>
        <v>Formation sanitaire</v>
      </c>
    </row>
    <row r="57" spans="1:42">
      <c r="A57">
        <f>'Liste Linéaire_Togo'!A57</f>
        <v>56</v>
      </c>
      <c r="B57" t="str">
        <f>'Liste Linéaire_Togo'!B57</f>
        <v>KOUDOTO  KOKOU LANDRY</v>
      </c>
      <c r="C57">
        <f>'Liste Linéaire_Togo'!C57</f>
        <v>15</v>
      </c>
      <c r="D57" t="str">
        <f>'Liste Linéaire_Togo'!D57</f>
        <v>[15-44]</v>
      </c>
      <c r="E57">
        <f>'Liste Linéaire_Togo'!E57</f>
        <v>0</v>
      </c>
      <c r="F57" t="str">
        <f>'Liste Linéaire_Togo'!F57</f>
        <v>Masculin</v>
      </c>
      <c r="G57" t="str">
        <f>'Liste Linéaire_Togo'!G57</f>
        <v>PECHEUR</v>
      </c>
      <c r="H57">
        <f>'Liste Linéaire_Togo'!H57</f>
        <v>98666864</v>
      </c>
      <c r="I57" t="str">
        <f>'Liste Linéaire_Togo'!I57</f>
        <v>DJAMADJI</v>
      </c>
      <c r="J57" t="str">
        <f>VLOOKUP(I57,CARTE!$C$1:$F$198,3,FALSE)</f>
        <v>6.237265928242092</v>
      </c>
      <c r="K57" t="str">
        <f>VLOOKUP(I57,CARTE!$C$1:$F$198,4,FALSE)</f>
        <v xml:space="preserve"> 1.5713269352515131</v>
      </c>
      <c r="L57" t="str">
        <f>'Liste Linéaire_Togo'!L57</f>
        <v>POLYCLINIQUE D'ANEHO</v>
      </c>
      <c r="M57" t="str">
        <f>'Liste Linéaire_Togo'!M57</f>
        <v>LACS1</v>
      </c>
      <c r="N57" t="str">
        <f>'Liste Linéaire_Togo'!N57</f>
        <v>Lacs</v>
      </c>
      <c r="O57" t="str">
        <f>'Liste Linéaire_Togo'!O57</f>
        <v>MARITIME</v>
      </c>
      <c r="P57" s="24">
        <f>'Liste Linéaire_Togo'!P57</f>
        <v>45574</v>
      </c>
      <c r="Q57" t="str">
        <f>'Liste Linéaire_Togo'!Q57</f>
        <v>S41</v>
      </c>
      <c r="R57" s="24">
        <f>'Liste Linéaire_Togo'!R57</f>
        <v>45574</v>
      </c>
      <c r="S57" t="str">
        <f>'Liste Linéaire_Togo'!S57</f>
        <v>Oui</v>
      </c>
      <c r="T57" t="str">
        <f>'Liste Linéaire_Togo'!T57</f>
        <v>Oui</v>
      </c>
      <c r="U57" t="str">
        <f>'Liste Linéaire_Togo'!U57</f>
        <v>Non</v>
      </c>
      <c r="V57" t="str">
        <f>'Liste Linéaire_Togo'!V57</f>
        <v>Oui</v>
      </c>
      <c r="W57" t="str">
        <f>'Liste Linéaire_Togo'!W57</f>
        <v>Non</v>
      </c>
      <c r="X57" t="str">
        <f>'Liste Linéaire_Togo'!X57</f>
        <v>Oui</v>
      </c>
      <c r="Y57" t="str">
        <f>'Liste Linéaire_Togo'!Y57</f>
        <v>NON</v>
      </c>
      <c r="Z57" t="str">
        <f>'Liste Linéaire_Togo'!Z57</f>
        <v>Non</v>
      </c>
      <c r="AA57" t="str">
        <f>'Liste Linéaire_Togo'!AA57</f>
        <v>Non</v>
      </c>
      <c r="AB57" t="str">
        <f>'Liste Linéaire_Togo'!AB57</f>
        <v>Non</v>
      </c>
      <c r="AC57" t="str">
        <f>'Liste Linéaire_Togo'!AC57</f>
        <v>Non</v>
      </c>
      <c r="AD57" t="str">
        <f>'Liste Linéaire_Togo'!AD57</f>
        <v>Non</v>
      </c>
      <c r="AE57" t="str">
        <f>'Liste Linéaire_Togo'!AE57</f>
        <v>Oui</v>
      </c>
      <c r="AF57" t="str">
        <f>'Liste Linéaire_Togo'!AF57</f>
        <v>NON fait</v>
      </c>
      <c r="AG57" t="str">
        <f>'Liste Linéaire_Togo'!AG57</f>
        <v>Positif O1 Ogawa</v>
      </c>
      <c r="AH57" t="str">
        <f>'Liste Linéaire_Togo'!AH57</f>
        <v>OUI</v>
      </c>
      <c r="AI57" s="24">
        <f>'Liste Linéaire_Togo'!AI57</f>
        <v>45576</v>
      </c>
      <c r="AJ57" t="str">
        <f>'Liste Linéaire_Togo'!AJ57</f>
        <v>Guéri</v>
      </c>
      <c r="AK57" t="str">
        <f>'Liste Linéaire_Togo'!AK57</f>
        <v>confirmé</v>
      </c>
      <c r="AL57" t="str">
        <f>'Liste Linéaire_Togo'!AL57</f>
        <v>Lacs</v>
      </c>
      <c r="AM57" t="str">
        <f>'Liste Linéaire_Togo'!AM57</f>
        <v>Lacs 1</v>
      </c>
      <c r="AN57" t="str">
        <f>'Liste Linéaire_Togo'!AN57</f>
        <v>Aného</v>
      </c>
      <c r="AO57" t="str">
        <f>'Liste Linéaire_Togo'!AO57</f>
        <v>Positif</v>
      </c>
      <c r="AP57" t="str">
        <f>'Liste Linéaire_Togo'!AP57</f>
        <v>Formation Sanitaire</v>
      </c>
    </row>
    <row r="58" spans="1:42">
      <c r="A58">
        <f>'Liste Linéaire_Togo'!A58</f>
        <v>57</v>
      </c>
      <c r="B58" t="str">
        <f>'Liste Linéaire_Togo'!B58</f>
        <v>NANIVI   NATUS</v>
      </c>
      <c r="C58">
        <f>'Liste Linéaire_Togo'!C58</f>
        <v>34</v>
      </c>
      <c r="D58" t="str">
        <f>'Liste Linéaire_Togo'!D58</f>
        <v>[15-44]</v>
      </c>
      <c r="E58">
        <f>'Liste Linéaire_Togo'!E58</f>
        <v>0</v>
      </c>
      <c r="F58" t="str">
        <f>'Liste Linéaire_Togo'!F58</f>
        <v>Masculin</v>
      </c>
      <c r="G58" t="str">
        <f>'Liste Linéaire_Togo'!G58</f>
        <v>PECHEUR</v>
      </c>
      <c r="H58">
        <f>'Liste Linéaire_Togo'!H58</f>
        <v>99802229</v>
      </c>
      <c r="I58" t="str">
        <f>'Liste Linéaire_Togo'!I58</f>
        <v>TOGBECONDJI</v>
      </c>
      <c r="J58" t="str">
        <f>VLOOKUP(I58,CARTE!$C$1:$F$198,3,FALSE)</f>
        <v>6.280782053118657</v>
      </c>
      <c r="K58" t="str">
        <f>VLOOKUP(I58,CARTE!$C$1:$F$198,4,FALSE)</f>
        <v xml:space="preserve"> 1.762305618314484</v>
      </c>
      <c r="L58" t="str">
        <f>'Liste Linéaire_Togo'!L58</f>
        <v>POLYCLINIQUE D'ANEHO</v>
      </c>
      <c r="M58" t="str">
        <f>'Liste Linéaire_Togo'!M58</f>
        <v>LACS1</v>
      </c>
      <c r="N58" t="str">
        <f>'Liste Linéaire_Togo'!N58</f>
        <v>Lacs</v>
      </c>
      <c r="O58" t="str">
        <f>'Liste Linéaire_Togo'!O58</f>
        <v>MARITIME</v>
      </c>
      <c r="P58" s="24">
        <f>'Liste Linéaire_Togo'!P58</f>
        <v>45575</v>
      </c>
      <c r="Q58" t="str">
        <f>'Liste Linéaire_Togo'!Q58</f>
        <v>S41</v>
      </c>
      <c r="R58" s="24">
        <f>'Liste Linéaire_Togo'!R58</f>
        <v>45575</v>
      </c>
      <c r="S58" t="str">
        <f>'Liste Linéaire_Togo'!S58</f>
        <v>Oui</v>
      </c>
      <c r="T58" t="str">
        <f>'Liste Linéaire_Togo'!T58</f>
        <v>Oui</v>
      </c>
      <c r="U58" t="str">
        <f>'Liste Linéaire_Togo'!U58</f>
        <v>Non</v>
      </c>
      <c r="V58" t="str">
        <f>'Liste Linéaire_Togo'!V58</f>
        <v>Oui</v>
      </c>
      <c r="W58" t="str">
        <f>'Liste Linéaire_Togo'!W58</f>
        <v>Non</v>
      </c>
      <c r="X58" t="str">
        <f>'Liste Linéaire_Togo'!X58</f>
        <v>Oui</v>
      </c>
      <c r="Y58" t="str">
        <f>'Liste Linéaire_Togo'!Y58</f>
        <v>NON</v>
      </c>
      <c r="Z58" t="str">
        <f>'Liste Linéaire_Togo'!Z58</f>
        <v>Non</v>
      </c>
      <c r="AA58" t="str">
        <f>'Liste Linéaire_Togo'!AA58</f>
        <v>Non</v>
      </c>
      <c r="AB58" t="str">
        <f>'Liste Linéaire_Togo'!AB58</f>
        <v>Non</v>
      </c>
      <c r="AC58" t="str">
        <f>'Liste Linéaire_Togo'!AC58</f>
        <v>Non</v>
      </c>
      <c r="AD58" t="str">
        <f>'Liste Linéaire_Togo'!AD58</f>
        <v>Non</v>
      </c>
      <c r="AE58" t="str">
        <f>'Liste Linéaire_Togo'!AE58</f>
        <v>Oui</v>
      </c>
      <c r="AF58" t="str">
        <f>'Liste Linéaire_Togo'!AF58</f>
        <v>NON fait</v>
      </c>
      <c r="AG58" t="str">
        <f>'Liste Linéaire_Togo'!AG58</f>
        <v>Positif O1 Ogawa</v>
      </c>
      <c r="AH58" t="str">
        <f>'Liste Linéaire_Togo'!AH58</f>
        <v>OUI</v>
      </c>
      <c r="AI58" s="24">
        <f>'Liste Linéaire_Togo'!AI58</f>
        <v>0</v>
      </c>
      <c r="AJ58" t="str">
        <f>'Liste Linéaire_Togo'!AJ58</f>
        <v>Guéri</v>
      </c>
      <c r="AK58" t="str">
        <f>'Liste Linéaire_Togo'!AK58</f>
        <v>confirmé</v>
      </c>
      <c r="AL58" t="str">
        <f>'Liste Linéaire_Togo'!AL58</f>
        <v>Lacs</v>
      </c>
      <c r="AM58" t="str">
        <f>'Liste Linéaire_Togo'!AM58</f>
        <v>Lacs 2</v>
      </c>
      <c r="AN58" t="str">
        <f>'Liste Linéaire_Togo'!AN58</f>
        <v>Agouégan</v>
      </c>
      <c r="AO58" t="str">
        <f>'Liste Linéaire_Togo'!AO58</f>
        <v>Positif</v>
      </c>
      <c r="AP58" t="str">
        <f>'Liste Linéaire_Togo'!AP58</f>
        <v>Formation Sanitaire</v>
      </c>
    </row>
    <row r="59" spans="1:42">
      <c r="A59">
        <f>'Liste Linéaire_Togo'!A59</f>
        <v>58</v>
      </c>
      <c r="B59" t="str">
        <f>'Liste Linéaire_Togo'!B59</f>
        <v>FOLLYGAH LAURENA</v>
      </c>
      <c r="C59">
        <f>'Liste Linéaire_Togo'!C59</f>
        <v>2</v>
      </c>
      <c r="D59" t="str">
        <f>'Liste Linéaire_Togo'!D59</f>
        <v>[0-2]</v>
      </c>
      <c r="E59">
        <f>'Liste Linéaire_Togo'!E59</f>
        <v>0</v>
      </c>
      <c r="F59" t="str">
        <f>'Liste Linéaire_Togo'!F59</f>
        <v>Féminin</v>
      </c>
      <c r="G59" t="str">
        <f>'Liste Linéaire_Togo'!G59</f>
        <v>N/A</v>
      </c>
      <c r="H59">
        <f>'Liste Linéaire_Togo'!H59</f>
        <v>92287346</v>
      </c>
      <c r="I59" t="str">
        <f>'Liste Linéaire_Togo'!I59</f>
        <v>Assoucondji</v>
      </c>
      <c r="J59" t="str">
        <f>VLOOKUP(I59,CARTE!$C$1:$F$198,3,FALSE)</f>
        <v>6.280782053118657</v>
      </c>
      <c r="K59" t="str">
        <f>VLOOKUP(I59,CARTE!$C$1:$F$198,4,FALSE)</f>
        <v xml:space="preserve"> 1.762305618314484</v>
      </c>
      <c r="L59" t="str">
        <f>'Liste Linéaire_Togo'!L59</f>
        <v>AZIAGBACONDJI</v>
      </c>
      <c r="M59" t="str">
        <f>'Liste Linéaire_Togo'!M59</f>
        <v>LACS1</v>
      </c>
      <c r="N59" t="str">
        <f>'Liste Linéaire_Togo'!N59</f>
        <v>Lacs</v>
      </c>
      <c r="O59" t="str">
        <f>'Liste Linéaire_Togo'!O59</f>
        <v>MARITIME</v>
      </c>
      <c r="P59" s="24">
        <f>'Liste Linéaire_Togo'!P59</f>
        <v>45576</v>
      </c>
      <c r="Q59" t="str">
        <f>'Liste Linéaire_Togo'!Q59</f>
        <v>S41</v>
      </c>
      <c r="R59" s="24">
        <f>'Liste Linéaire_Togo'!R59</f>
        <v>45576</v>
      </c>
      <c r="S59" t="str">
        <f>'Liste Linéaire_Togo'!S59</f>
        <v>Oui</v>
      </c>
      <c r="T59" t="str">
        <f>'Liste Linéaire_Togo'!T59</f>
        <v>Oui</v>
      </c>
      <c r="U59" t="str">
        <f>'Liste Linéaire_Togo'!U59</f>
        <v>Non</v>
      </c>
      <c r="V59" t="str">
        <f>'Liste Linéaire_Togo'!V59</f>
        <v>Oui</v>
      </c>
      <c r="W59" t="str">
        <f>'Liste Linéaire_Togo'!W59</f>
        <v>Non</v>
      </c>
      <c r="X59" t="str">
        <f>'Liste Linéaire_Togo'!X59</f>
        <v>NON</v>
      </c>
      <c r="Y59" t="str">
        <f>'Liste Linéaire_Togo'!Y59</f>
        <v>NON</v>
      </c>
      <c r="Z59" t="str">
        <f>'Liste Linéaire_Togo'!Z59</f>
        <v>Non</v>
      </c>
      <c r="AA59" t="str">
        <f>'Liste Linéaire_Togo'!AA59</f>
        <v>Non</v>
      </c>
      <c r="AB59" t="str">
        <f>'Liste Linéaire_Togo'!AB59</f>
        <v>Non</v>
      </c>
      <c r="AC59" t="str">
        <f>'Liste Linéaire_Togo'!AC59</f>
        <v>Non</v>
      </c>
      <c r="AD59" t="str">
        <f>'Liste Linéaire_Togo'!AD59</f>
        <v>Non</v>
      </c>
      <c r="AE59" t="str">
        <f>'Liste Linéaire_Togo'!AE59</f>
        <v>Oui</v>
      </c>
      <c r="AF59" t="str">
        <f>'Liste Linéaire_Togo'!AF59</f>
        <v>NON fait</v>
      </c>
      <c r="AG59" t="str">
        <f>'Liste Linéaire_Togo'!AG59</f>
        <v>Négatif</v>
      </c>
      <c r="AH59" t="str">
        <f>'Liste Linéaire_Togo'!AH59</f>
        <v>NON</v>
      </c>
      <c r="AI59" s="24">
        <f>'Liste Linéaire_Togo'!AI59</f>
        <v>0</v>
      </c>
      <c r="AJ59" t="str">
        <f>'Liste Linéaire_Togo'!AJ59</f>
        <v>Guéri</v>
      </c>
      <c r="AK59" t="str">
        <f>'Liste Linéaire_Togo'!AK59</f>
        <v>suspect</v>
      </c>
      <c r="AL59" t="str">
        <f>'Liste Linéaire_Togo'!AL59</f>
        <v>Lacs</v>
      </c>
      <c r="AM59" t="str">
        <f>'Liste Linéaire_Togo'!AM59</f>
        <v>Lacs 1</v>
      </c>
      <c r="AN59" t="str">
        <f>'Liste Linéaire_Togo'!AN59</f>
        <v>AdjIdo</v>
      </c>
      <c r="AO59" t="str">
        <f>'Liste Linéaire_Togo'!AO59</f>
        <v>Positif</v>
      </c>
      <c r="AP59" t="str">
        <f>'Liste Linéaire_Togo'!AP59</f>
        <v>Formation Sanitaire</v>
      </c>
    </row>
    <row r="60" spans="1:42">
      <c r="A60">
        <f>'Liste Linéaire_Togo'!A60</f>
        <v>59</v>
      </c>
      <c r="B60" t="str">
        <f>'Liste Linéaire_Togo'!B60</f>
        <v>DOEVI SOULE</v>
      </c>
      <c r="C60">
        <f>'Liste Linéaire_Togo'!C60</f>
        <v>45</v>
      </c>
      <c r="D60" t="str">
        <f>'Liste Linéaire_Togo'!D60</f>
        <v>[45-59]</v>
      </c>
      <c r="E60">
        <f>'Liste Linéaire_Togo'!E60</f>
        <v>0</v>
      </c>
      <c r="F60" t="str">
        <f>'Liste Linéaire_Togo'!F60</f>
        <v>Masculin</v>
      </c>
      <c r="G60" t="str">
        <f>'Liste Linéaire_Togo'!G60</f>
        <v>TAXI MOTO</v>
      </c>
      <c r="H60">
        <f>'Liste Linéaire_Togo'!H60</f>
        <v>99626591</v>
      </c>
      <c r="I60" t="str">
        <f>'Liste Linéaire_Togo'!I60</f>
        <v>AGBATALANZO</v>
      </c>
      <c r="J60" t="str">
        <f>VLOOKUP(I60,CARTE!$C$1:$F$198,3,FALSE)</f>
        <v>6.227265928242092</v>
      </c>
      <c r="K60" t="str">
        <f>VLOOKUP(I60,CARTE!$C$1:$F$198,4,FALSE)</f>
        <v xml:space="preserve"> 1.5813269352515131</v>
      </c>
      <c r="L60" t="str">
        <f>'Liste Linéaire_Togo'!L60</f>
        <v>GBODJOME</v>
      </c>
      <c r="M60" t="str">
        <f>'Liste Linéaire_Togo'!M60</f>
        <v>LACS3</v>
      </c>
      <c r="N60" t="str">
        <f>'Liste Linéaire_Togo'!N60</f>
        <v>Lacs</v>
      </c>
      <c r="O60" t="str">
        <f>'Liste Linéaire_Togo'!O60</f>
        <v>MARITIME</v>
      </c>
      <c r="P60" s="24">
        <f>'Liste Linéaire_Togo'!P60</f>
        <v>45576</v>
      </c>
      <c r="Q60" t="str">
        <f>'Liste Linéaire_Togo'!Q60</f>
        <v>S41</v>
      </c>
      <c r="R60" s="24">
        <f>'Liste Linéaire_Togo'!R60</f>
        <v>45576</v>
      </c>
      <c r="S60" t="str">
        <f>'Liste Linéaire_Togo'!S60</f>
        <v>OUI</v>
      </c>
      <c r="T60" t="str">
        <f>'Liste Linéaire_Togo'!T60</f>
        <v>OUI</v>
      </c>
      <c r="U60" t="str">
        <f>'Liste Linéaire_Togo'!U60</f>
        <v>NON</v>
      </c>
      <c r="V60" t="str">
        <f>'Liste Linéaire_Togo'!V60</f>
        <v>OUI</v>
      </c>
      <c r="W60" t="str">
        <f>'Liste Linéaire_Togo'!W60</f>
        <v>NON</v>
      </c>
      <c r="X60" t="str">
        <f>'Liste Linéaire_Togo'!X60</f>
        <v>OUI</v>
      </c>
      <c r="Y60" t="str">
        <f>'Liste Linéaire_Togo'!Y60</f>
        <v>NON</v>
      </c>
      <c r="Z60" t="str">
        <f>'Liste Linéaire_Togo'!Z60</f>
        <v>OUI</v>
      </c>
      <c r="AA60" t="str">
        <f>'Liste Linéaire_Togo'!AA60</f>
        <v>OUI</v>
      </c>
      <c r="AB60" t="str">
        <f>'Liste Linéaire_Togo'!AB60</f>
        <v>OUI</v>
      </c>
      <c r="AC60" t="str">
        <f>'Liste Linéaire_Togo'!AC60</f>
        <v>OUI</v>
      </c>
      <c r="AD60" t="str">
        <f>'Liste Linéaire_Togo'!AD60</f>
        <v>NON</v>
      </c>
      <c r="AE60" t="str">
        <f>'Liste Linéaire_Togo'!AE60</f>
        <v>OUI</v>
      </c>
      <c r="AF60" t="str">
        <f>'Liste Linéaire_Togo'!AF60</f>
        <v>positif</v>
      </c>
      <c r="AG60" t="str">
        <f>'Liste Linéaire_Togo'!AG60</f>
        <v>Positif O1 Ogawa</v>
      </c>
      <c r="AH60" t="str">
        <f>'Liste Linéaire_Togo'!AH60</f>
        <v>OUI</v>
      </c>
      <c r="AI60" s="24">
        <f>'Liste Linéaire_Togo'!AI60</f>
        <v>0</v>
      </c>
      <c r="AJ60" t="str">
        <f>'Liste Linéaire_Togo'!AJ60</f>
        <v>Guéri</v>
      </c>
      <c r="AK60" t="str">
        <f>'Liste Linéaire_Togo'!AK60</f>
        <v>confirmé</v>
      </c>
      <c r="AL60" t="str">
        <f>'Liste Linéaire_Togo'!AL60</f>
        <v>Lacs</v>
      </c>
      <c r="AM60" t="str">
        <f>'Liste Linéaire_Togo'!AM60</f>
        <v>Lacs 3</v>
      </c>
      <c r="AN60" t="str">
        <f>'Liste Linéaire_Togo'!AN60</f>
        <v>Agbodrafo</v>
      </c>
      <c r="AO60" t="str">
        <f>'Liste Linéaire_Togo'!AO60</f>
        <v>Positif</v>
      </c>
      <c r="AP60" t="str">
        <f>'Liste Linéaire_Togo'!AP60</f>
        <v>Formation Sanitaire</v>
      </c>
    </row>
    <row r="61" spans="1:42">
      <c r="A61">
        <f>'Liste Linéaire_Togo'!A61</f>
        <v>60</v>
      </c>
      <c r="B61" t="str">
        <f>'Liste Linéaire_Togo'!B61</f>
        <v>ADJAYI  AKPENE</v>
      </c>
      <c r="C61">
        <f>'Liste Linéaire_Togo'!C61</f>
        <v>23</v>
      </c>
      <c r="D61" t="str">
        <f>'Liste Linéaire_Togo'!D61</f>
        <v>[15-44]</v>
      </c>
      <c r="E61">
        <f>'Liste Linéaire_Togo'!E61</f>
        <v>0</v>
      </c>
      <c r="F61" t="str">
        <f>'Liste Linéaire_Togo'!F61</f>
        <v>Féminin</v>
      </c>
      <c r="G61" t="str">
        <f>'Liste Linéaire_Togo'!G61</f>
        <v>MENAGERE</v>
      </c>
      <c r="H61">
        <f>'Liste Linéaire_Togo'!H61</f>
        <v>99802229</v>
      </c>
      <c r="I61" t="str">
        <f>'Liste Linéaire_Togo'!I61</f>
        <v>TOGBECONDJI</v>
      </c>
      <c r="J61" t="str">
        <f>VLOOKUP(I61,CARTE!$C$1:$F$198,3,FALSE)</f>
        <v>6.280782053118657</v>
      </c>
      <c r="K61" t="str">
        <f>VLOOKUP(I61,CARTE!$C$1:$F$198,4,FALSE)</f>
        <v xml:space="preserve"> 1.762305618314484</v>
      </c>
      <c r="L61" t="str">
        <f>'Liste Linéaire_Togo'!L61</f>
        <v>POLYCLINIQUE D'ANEHO</v>
      </c>
      <c r="M61" t="str">
        <f>'Liste Linéaire_Togo'!M61</f>
        <v>LACS1</v>
      </c>
      <c r="N61" t="str">
        <f>'Liste Linéaire_Togo'!N61</f>
        <v>Lacs</v>
      </c>
      <c r="O61" t="str">
        <f>'Liste Linéaire_Togo'!O61</f>
        <v>MARITIME</v>
      </c>
      <c r="P61" s="24">
        <f>'Liste Linéaire_Togo'!P61</f>
        <v>45576</v>
      </c>
      <c r="Q61" t="str">
        <f>'Liste Linéaire_Togo'!Q61</f>
        <v>S41</v>
      </c>
      <c r="R61" s="24">
        <f>'Liste Linéaire_Togo'!R61</f>
        <v>45576</v>
      </c>
      <c r="S61" t="str">
        <f>'Liste Linéaire_Togo'!S61</f>
        <v>OUI</v>
      </c>
      <c r="T61" t="str">
        <f>'Liste Linéaire_Togo'!T61</f>
        <v>OUI</v>
      </c>
      <c r="U61" t="str">
        <f>'Liste Linéaire_Togo'!U61</f>
        <v>NON</v>
      </c>
      <c r="V61" t="str">
        <f>'Liste Linéaire_Togo'!V61</f>
        <v>NON</v>
      </c>
      <c r="W61" t="str">
        <f>'Liste Linéaire_Togo'!W61</f>
        <v>NON</v>
      </c>
      <c r="X61" t="str">
        <f>'Liste Linéaire_Togo'!X61</f>
        <v>NON</v>
      </c>
      <c r="Y61" t="str">
        <f>'Liste Linéaire_Togo'!Y61</f>
        <v>OUI</v>
      </c>
      <c r="Z61" t="str">
        <f>'Liste Linéaire_Togo'!Z61</f>
        <v>Non</v>
      </c>
      <c r="AA61" t="str">
        <f>'Liste Linéaire_Togo'!AA61</f>
        <v>Non</v>
      </c>
      <c r="AB61" t="str">
        <f>'Liste Linéaire_Togo'!AB61</f>
        <v>Non</v>
      </c>
      <c r="AC61" t="str">
        <f>'Liste Linéaire_Togo'!AC61</f>
        <v>Non</v>
      </c>
      <c r="AD61" t="str">
        <f>'Liste Linéaire_Togo'!AD61</f>
        <v>Non</v>
      </c>
      <c r="AE61" t="str">
        <f>'Liste Linéaire_Togo'!AE61</f>
        <v>OUI</v>
      </c>
      <c r="AF61" t="str">
        <f>'Liste Linéaire_Togo'!AF61</f>
        <v>positif</v>
      </c>
      <c r="AG61" t="str">
        <f>'Liste Linéaire_Togo'!AG61</f>
        <v>Positif O1 Ogawa</v>
      </c>
      <c r="AH61" t="str">
        <f>'Liste Linéaire_Togo'!AH61</f>
        <v>OUI</v>
      </c>
      <c r="AI61" s="24">
        <f>'Liste Linéaire_Togo'!AI61</f>
        <v>0</v>
      </c>
      <c r="AJ61" t="str">
        <f>'Liste Linéaire_Togo'!AJ61</f>
        <v>Guéri</v>
      </c>
      <c r="AK61" t="str">
        <f>'Liste Linéaire_Togo'!AK61</f>
        <v>confirmé</v>
      </c>
      <c r="AL61" t="str">
        <f>'Liste Linéaire_Togo'!AL61</f>
        <v>Lacs</v>
      </c>
      <c r="AM61" t="str">
        <f>'Liste Linéaire_Togo'!AM61</f>
        <v>Lacs 2</v>
      </c>
      <c r="AN61" t="str">
        <f>'Liste Linéaire_Togo'!AN61</f>
        <v>Agouégan</v>
      </c>
      <c r="AO61" t="str">
        <f>'Liste Linéaire_Togo'!AO61</f>
        <v>Positif</v>
      </c>
      <c r="AP61" t="str">
        <f>'Liste Linéaire_Togo'!AP61</f>
        <v>Formation Sanitaire</v>
      </c>
    </row>
    <row r="62" spans="1:42">
      <c r="A62">
        <f>'Liste Linéaire_Togo'!A62</f>
        <v>61</v>
      </c>
      <c r="B62" t="str">
        <f>'Liste Linéaire_Togo'!B62</f>
        <v>DJIWOMENEKO  TONYEVIADJI</v>
      </c>
      <c r="C62">
        <f>'Liste Linéaire_Togo'!C62</f>
        <v>35</v>
      </c>
      <c r="D62" t="str">
        <f>'Liste Linéaire_Togo'!D62</f>
        <v>[15-44]</v>
      </c>
      <c r="E62">
        <f>'Liste Linéaire_Togo'!E62</f>
        <v>0</v>
      </c>
      <c r="F62" t="str">
        <f>'Liste Linéaire_Togo'!F62</f>
        <v>Masculin</v>
      </c>
      <c r="G62" t="str">
        <f>'Liste Linéaire_Togo'!G62</f>
        <v>PECHEUR</v>
      </c>
      <c r="H62">
        <f>'Liste Linéaire_Togo'!H62</f>
        <v>99802229</v>
      </c>
      <c r="I62" t="str">
        <f>'Liste Linéaire_Togo'!I62</f>
        <v>TOGBECONDJI</v>
      </c>
      <c r="J62" t="str">
        <f>VLOOKUP(I62,CARTE!$C$1:$F$198,3,FALSE)</f>
        <v>6.280782053118657</v>
      </c>
      <c r="K62" t="str">
        <f>VLOOKUP(I62,CARTE!$C$1:$F$198,4,FALSE)</f>
        <v xml:space="preserve"> 1.762305618314484</v>
      </c>
      <c r="L62" t="str">
        <f>'Liste Linéaire_Togo'!L62</f>
        <v>POLYCLINIQUE D'ANEHO</v>
      </c>
      <c r="M62" t="str">
        <f>'Liste Linéaire_Togo'!M62</f>
        <v>LACS1</v>
      </c>
      <c r="N62" t="str">
        <f>'Liste Linéaire_Togo'!N62</f>
        <v>Lacs</v>
      </c>
      <c r="O62" t="str">
        <f>'Liste Linéaire_Togo'!O62</f>
        <v>MARITIME</v>
      </c>
      <c r="P62" s="24">
        <f>'Liste Linéaire_Togo'!P62</f>
        <v>45576</v>
      </c>
      <c r="Q62" t="str">
        <f>'Liste Linéaire_Togo'!Q62</f>
        <v>S41</v>
      </c>
      <c r="R62" s="24">
        <f>'Liste Linéaire_Togo'!R62</f>
        <v>45576</v>
      </c>
      <c r="S62" t="str">
        <f>'Liste Linéaire_Togo'!S62</f>
        <v>OUI</v>
      </c>
      <c r="T62" t="str">
        <f>'Liste Linéaire_Togo'!T62</f>
        <v>OUI</v>
      </c>
      <c r="U62" t="str">
        <f>'Liste Linéaire_Togo'!U62</f>
        <v>NON</v>
      </c>
      <c r="V62" t="str">
        <f>'Liste Linéaire_Togo'!V62</f>
        <v>NON</v>
      </c>
      <c r="W62" t="str">
        <f>'Liste Linéaire_Togo'!W62</f>
        <v>NON</v>
      </c>
      <c r="X62" t="str">
        <f>'Liste Linéaire_Togo'!X62</f>
        <v>NON</v>
      </c>
      <c r="Y62" t="str">
        <f>'Liste Linéaire_Togo'!Y62</f>
        <v>OUI</v>
      </c>
      <c r="Z62" t="str">
        <f>'Liste Linéaire_Togo'!Z62</f>
        <v>Non</v>
      </c>
      <c r="AA62" t="str">
        <f>'Liste Linéaire_Togo'!AA62</f>
        <v>Non</v>
      </c>
      <c r="AB62" t="str">
        <f>'Liste Linéaire_Togo'!AB62</f>
        <v>Non</v>
      </c>
      <c r="AC62" t="str">
        <f>'Liste Linéaire_Togo'!AC62</f>
        <v>Non</v>
      </c>
      <c r="AD62" t="str">
        <f>'Liste Linéaire_Togo'!AD62</f>
        <v>Non</v>
      </c>
      <c r="AE62" t="str">
        <f>'Liste Linéaire_Togo'!AE62</f>
        <v>NON</v>
      </c>
      <c r="AF62" t="str">
        <f>'Liste Linéaire_Togo'!AF62</f>
        <v>NON fait</v>
      </c>
      <c r="AG62" t="str">
        <f>'Liste Linéaire_Togo'!AG62</f>
        <v>Positif O1 Ogawa</v>
      </c>
      <c r="AH62" t="str">
        <f>'Liste Linéaire_Togo'!AH62</f>
        <v>OUI</v>
      </c>
      <c r="AI62" s="24">
        <f>'Liste Linéaire_Togo'!AI62</f>
        <v>0</v>
      </c>
      <c r="AJ62" t="str">
        <f>'Liste Linéaire_Togo'!AJ62</f>
        <v>Guéri</v>
      </c>
      <c r="AK62" t="str">
        <f>'Liste Linéaire_Togo'!AK62</f>
        <v>confirmé</v>
      </c>
      <c r="AL62" t="str">
        <f>'Liste Linéaire_Togo'!AL62</f>
        <v>Lacs</v>
      </c>
      <c r="AM62" t="str">
        <f>'Liste Linéaire_Togo'!AM62</f>
        <v>Lacs 2</v>
      </c>
      <c r="AN62" t="str">
        <f>'Liste Linéaire_Togo'!AN62</f>
        <v>Agouégan</v>
      </c>
      <c r="AO62" t="str">
        <f>'Liste Linéaire_Togo'!AO62</f>
        <v>Positif</v>
      </c>
      <c r="AP62" t="str">
        <f>'Liste Linéaire_Togo'!AP62</f>
        <v>Formation Sanitaire</v>
      </c>
    </row>
    <row r="63" spans="1:42">
      <c r="A63">
        <f>'Liste Linéaire_Togo'!A63</f>
        <v>62</v>
      </c>
      <c r="B63" t="str">
        <f>'Liste Linéaire_Togo'!B63</f>
        <v>AYANOU  JUSTIN</v>
      </c>
      <c r="C63">
        <f>'Liste Linéaire_Togo'!C63</f>
        <v>0.58333333333333337</v>
      </c>
      <c r="D63" t="str">
        <f>'Liste Linéaire_Togo'!D63</f>
        <v>[0-2]</v>
      </c>
      <c r="E63" t="str">
        <f>'Liste Linéaire_Togo'!E63</f>
        <v>7 mois</v>
      </c>
      <c r="F63" t="str">
        <f>'Liste Linéaire_Togo'!F63</f>
        <v>Masculin</v>
      </c>
      <c r="G63" t="str">
        <f>'Liste Linéaire_Togo'!G63</f>
        <v>N/A</v>
      </c>
      <c r="H63">
        <f>'Liste Linéaire_Togo'!H63</f>
        <v>0</v>
      </c>
      <c r="I63" t="str">
        <f>'Liste Linéaire_Togo'!I63</f>
        <v>JERICHO</v>
      </c>
      <c r="J63" t="str">
        <f>VLOOKUP(I63,CARTE!$C$1:$F$198,3,FALSE)</f>
        <v>6.234928331889</v>
      </c>
      <c r="K63" t="str">
        <f>VLOOKUP(I63,CARTE!$C$1:$F$198,4,FALSE)</f>
        <v xml:space="preserve"> 1.615224647621934</v>
      </c>
      <c r="L63" t="str">
        <f>'Liste Linéaire_Togo'!L63</f>
        <v>POLYCLINIQUE D'ANEHO</v>
      </c>
      <c r="M63" t="str">
        <f>'Liste Linéaire_Togo'!M63</f>
        <v>LACS1</v>
      </c>
      <c r="N63" t="str">
        <f>'Liste Linéaire_Togo'!N63</f>
        <v>Lacs</v>
      </c>
      <c r="O63" t="str">
        <f>'Liste Linéaire_Togo'!O63</f>
        <v>MARITIME</v>
      </c>
      <c r="P63" s="24">
        <f>'Liste Linéaire_Togo'!P63</f>
        <v>45576</v>
      </c>
      <c r="Q63" t="str">
        <f>'Liste Linéaire_Togo'!Q63</f>
        <v>S41</v>
      </c>
      <c r="R63" s="24">
        <f>'Liste Linéaire_Togo'!R63</f>
        <v>45576</v>
      </c>
      <c r="S63" t="str">
        <f>'Liste Linéaire_Togo'!S63</f>
        <v>OUI</v>
      </c>
      <c r="T63" t="str">
        <f>'Liste Linéaire_Togo'!T63</f>
        <v>OUI</v>
      </c>
      <c r="U63" t="str">
        <f>'Liste Linéaire_Togo'!U63</f>
        <v>NON</v>
      </c>
      <c r="V63" t="str">
        <f>'Liste Linéaire_Togo'!V63</f>
        <v>NON</v>
      </c>
      <c r="W63" t="str">
        <f>'Liste Linéaire_Togo'!W63</f>
        <v>NON</v>
      </c>
      <c r="X63" t="str">
        <f>'Liste Linéaire_Togo'!X63</f>
        <v>NON</v>
      </c>
      <c r="Y63" t="str">
        <f>'Liste Linéaire_Togo'!Y63</f>
        <v>NON</v>
      </c>
      <c r="Z63" t="str">
        <f>'Liste Linéaire_Togo'!Z63</f>
        <v>Non</v>
      </c>
      <c r="AA63" t="str">
        <f>'Liste Linéaire_Togo'!AA63</f>
        <v>Non</v>
      </c>
      <c r="AB63" t="str">
        <f>'Liste Linéaire_Togo'!AB63</f>
        <v>Non</v>
      </c>
      <c r="AC63" t="str">
        <f>'Liste Linéaire_Togo'!AC63</f>
        <v>Non</v>
      </c>
      <c r="AD63" t="str">
        <f>'Liste Linéaire_Togo'!AD63</f>
        <v>Non</v>
      </c>
      <c r="AE63" t="str">
        <f>'Liste Linéaire_Togo'!AE63</f>
        <v>OUI</v>
      </c>
      <c r="AF63" t="str">
        <f>'Liste Linéaire_Togo'!AF63</f>
        <v>positif</v>
      </c>
      <c r="AG63" t="str">
        <f>'Liste Linéaire_Togo'!AG63</f>
        <v>Négatif</v>
      </c>
      <c r="AH63" t="str">
        <f>'Liste Linéaire_Togo'!AH63</f>
        <v>NON</v>
      </c>
      <c r="AI63" s="24" t="str">
        <f>'Liste Linéaire_Togo'!AI63</f>
        <v>NA</v>
      </c>
      <c r="AJ63" t="str">
        <f>'Liste Linéaire_Togo'!AJ63</f>
        <v>Guéri</v>
      </c>
      <c r="AK63" t="str">
        <f>'Liste Linéaire_Togo'!AK63</f>
        <v>suspect</v>
      </c>
      <c r="AL63" t="str">
        <f>'Liste Linéaire_Togo'!AL63</f>
        <v>Lacs</v>
      </c>
      <c r="AM63" t="str">
        <f>'Liste Linéaire_Togo'!AM63</f>
        <v>Lacs 1</v>
      </c>
      <c r="AN63" t="str">
        <f>'Liste Linéaire_Togo'!AN63</f>
        <v>AdjIdo</v>
      </c>
      <c r="AO63" t="str">
        <f>'Liste Linéaire_Togo'!AO63</f>
        <v>Positif</v>
      </c>
      <c r="AP63" t="str">
        <f>'Liste Linéaire_Togo'!AP63</f>
        <v>Formation Sanitaire</v>
      </c>
    </row>
    <row r="64" spans="1:42">
      <c r="A64">
        <f>'Liste Linéaire_Togo'!A64</f>
        <v>63</v>
      </c>
      <c r="B64" t="str">
        <f>'Liste Linéaire_Togo'!B64</f>
        <v>ADOURAMAN  ADJARA</v>
      </c>
      <c r="C64">
        <f>'Liste Linéaire_Togo'!C64</f>
        <v>48</v>
      </c>
      <c r="D64" t="str">
        <f>'Liste Linéaire_Togo'!D64</f>
        <v>[45-59]</v>
      </c>
      <c r="E64">
        <f>'Liste Linéaire_Togo'!E64</f>
        <v>0</v>
      </c>
      <c r="F64" t="str">
        <f>'Liste Linéaire_Togo'!F64</f>
        <v>Féminin</v>
      </c>
      <c r="G64" t="str">
        <f>'Liste Linéaire_Togo'!G64</f>
        <v>MENAGERE</v>
      </c>
      <c r="H64">
        <f>'Liste Linéaire_Togo'!H64</f>
        <v>0</v>
      </c>
      <c r="I64" t="str">
        <f>'Liste Linéaire_Togo'!I64</f>
        <v>VOYAGEUSE</v>
      </c>
      <c r="J64" t="str">
        <f>VLOOKUP(I64,CARTE!$C$1:$F$198,3,FALSE)</f>
        <v>6.280782053118657</v>
      </c>
      <c r="K64" t="str">
        <f>VLOOKUP(I64,CARTE!$C$1:$F$198,4,FALSE)</f>
        <v xml:space="preserve"> 1.762305618314484</v>
      </c>
      <c r="L64" t="str">
        <f>'Liste Linéaire_Togo'!L64</f>
        <v>POLYCLINIQUE D'ANEHO</v>
      </c>
      <c r="M64" t="str">
        <f>'Liste Linéaire_Togo'!M64</f>
        <v>LACS2</v>
      </c>
      <c r="N64" t="str">
        <f>'Liste Linéaire_Togo'!N64</f>
        <v>Lacs</v>
      </c>
      <c r="O64" t="str">
        <f>'Liste Linéaire_Togo'!O64</f>
        <v>MARITIME</v>
      </c>
      <c r="P64" s="24">
        <f>'Liste Linéaire_Togo'!P64</f>
        <v>45576</v>
      </c>
      <c r="Q64" t="str">
        <f>'Liste Linéaire_Togo'!Q64</f>
        <v>S41</v>
      </c>
      <c r="R64" s="24">
        <f>'Liste Linéaire_Togo'!R64</f>
        <v>45576</v>
      </c>
      <c r="S64" t="str">
        <f>'Liste Linéaire_Togo'!S64</f>
        <v>OUI</v>
      </c>
      <c r="T64" t="str">
        <f>'Liste Linéaire_Togo'!T64</f>
        <v>OUI</v>
      </c>
      <c r="U64" t="str">
        <f>'Liste Linéaire_Togo'!U64</f>
        <v>NON</v>
      </c>
      <c r="V64" t="str">
        <f>'Liste Linéaire_Togo'!V64</f>
        <v>OUI</v>
      </c>
      <c r="W64" t="str">
        <f>'Liste Linéaire_Togo'!W64</f>
        <v>NON</v>
      </c>
      <c r="X64" t="str">
        <f>'Liste Linéaire_Togo'!X64</f>
        <v>OUI</v>
      </c>
      <c r="Y64" t="str">
        <f>'Liste Linéaire_Togo'!Y64</f>
        <v>NON</v>
      </c>
      <c r="Z64" t="str">
        <f>'Liste Linéaire_Togo'!Z64</f>
        <v>Non</v>
      </c>
      <c r="AA64" t="str">
        <f>'Liste Linéaire_Togo'!AA64</f>
        <v>Non</v>
      </c>
      <c r="AB64" t="str">
        <f>'Liste Linéaire_Togo'!AB64</f>
        <v>Non</v>
      </c>
      <c r="AC64" t="str">
        <f>'Liste Linéaire_Togo'!AC64</f>
        <v>Non</v>
      </c>
      <c r="AD64" t="str">
        <f>'Liste Linéaire_Togo'!AD64</f>
        <v>Non</v>
      </c>
      <c r="AE64" t="str">
        <f>'Liste Linéaire_Togo'!AE64</f>
        <v>OUI</v>
      </c>
      <c r="AF64" t="str">
        <f>'Liste Linéaire_Togo'!AF64</f>
        <v>positif</v>
      </c>
      <c r="AG64" t="str">
        <f>'Liste Linéaire_Togo'!AG64</f>
        <v>Positif O1 Ogawa</v>
      </c>
      <c r="AH64" t="str">
        <f>'Liste Linéaire_Togo'!AH64</f>
        <v>OUI</v>
      </c>
      <c r="AI64" s="24">
        <f>'Liste Linéaire_Togo'!AI64</f>
        <v>0</v>
      </c>
      <c r="AJ64" t="str">
        <f>'Liste Linéaire_Togo'!AJ64</f>
        <v>Guéri</v>
      </c>
      <c r="AK64" t="str">
        <f>'Liste Linéaire_Togo'!AK64</f>
        <v>confirmé</v>
      </c>
      <c r="AL64" t="str">
        <f>'Liste Linéaire_Togo'!AL64</f>
        <v>Lacs</v>
      </c>
      <c r="AM64" t="str">
        <f>'Liste Linéaire_Togo'!AM64</f>
        <v>Lacs 2</v>
      </c>
      <c r="AN64" t="str">
        <f>'Liste Linéaire_Togo'!AN64</f>
        <v>Agouégan</v>
      </c>
      <c r="AO64" t="str">
        <f>'Liste Linéaire_Togo'!AO64</f>
        <v>Positif</v>
      </c>
      <c r="AP64" t="str">
        <f>'Liste Linéaire_Togo'!AP64</f>
        <v>Formation Sanitaire</v>
      </c>
    </row>
    <row r="65" spans="1:42">
      <c r="A65">
        <f>'Liste Linéaire_Togo'!A65</f>
        <v>64</v>
      </c>
      <c r="B65" t="str">
        <f>'Liste Linéaire_Togo'!B65</f>
        <v>PALALI Abalo</v>
      </c>
      <c r="C65">
        <f>'Liste Linéaire_Togo'!C65</f>
        <v>60</v>
      </c>
      <c r="D65" t="str">
        <f>'Liste Linéaire_Togo'!D65</f>
        <v>[60 et plus]</v>
      </c>
      <c r="E65" t="str">
        <f>'Liste Linéaire_Togo'!E65</f>
        <v>[15+]</v>
      </c>
      <c r="F65" t="str">
        <f>'Liste Linéaire_Togo'!F65</f>
        <v>Masculin</v>
      </c>
      <c r="G65" t="str">
        <f>'Liste Linéaire_Togo'!G65</f>
        <v>Militaire retraité</v>
      </c>
      <c r="H65" t="str">
        <f>'Liste Linéaire_Togo'!H65</f>
        <v>79426397/99966833</v>
      </c>
      <c r="I65" t="str">
        <f>'Liste Linéaire_Togo'!I65</f>
        <v>Alinka</v>
      </c>
      <c r="J65" t="str">
        <f>VLOOKUP(I65,CARTE!$C$1:$F$198,3,FALSE)</f>
        <v>6.21494796391453</v>
      </c>
      <c r="K65" t="str">
        <f>VLOOKUP(I65,CARTE!$C$1:$F$198,4,FALSE)</f>
        <v xml:space="preserve"> 1.2177901541906115</v>
      </c>
      <c r="L65" t="str">
        <f>'Liste Linéaire_Togo'!L65</f>
        <v>USP Nyivémégblé</v>
      </c>
      <c r="M65" t="str">
        <f>'Liste Linéaire_Togo'!M65</f>
        <v>Agoè-Nyivé 4</v>
      </c>
      <c r="N65" t="str">
        <f>'Liste Linéaire_Togo'!N65</f>
        <v xml:space="preserve">Agoè-Nyivé </v>
      </c>
      <c r="O65" t="str">
        <f>'Liste Linéaire_Togo'!O65</f>
        <v>Grand Lomé</v>
      </c>
      <c r="P65" s="24">
        <f>'Liste Linéaire_Togo'!P65</f>
        <v>45544</v>
      </c>
      <c r="Q65" t="str">
        <f>'Liste Linéaire_Togo'!Q65</f>
        <v>S37</v>
      </c>
      <c r="R65" s="24">
        <f>'Liste Linéaire_Togo'!R65</f>
        <v>45548</v>
      </c>
      <c r="S65" t="str">
        <f>'Liste Linéaire_Togo'!S65</f>
        <v>Oui</v>
      </c>
      <c r="T65" t="str">
        <f>'Liste Linéaire_Togo'!T65</f>
        <v>Non</v>
      </c>
      <c r="U65" t="str">
        <f>'Liste Linéaire_Togo'!U65</f>
        <v>Oui</v>
      </c>
      <c r="V65" t="str">
        <f>'Liste Linéaire_Togo'!V65</f>
        <v>Oui</v>
      </c>
      <c r="W65" t="str">
        <f>'Liste Linéaire_Togo'!W65</f>
        <v>Vertige, Asthénie</v>
      </c>
      <c r="X65" t="str">
        <f>'Liste Linéaire_Togo'!X65</f>
        <v>Non</v>
      </c>
      <c r="Y65" t="str">
        <f>'Liste Linéaire_Togo'!Y65</f>
        <v>Non</v>
      </c>
      <c r="Z65" t="str">
        <f>'Liste Linéaire_Togo'!Z65</f>
        <v>Non</v>
      </c>
      <c r="AA65" t="str">
        <f>'Liste Linéaire_Togo'!AA65</f>
        <v>Non</v>
      </c>
      <c r="AB65" t="str">
        <f>'Liste Linéaire_Togo'!AB65</f>
        <v>Forage</v>
      </c>
      <c r="AC65" t="str">
        <f>'Liste Linéaire_Togo'!AC65</f>
        <v>Oui</v>
      </c>
      <c r="AD65" t="str">
        <f>'Liste Linéaire_Togo'!AD65</f>
        <v>Oui</v>
      </c>
      <c r="AE65" t="str">
        <f>'Liste Linéaire_Togo'!AE65</f>
        <v>Négatif</v>
      </c>
      <c r="AF65" t="str">
        <f>'Liste Linéaire_Togo'!AF65</f>
        <v>négatif</v>
      </c>
      <c r="AG65" t="str">
        <f>'Liste Linéaire_Togo'!AG65</f>
        <v>Non faite</v>
      </c>
      <c r="AH65">
        <f>'Liste Linéaire_Togo'!AH65</f>
        <v>0</v>
      </c>
      <c r="AI65" s="24">
        <f>'Liste Linéaire_Togo'!AI65</f>
        <v>45549</v>
      </c>
      <c r="AJ65" t="str">
        <f>'Liste Linéaire_Togo'!AJ65</f>
        <v>Guéri</v>
      </c>
      <c r="AK65" t="str">
        <f>'Liste Linéaire_Togo'!AK65</f>
        <v>suspect</v>
      </c>
      <c r="AL65" t="str">
        <f>'Liste Linéaire_Togo'!AL65</f>
        <v>Agoè-Nyivé</v>
      </c>
      <c r="AM65" t="str">
        <f>'Liste Linéaire_Togo'!AM65</f>
        <v>Agoè-Nyivé 4</v>
      </c>
      <c r="AN65" t="str">
        <f>'Liste Linéaire_Togo'!AN65</f>
        <v>Agoè-Nyivé</v>
      </c>
      <c r="AO65" t="str">
        <f>'Liste Linéaire_Togo'!AO65</f>
        <v>negatif</v>
      </c>
      <c r="AP65" t="str">
        <f>'Liste Linéaire_Togo'!AP65</f>
        <v>Formation sanitaire</v>
      </c>
    </row>
    <row r="66" spans="1:42">
      <c r="A66">
        <f>'Liste Linéaire_Togo'!A66</f>
        <v>65</v>
      </c>
      <c r="B66" t="str">
        <f>'Liste Linéaire_Togo'!B66</f>
        <v>BOUBAKAR Abdoulakim</v>
      </c>
      <c r="C66">
        <f>'Liste Linéaire_Togo'!C66</f>
        <v>16</v>
      </c>
      <c r="D66" t="str">
        <f>'Liste Linéaire_Togo'!D66</f>
        <v>[15-44]</v>
      </c>
      <c r="E66" t="str">
        <f>'Liste Linéaire_Togo'!E66</f>
        <v>[15+]</v>
      </c>
      <c r="F66" t="str">
        <f>'Liste Linéaire_Togo'!F66</f>
        <v>Masculin</v>
      </c>
      <c r="G66" t="str">
        <f>'Liste Linéaire_Togo'!G66</f>
        <v>Elève</v>
      </c>
      <c r="H66">
        <f>'Liste Linéaire_Togo'!H66</f>
        <v>91360297</v>
      </c>
      <c r="I66" t="str">
        <f>'Liste Linéaire_Togo'!I66</f>
        <v>Agoè Kitidjan</v>
      </c>
      <c r="J66" t="str">
        <f>VLOOKUP(I66,CARTE!$C$1:$F$198,3,FALSE)</f>
        <v>6.21494796391453</v>
      </c>
      <c r="K66" t="str">
        <f>VLOOKUP(I66,CARTE!$C$1:$F$198,4,FALSE)</f>
        <v xml:space="preserve"> 1.2177901541906115</v>
      </c>
      <c r="L66" t="str">
        <f>'Liste Linéaire_Togo'!L66</f>
        <v>CHU Campus Retrocédé au CMS Agoè-Nyivé</v>
      </c>
      <c r="M66" t="str">
        <f>'Liste Linéaire_Togo'!M66</f>
        <v>Agoè-Nyivé 1</v>
      </c>
      <c r="N66" t="str">
        <f>'Liste Linéaire_Togo'!N66</f>
        <v xml:space="preserve">Agoè-Nyivé </v>
      </c>
      <c r="O66" t="str">
        <f>'Liste Linéaire_Togo'!O66</f>
        <v>Grand Lomé</v>
      </c>
      <c r="P66" s="24">
        <f>'Liste Linéaire_Togo'!P66</f>
        <v>45567</v>
      </c>
      <c r="Q66" t="str">
        <f>'Liste Linéaire_Togo'!Q66</f>
        <v>S40</v>
      </c>
      <c r="R66" s="24">
        <f>'Liste Linéaire_Togo'!R66</f>
        <v>45569</v>
      </c>
      <c r="S66" t="str">
        <f>'Liste Linéaire_Togo'!S66</f>
        <v>Oui</v>
      </c>
      <c r="T66" t="str">
        <f>'Liste Linéaire_Togo'!T66</f>
        <v>Non</v>
      </c>
      <c r="U66" t="str">
        <f>'Liste Linéaire_Togo'!U66</f>
        <v>Non</v>
      </c>
      <c r="V66" t="str">
        <f>'Liste Linéaire_Togo'!V66</f>
        <v>Oui</v>
      </c>
      <c r="W66" t="str">
        <f>'Liste Linéaire_Togo'!W66</f>
        <v>Néant</v>
      </c>
      <c r="X66" t="str">
        <f>'Liste Linéaire_Togo'!X66</f>
        <v>Non</v>
      </c>
      <c r="Y66" t="str">
        <f>'Liste Linéaire_Togo'!Y66</f>
        <v>Non</v>
      </c>
      <c r="Z66" t="str">
        <f>'Liste Linéaire_Togo'!Z66</f>
        <v>Non</v>
      </c>
      <c r="AA66" t="str">
        <f>'Liste Linéaire_Togo'!AA66</f>
        <v>Non</v>
      </c>
      <c r="AB66" t="str">
        <f>'Liste Linéaire_Togo'!AB66</f>
        <v>Forage</v>
      </c>
      <c r="AC66" t="str">
        <f>'Liste Linéaire_Togo'!AC66</f>
        <v>Oui</v>
      </c>
      <c r="AD66" t="str">
        <f>'Liste Linéaire_Togo'!AD66</f>
        <v>Oui</v>
      </c>
      <c r="AE66" t="str">
        <f>'Liste Linéaire_Togo'!AE66</f>
        <v>Négatif</v>
      </c>
      <c r="AF66" t="str">
        <f>'Liste Linéaire_Togo'!AF66</f>
        <v>négatif</v>
      </c>
      <c r="AG66" t="str">
        <f>'Liste Linéaire_Togo'!AG66</f>
        <v>Non faite</v>
      </c>
      <c r="AH66">
        <f>'Liste Linéaire_Togo'!AH66</f>
        <v>0</v>
      </c>
      <c r="AI66" s="24">
        <f>'Liste Linéaire_Togo'!AI66</f>
        <v>45572</v>
      </c>
      <c r="AJ66" t="str">
        <f>'Liste Linéaire_Togo'!AJ66</f>
        <v>Guéri</v>
      </c>
      <c r="AK66" t="str">
        <f>'Liste Linéaire_Togo'!AK66</f>
        <v>suspect</v>
      </c>
      <c r="AL66" t="str">
        <f>'Liste Linéaire_Togo'!AL66</f>
        <v>Agoè-Nyivé</v>
      </c>
      <c r="AM66" t="str">
        <f>'Liste Linéaire_Togo'!AM66</f>
        <v>Agoè-Nyivé 1</v>
      </c>
      <c r="AN66" t="str">
        <f>'Liste Linéaire_Togo'!AN66</f>
        <v>Agoè-Nyivé</v>
      </c>
      <c r="AO66" t="str">
        <f>'Liste Linéaire_Togo'!AO66</f>
        <v>negatif</v>
      </c>
      <c r="AP66" t="str">
        <f>'Liste Linéaire_Togo'!AP66</f>
        <v>Formation sanitaire</v>
      </c>
    </row>
    <row r="67" spans="1:42">
      <c r="A67">
        <f>'Liste Linéaire_Togo'!A67</f>
        <v>66</v>
      </c>
      <c r="B67" t="str">
        <f>'Liste Linéaire_Togo'!B67</f>
        <v>MOUKAILA Nadia</v>
      </c>
      <c r="C67">
        <f>'Liste Linéaire_Togo'!C67</f>
        <v>3</v>
      </c>
      <c r="D67" t="str">
        <f>'Liste Linéaire_Togo'!D67</f>
        <v>[2-4]</v>
      </c>
      <c r="E67" t="str">
        <f>'Liste Linéaire_Togo'!E67</f>
        <v>[1-4]</v>
      </c>
      <c r="F67" t="str">
        <f>'Liste Linéaire_Togo'!F67</f>
        <v>Féminin</v>
      </c>
      <c r="G67" t="str">
        <f>'Liste Linéaire_Togo'!G67</f>
        <v>Enfant</v>
      </c>
      <c r="H67">
        <f>'Liste Linéaire_Togo'!H67</f>
        <v>97839857</v>
      </c>
      <c r="I67" t="str">
        <f>'Liste Linéaire_Togo'!I67</f>
        <v>Agoè Houmbi</v>
      </c>
      <c r="J67" t="str">
        <f>VLOOKUP(I67,CARTE!$C$1:$F$198,3,FALSE)</f>
        <v>6.21494796391453</v>
      </c>
      <c r="K67" t="str">
        <f>VLOOKUP(I67,CARTE!$C$1:$F$198,4,FALSE)</f>
        <v xml:space="preserve"> 1.2177901541906115</v>
      </c>
      <c r="L67" t="str">
        <f>'Liste Linéaire_Togo'!L67</f>
        <v>CMS Agoè-Nyivé</v>
      </c>
      <c r="M67" t="str">
        <f>'Liste Linéaire_Togo'!M67</f>
        <v>Agoè-Nyivé 1</v>
      </c>
      <c r="N67" t="str">
        <f>'Liste Linéaire_Togo'!N67</f>
        <v xml:space="preserve">Agoè-Nyivé </v>
      </c>
      <c r="O67" t="str">
        <f>'Liste Linéaire_Togo'!O67</f>
        <v>Grand Lomé</v>
      </c>
      <c r="P67" s="24">
        <f>'Liste Linéaire_Togo'!P67</f>
        <v>45574</v>
      </c>
      <c r="Q67" t="str">
        <f>'Liste Linéaire_Togo'!Q67</f>
        <v>S41</v>
      </c>
      <c r="R67" s="24">
        <f>'Liste Linéaire_Togo'!R67</f>
        <v>45575</v>
      </c>
      <c r="S67" t="str">
        <f>'Liste Linéaire_Togo'!S67</f>
        <v>Oui</v>
      </c>
      <c r="T67" t="str">
        <f>'Liste Linéaire_Togo'!T67</f>
        <v>Oui</v>
      </c>
      <c r="U67" t="str">
        <f>'Liste Linéaire_Togo'!U67</f>
        <v>Non</v>
      </c>
      <c r="V67" t="str">
        <f>'Liste Linéaire_Togo'!V67</f>
        <v>Oui</v>
      </c>
      <c r="W67" t="str">
        <f>'Liste Linéaire_Togo'!W67</f>
        <v>nausées ; altération de la conscience</v>
      </c>
      <c r="X67" t="str">
        <f>'Liste Linéaire_Togo'!X67</f>
        <v>Oui</v>
      </c>
      <c r="Y67" t="str">
        <f>'Liste Linéaire_Togo'!Y67</f>
        <v>Non</v>
      </c>
      <c r="Z67" t="str">
        <f>'Liste Linéaire_Togo'!Z67</f>
        <v>Non</v>
      </c>
      <c r="AA67" t="str">
        <f>'Liste Linéaire_Togo'!AA67</f>
        <v>Non</v>
      </c>
      <c r="AB67" t="str">
        <f>'Liste Linéaire_Togo'!AB67</f>
        <v>Tde/Forage</v>
      </c>
      <c r="AC67" t="str">
        <f>'Liste Linéaire_Togo'!AC67</f>
        <v>Oui</v>
      </c>
      <c r="AD67" t="str">
        <f>'Liste Linéaire_Togo'!AD67</f>
        <v>Oui</v>
      </c>
      <c r="AE67" t="str">
        <f>'Liste Linéaire_Togo'!AE67</f>
        <v>Positif</v>
      </c>
      <c r="AF67" t="str">
        <f>'Liste Linéaire_Togo'!AF67</f>
        <v>positif</v>
      </c>
      <c r="AG67" t="str">
        <f>'Liste Linéaire_Togo'!AG67</f>
        <v>Non faite</v>
      </c>
      <c r="AH67">
        <f>'Liste Linéaire_Togo'!AH67</f>
        <v>0</v>
      </c>
      <c r="AI67" s="24">
        <f>'Liste Linéaire_Togo'!AI67</f>
        <v>45582</v>
      </c>
      <c r="AJ67" t="str">
        <f>'Liste Linéaire_Togo'!AJ67</f>
        <v>Guéri</v>
      </c>
      <c r="AK67" t="str">
        <f>'Liste Linéaire_Togo'!AK67</f>
        <v>confirmé</v>
      </c>
      <c r="AL67" t="str">
        <f>'Liste Linéaire_Togo'!AL67</f>
        <v>Agoè-Nyivé</v>
      </c>
      <c r="AM67" t="str">
        <f>'Liste Linéaire_Togo'!AM67</f>
        <v>Agoè-Nyivé 1</v>
      </c>
      <c r="AN67" t="str">
        <f>'Liste Linéaire_Togo'!AN67</f>
        <v>Agoè-Nyivé</v>
      </c>
      <c r="AO67" t="str">
        <f>'Liste Linéaire_Togo'!AO67</f>
        <v>Positif</v>
      </c>
      <c r="AP67" t="str">
        <f>'Liste Linéaire_Togo'!AP67</f>
        <v>Formation sanitaire</v>
      </c>
    </row>
    <row r="68" spans="1:42">
      <c r="A68">
        <f>'Liste Linéaire_Togo'!A68</f>
        <v>67</v>
      </c>
      <c r="B68" t="str">
        <f>'Liste Linéaire_Togo'!B68</f>
        <v>MOUSSA Arzouma</v>
      </c>
      <c r="C68">
        <f>'Liste Linéaire_Togo'!C68</f>
        <v>54</v>
      </c>
      <c r="D68" t="str">
        <f>'Liste Linéaire_Togo'!D68</f>
        <v>[45-59]</v>
      </c>
      <c r="E68" t="str">
        <f>'Liste Linéaire_Togo'!E68</f>
        <v>[15+]</v>
      </c>
      <c r="F68" t="str">
        <f>'Liste Linéaire_Togo'!F68</f>
        <v>Masculin</v>
      </c>
      <c r="G68" t="str">
        <f>'Liste Linéaire_Togo'!G68</f>
        <v>Commerçant</v>
      </c>
      <c r="H68">
        <f>'Liste Linéaire_Togo'!H68</f>
        <v>92372152</v>
      </c>
      <c r="I68" t="str">
        <f>'Liste Linéaire_Togo'!I68</f>
        <v>Agoè Houmbi</v>
      </c>
      <c r="J68" t="str">
        <f>VLOOKUP(I68,CARTE!$C$1:$F$198,3,FALSE)</f>
        <v>6.21494796391453</v>
      </c>
      <c r="K68" t="str">
        <f>VLOOKUP(I68,CARTE!$C$1:$F$198,4,FALSE)</f>
        <v xml:space="preserve"> 1.2177901541906115</v>
      </c>
      <c r="L68" t="str">
        <f>'Liste Linéaire_Togo'!L68</f>
        <v>CMS Agoè-Nyivé</v>
      </c>
      <c r="M68" t="str">
        <f>'Liste Linéaire_Togo'!M68</f>
        <v>Agoè-Nyivé 1</v>
      </c>
      <c r="N68" t="str">
        <f>'Liste Linéaire_Togo'!N68</f>
        <v xml:space="preserve">Agoè-Nyivé </v>
      </c>
      <c r="O68" t="str">
        <f>'Liste Linéaire_Togo'!O68</f>
        <v>Grand Lomé</v>
      </c>
      <c r="P68" s="24">
        <f>'Liste Linéaire_Togo'!P68</f>
        <v>45568</v>
      </c>
      <c r="Q68" t="str">
        <f>'Liste Linéaire_Togo'!Q68</f>
        <v>S40</v>
      </c>
      <c r="R68" s="24">
        <f>'Liste Linéaire_Togo'!R68</f>
        <v>45576</v>
      </c>
      <c r="S68" t="str">
        <f>'Liste Linéaire_Togo'!S68</f>
        <v>Non</v>
      </c>
      <c r="T68" t="str">
        <f>'Liste Linéaire_Togo'!T68</f>
        <v>Non</v>
      </c>
      <c r="U68" t="str">
        <f>'Liste Linéaire_Togo'!U68</f>
        <v>Non</v>
      </c>
      <c r="V68" t="str">
        <f>'Liste Linéaire_Togo'!V68</f>
        <v>Non</v>
      </c>
      <c r="W68" t="str">
        <f>'Liste Linéaire_Togo'!W68</f>
        <v>Néant</v>
      </c>
      <c r="X68" t="str">
        <f>'Liste Linéaire_Togo'!X68</f>
        <v>Non</v>
      </c>
      <c r="Y68" t="str">
        <f>'Liste Linéaire_Togo'!Y68</f>
        <v>Non</v>
      </c>
      <c r="Z68" t="str">
        <f>'Liste Linéaire_Togo'!Z68</f>
        <v>Non</v>
      </c>
      <c r="AA68" t="str">
        <f>'Liste Linéaire_Togo'!AA68</f>
        <v>Non</v>
      </c>
      <c r="AB68" t="str">
        <f>'Liste Linéaire_Togo'!AB68</f>
        <v>Tde/Forage</v>
      </c>
      <c r="AC68" t="str">
        <f>'Liste Linéaire_Togo'!AC68</f>
        <v>Oui</v>
      </c>
      <c r="AD68" t="str">
        <f>'Liste Linéaire_Togo'!AD68</f>
        <v>Oui</v>
      </c>
      <c r="AE68" t="str">
        <f>'Liste Linéaire_Togo'!AE68</f>
        <v>Négatif</v>
      </c>
      <c r="AF68" t="str">
        <f>'Liste Linéaire_Togo'!AF68</f>
        <v>négatif</v>
      </c>
      <c r="AG68" t="str">
        <f>'Liste Linéaire_Togo'!AG68</f>
        <v>Non faite</v>
      </c>
      <c r="AH68">
        <f>'Liste Linéaire_Togo'!AH68</f>
        <v>0</v>
      </c>
      <c r="AI68" s="24">
        <f>'Liste Linéaire_Togo'!AI68</f>
        <v>45577</v>
      </c>
      <c r="AJ68" t="str">
        <f>'Liste Linéaire_Togo'!AJ68</f>
        <v>Guéri</v>
      </c>
      <c r="AK68" t="str">
        <f>'Liste Linéaire_Togo'!AK68</f>
        <v>suspect</v>
      </c>
      <c r="AL68" t="str">
        <f>'Liste Linéaire_Togo'!AL68</f>
        <v>Agoè-Nyivé</v>
      </c>
      <c r="AM68" t="str">
        <f>'Liste Linéaire_Togo'!AM68</f>
        <v>Agoè-Nyivé 1</v>
      </c>
      <c r="AN68" t="str">
        <f>'Liste Linéaire_Togo'!AN68</f>
        <v>Agoè-Nyivé</v>
      </c>
      <c r="AO68" t="str">
        <f>'Liste Linéaire_Togo'!AO68</f>
        <v>negatif</v>
      </c>
      <c r="AP68" t="str">
        <f>'Liste Linéaire_Togo'!AP68</f>
        <v>Formation sanitaire</v>
      </c>
    </row>
    <row r="69" spans="1:42">
      <c r="A69">
        <f>'Liste Linéaire_Togo'!A69</f>
        <v>68</v>
      </c>
      <c r="B69" t="str">
        <f>'Liste Linéaire_Togo'!B69</f>
        <v>AGBOKOU Kpessi</v>
      </c>
      <c r="C69">
        <f>'Liste Linéaire_Togo'!C69</f>
        <v>65</v>
      </c>
      <c r="D69" t="str">
        <f>'Liste Linéaire_Togo'!D69</f>
        <v>[60 et plus]</v>
      </c>
      <c r="E69" t="str">
        <f>'Liste Linéaire_Togo'!E69</f>
        <v>≥60</v>
      </c>
      <c r="F69" t="str">
        <f>'Liste Linéaire_Togo'!F69</f>
        <v>Féminin</v>
      </c>
      <c r="G69" t="str">
        <f>'Liste Linéaire_Togo'!G69</f>
        <v>Revendeur</v>
      </c>
      <c r="H69">
        <f>'Liste Linéaire_Togo'!H69</f>
        <v>98673180</v>
      </c>
      <c r="I69" t="str">
        <f>'Liste Linéaire_Togo'!I69</f>
        <v>Attiégou</v>
      </c>
      <c r="J69" t="str">
        <f>VLOOKUP(I69,CARTE!$C$1:$F$198,3,FALSE)</f>
        <v>6.170206928331889</v>
      </c>
      <c r="K69" t="str">
        <f>VLOOKUP(I69,CARTE!$C$1:$F$198,4,FALSE)</f>
        <v xml:space="preserve"> 1.3065224647621934</v>
      </c>
      <c r="L69" t="str">
        <f>'Liste Linéaire_Togo'!L69</f>
        <v>CMS Bè Kpota</v>
      </c>
      <c r="M69" t="str">
        <f>'Liste Linéaire_Togo'!M69</f>
        <v>Golfe 1</v>
      </c>
      <c r="N69" t="str">
        <f>'Liste Linéaire_Togo'!N69</f>
        <v>Golfe</v>
      </c>
      <c r="O69" t="str">
        <f>'Liste Linéaire_Togo'!O69</f>
        <v>Grand Lomé</v>
      </c>
      <c r="P69" s="24">
        <f>'Liste Linéaire_Togo'!P69</f>
        <v>45577</v>
      </c>
      <c r="Q69" t="str">
        <f>'Liste Linéaire_Togo'!Q69</f>
        <v>S41</v>
      </c>
      <c r="R69" s="24">
        <f>'Liste Linéaire_Togo'!R69</f>
        <v>45578</v>
      </c>
      <c r="S69" t="str">
        <f>'Liste Linéaire_Togo'!S69</f>
        <v>oui</v>
      </c>
      <c r="T69" t="str">
        <f>'Liste Linéaire_Togo'!T69</f>
        <v>non</v>
      </c>
      <c r="U69" t="str">
        <f>'Liste Linéaire_Togo'!U69</f>
        <v>oui</v>
      </c>
      <c r="V69" t="str">
        <f>'Liste Linéaire_Togo'!V69</f>
        <v>non</v>
      </c>
      <c r="W69">
        <f>'Liste Linéaire_Togo'!W69</f>
        <v>0</v>
      </c>
      <c r="X69" t="str">
        <f>'Liste Linéaire_Togo'!X69</f>
        <v>non</v>
      </c>
      <c r="Y69" t="str">
        <f>'Liste Linéaire_Togo'!Y69</f>
        <v>non</v>
      </c>
      <c r="Z69" t="str">
        <f>'Liste Linéaire_Togo'!Z69</f>
        <v>non</v>
      </c>
      <c r="AA69" t="str">
        <f>'Liste Linéaire_Togo'!AA69</f>
        <v>oui</v>
      </c>
      <c r="AB69">
        <f>'Liste Linéaire_Togo'!AB69</f>
        <v>0</v>
      </c>
      <c r="AC69" t="str">
        <f>'Liste Linéaire_Togo'!AC69</f>
        <v>Tde</v>
      </c>
      <c r="AD69" t="str">
        <f>'Liste Linéaire_Togo'!AD69</f>
        <v>non</v>
      </c>
      <c r="AE69" t="str">
        <f>'Liste Linéaire_Togo'!AE69</f>
        <v>oui</v>
      </c>
      <c r="AF69" t="str">
        <f>'Liste Linéaire_Togo'!AF69</f>
        <v>négatif</v>
      </c>
      <c r="AG69" t="str">
        <f>'Liste Linéaire_Togo'!AG69</f>
        <v>Négatif</v>
      </c>
      <c r="AH69">
        <f>'Liste Linéaire_Togo'!AH69</f>
        <v>0</v>
      </c>
      <c r="AI69" s="24">
        <f>'Liste Linéaire_Togo'!AI69</f>
        <v>45579</v>
      </c>
      <c r="AJ69" t="str">
        <f>'Liste Linéaire_Togo'!AJ69</f>
        <v>Guéri</v>
      </c>
      <c r="AK69" t="str">
        <f>'Liste Linéaire_Togo'!AK69</f>
        <v>suspect</v>
      </c>
      <c r="AL69" t="str">
        <f>'Liste Linéaire_Togo'!AL69</f>
        <v>Golfe</v>
      </c>
      <c r="AM69" t="str">
        <f>'Liste Linéaire_Togo'!AM69</f>
        <v>Golfe 1</v>
      </c>
      <c r="AN69" t="str">
        <f>'Liste Linéaire_Togo'!AN69</f>
        <v>Bè-Est</v>
      </c>
      <c r="AO69" t="str">
        <f>'Liste Linéaire_Togo'!AO69</f>
        <v>negatif</v>
      </c>
      <c r="AP69" t="str">
        <f>'Liste Linéaire_Togo'!AP69</f>
        <v>Formation sanitaire</v>
      </c>
    </row>
    <row r="70" spans="1:42">
      <c r="A70">
        <f>'Liste Linéaire_Togo'!A70</f>
        <v>69</v>
      </c>
      <c r="B70" t="str">
        <f>'Liste Linéaire_Togo'!B70</f>
        <v xml:space="preserve">DEGBE Adjovi </v>
      </c>
      <c r="C70">
        <f>'Liste Linéaire_Togo'!C70</f>
        <v>29</v>
      </c>
      <c r="D70" t="str">
        <f>'Liste Linéaire_Togo'!D70</f>
        <v>[15-44]</v>
      </c>
      <c r="E70" t="str">
        <f>'Liste Linéaire_Togo'!E70</f>
        <v>[15-44[</v>
      </c>
      <c r="F70" t="str">
        <f>'Liste Linéaire_Togo'!F70</f>
        <v>Féminin</v>
      </c>
      <c r="G70" t="str">
        <f>'Liste Linéaire_Togo'!G70</f>
        <v>Couture</v>
      </c>
      <c r="H70">
        <f>'Liste Linéaire_Togo'!H70</f>
        <v>99368155</v>
      </c>
      <c r="I70" t="str">
        <f>'Liste Linéaire_Togo'!I70</f>
        <v>Adamavo</v>
      </c>
      <c r="J70" t="str">
        <f>VLOOKUP(I70,CARTE!$C$1:$F$198,3,FALSE)</f>
        <v>6.170206928331889</v>
      </c>
      <c r="K70" t="str">
        <f>VLOOKUP(I70,CARTE!$C$1:$F$198,4,FALSE)</f>
        <v xml:space="preserve"> 1.3065224647621934</v>
      </c>
      <c r="L70" t="str">
        <f>'Liste Linéaire_Togo'!L70</f>
        <v>CMS Adamavo</v>
      </c>
      <c r="M70" t="str">
        <f>'Liste Linéaire_Togo'!M70</f>
        <v>Golfe 6</v>
      </c>
      <c r="N70" t="str">
        <f>'Liste Linéaire_Togo'!N70</f>
        <v>Golfe</v>
      </c>
      <c r="O70" t="str">
        <f>'Liste Linéaire_Togo'!O70</f>
        <v>Grand Lomé</v>
      </c>
      <c r="P70" s="24">
        <f>'Liste Linéaire_Togo'!P70</f>
        <v>45578</v>
      </c>
      <c r="Q70" t="str">
        <f>'Liste Linéaire_Togo'!Q70</f>
        <v>S41</v>
      </c>
      <c r="R70" s="24">
        <f>'Liste Linéaire_Togo'!R70</f>
        <v>45578</v>
      </c>
      <c r="S70" t="str">
        <f>'Liste Linéaire_Togo'!S70</f>
        <v>oui</v>
      </c>
      <c r="T70" t="str">
        <f>'Liste Linéaire_Togo'!T70</f>
        <v>oui</v>
      </c>
      <c r="U70" t="str">
        <f>'Liste Linéaire_Togo'!U70</f>
        <v>oui</v>
      </c>
      <c r="V70" t="str">
        <f>'Liste Linéaire_Togo'!V70</f>
        <v>non</v>
      </c>
      <c r="W70">
        <f>'Liste Linéaire_Togo'!W70</f>
        <v>0</v>
      </c>
      <c r="X70" t="str">
        <f>'Liste Linéaire_Togo'!X70</f>
        <v>ne sait pas</v>
      </c>
      <c r="Y70" t="str">
        <f>'Liste Linéaire_Togo'!Y70</f>
        <v>non</v>
      </c>
      <c r="Z70" t="str">
        <f>'Liste Linéaire_Togo'!Z70</f>
        <v>non</v>
      </c>
      <c r="AA70" t="str">
        <f>'Liste Linéaire_Togo'!AA70</f>
        <v>non</v>
      </c>
      <c r="AB70">
        <f>'Liste Linéaire_Togo'!AB70</f>
        <v>0</v>
      </c>
      <c r="AC70" t="str">
        <f>'Liste Linéaire_Togo'!AC70</f>
        <v>Puits</v>
      </c>
      <c r="AD70" t="str">
        <f>'Liste Linéaire_Togo'!AD70</f>
        <v>non</v>
      </c>
      <c r="AE70" t="str">
        <f>'Liste Linéaire_Togo'!AE70</f>
        <v>oui</v>
      </c>
      <c r="AF70" t="str">
        <f>'Liste Linéaire_Togo'!AF70</f>
        <v>positif</v>
      </c>
      <c r="AG70" t="str">
        <f>'Liste Linéaire_Togo'!AG70</f>
        <v>Négatif</v>
      </c>
      <c r="AH70">
        <f>'Liste Linéaire_Togo'!AH70</f>
        <v>0</v>
      </c>
      <c r="AI70" s="24">
        <f>'Liste Linéaire_Togo'!AI70</f>
        <v>45580</v>
      </c>
      <c r="AJ70" t="str">
        <f>'Liste Linéaire_Togo'!AJ70</f>
        <v>Guéri</v>
      </c>
      <c r="AK70" t="str">
        <f>'Liste Linéaire_Togo'!AK70</f>
        <v>confirmé</v>
      </c>
      <c r="AL70" t="str">
        <f>'Liste Linéaire_Togo'!AL70</f>
        <v>Golfe</v>
      </c>
      <c r="AM70" t="str">
        <f>'Liste Linéaire_Togo'!AM70</f>
        <v>Golfe 6</v>
      </c>
      <c r="AN70" t="str">
        <f>'Liste Linéaire_Togo'!AN70</f>
        <v>Bè-Est</v>
      </c>
      <c r="AO70" t="str">
        <f>'Liste Linéaire_Togo'!AO70</f>
        <v>Positif</v>
      </c>
      <c r="AP70" t="str">
        <f>'Liste Linéaire_Togo'!AP70</f>
        <v>Formation sanitaire</v>
      </c>
    </row>
    <row r="71" spans="1:42">
      <c r="A71">
        <f>'Liste Linéaire_Togo'!A71</f>
        <v>70</v>
      </c>
      <c r="B71" t="str">
        <f>'Liste Linéaire_Togo'!B71</f>
        <v>GBADOE   KANGNI HUGUES</v>
      </c>
      <c r="C71">
        <f>'Liste Linéaire_Togo'!C71</f>
        <v>0.5</v>
      </c>
      <c r="D71" t="str">
        <f>'Liste Linéaire_Togo'!D71</f>
        <v>[0-2]</v>
      </c>
      <c r="E71">
        <f>'Liste Linéaire_Togo'!E71</f>
        <v>6</v>
      </c>
      <c r="F71" t="str">
        <f>'Liste Linéaire_Togo'!F71</f>
        <v>Masculin</v>
      </c>
      <c r="G71" t="str">
        <f>'Liste Linéaire_Togo'!G71</f>
        <v>NA</v>
      </c>
      <c r="H71">
        <f>'Liste Linéaire_Togo'!H71</f>
        <v>0</v>
      </c>
      <c r="I71" t="str">
        <f>'Liste Linéaire_Togo'!I71</f>
        <v>AKLAKOU NOBLOKOME</v>
      </c>
      <c r="J71" t="str">
        <f>VLOOKUP(I71,CARTE!$C$1:$F$198,3,FALSE)</f>
        <v>6.310782053118657</v>
      </c>
      <c r="K71" t="str">
        <f>VLOOKUP(I71,CARTE!$C$1:$F$198,4,FALSE)</f>
        <v xml:space="preserve"> 1.76305618314484</v>
      </c>
      <c r="L71" t="str">
        <f>'Liste Linéaire_Togo'!L71</f>
        <v>AKLAKOU</v>
      </c>
      <c r="M71" t="str">
        <f>'Liste Linéaire_Togo'!M71</f>
        <v>LACS4</v>
      </c>
      <c r="N71" t="str">
        <f>'Liste Linéaire_Togo'!N71</f>
        <v>Lacs</v>
      </c>
      <c r="O71" t="str">
        <f>'Liste Linéaire_Togo'!O71</f>
        <v>MARITIME</v>
      </c>
      <c r="P71" s="24">
        <f>'Liste Linéaire_Togo'!P71</f>
        <v>45578</v>
      </c>
      <c r="Q71" t="str">
        <f>'Liste Linéaire_Togo'!Q71</f>
        <v>S41</v>
      </c>
      <c r="R71" s="24">
        <f>'Liste Linéaire_Togo'!R71</f>
        <v>45579</v>
      </c>
      <c r="S71" t="str">
        <f>'Liste Linéaire_Togo'!S71</f>
        <v>OUI</v>
      </c>
      <c r="T71" t="str">
        <f>'Liste Linéaire_Togo'!T71</f>
        <v>OUI</v>
      </c>
      <c r="U71" t="str">
        <f>'Liste Linéaire_Togo'!U71</f>
        <v>NON</v>
      </c>
      <c r="V71" t="str">
        <f>'Liste Linéaire_Togo'!V71</f>
        <v>OUI</v>
      </c>
      <c r="W71" t="str">
        <f>'Liste Linéaire_Togo'!W71</f>
        <v>NON</v>
      </c>
      <c r="X71" t="str">
        <f>'Liste Linéaire_Togo'!X71</f>
        <v>OUI</v>
      </c>
      <c r="Y71" t="str">
        <f>'Liste Linéaire_Togo'!Y71</f>
        <v>NON</v>
      </c>
      <c r="Z71" t="str">
        <f>'Liste Linéaire_Togo'!Z71</f>
        <v>Non</v>
      </c>
      <c r="AA71" t="str">
        <f>'Liste Linéaire_Togo'!AA71</f>
        <v>Non</v>
      </c>
      <c r="AB71" t="str">
        <f>'Liste Linéaire_Togo'!AB71</f>
        <v>Non</v>
      </c>
      <c r="AC71" t="str">
        <f>'Liste Linéaire_Togo'!AC71</f>
        <v>Non</v>
      </c>
      <c r="AD71" t="str">
        <f>'Liste Linéaire_Togo'!AD71</f>
        <v>Non</v>
      </c>
      <c r="AE71" t="str">
        <f>'Liste Linéaire_Togo'!AE71</f>
        <v>OUI</v>
      </c>
      <c r="AF71" t="str">
        <f>'Liste Linéaire_Togo'!AF71</f>
        <v>négatif</v>
      </c>
      <c r="AG71" t="str">
        <f>'Liste Linéaire_Togo'!AG71</f>
        <v>Négatif</v>
      </c>
      <c r="AH71" t="str">
        <f>'Liste Linéaire_Togo'!AH71</f>
        <v>NON</v>
      </c>
      <c r="AI71" s="24">
        <f>'Liste Linéaire_Togo'!AI71</f>
        <v>45580</v>
      </c>
      <c r="AJ71" t="str">
        <f>'Liste Linéaire_Togo'!AJ71</f>
        <v>Guéri</v>
      </c>
      <c r="AK71" t="str">
        <f>'Liste Linéaire_Togo'!AK71</f>
        <v>suspect</v>
      </c>
      <c r="AL71" t="str">
        <f>'Liste Linéaire_Togo'!AL71</f>
        <v>Lacs</v>
      </c>
      <c r="AM71" t="str">
        <f>'Liste Linéaire_Togo'!AM71</f>
        <v>Lacs 4</v>
      </c>
      <c r="AN71" t="str">
        <f>'Liste Linéaire_Togo'!AN71</f>
        <v>Aklakou</v>
      </c>
      <c r="AO71" t="str">
        <f>'Liste Linéaire_Togo'!AO71</f>
        <v>negatif</v>
      </c>
      <c r="AP71" t="str">
        <f>'Liste Linéaire_Togo'!AP71</f>
        <v>Formation Sanitaire</v>
      </c>
    </row>
    <row r="72" spans="1:42">
      <c r="A72">
        <f>'Liste Linéaire_Togo'!A72</f>
        <v>71</v>
      </c>
      <c r="B72" t="str">
        <f>'Liste Linéaire_Togo'!B72</f>
        <v>MOUMOUNI  MYRIAM</v>
      </c>
      <c r="C72">
        <f>'Liste Linéaire_Togo'!C72</f>
        <v>14</v>
      </c>
      <c r="D72" t="str">
        <f>'Liste Linéaire_Togo'!D72</f>
        <v>[5-14]</v>
      </c>
      <c r="E72">
        <f>'Liste Linéaire_Togo'!E72</f>
        <v>0</v>
      </c>
      <c r="F72" t="str">
        <f>'Liste Linéaire_Togo'!F72</f>
        <v>Féminin</v>
      </c>
      <c r="G72" t="str">
        <f>'Liste Linéaire_Togo'!G72</f>
        <v>ELEVE</v>
      </c>
      <c r="H72">
        <f>'Liste Linéaire_Togo'!H72</f>
        <v>70606368</v>
      </c>
      <c r="I72" t="str">
        <f>'Liste Linéaire_Togo'!I72</f>
        <v>ZEBE</v>
      </c>
      <c r="J72" t="str">
        <f>VLOOKUP(I72,CARTE!$C$1:$F$198,3,FALSE)</f>
        <v>6.227265928242092</v>
      </c>
      <c r="K72" t="str">
        <f>VLOOKUP(I72,CARTE!$C$1:$F$198,4,FALSE)</f>
        <v xml:space="preserve"> 1.5813269352515131</v>
      </c>
      <c r="L72" t="str">
        <f>'Liste Linéaire_Togo'!L72</f>
        <v>POLYCLINIQUE D'ANEHO</v>
      </c>
      <c r="M72" t="str">
        <f>'Liste Linéaire_Togo'!M72</f>
        <v>LACS1</v>
      </c>
      <c r="N72" t="str">
        <f>'Liste Linéaire_Togo'!N72</f>
        <v>Lacs</v>
      </c>
      <c r="O72" t="str">
        <f>'Liste Linéaire_Togo'!O72</f>
        <v>MARITIME</v>
      </c>
      <c r="P72" s="24">
        <f>'Liste Linéaire_Togo'!P72</f>
        <v>45577</v>
      </c>
      <c r="Q72" t="str">
        <f>'Liste Linéaire_Togo'!Q72</f>
        <v>S41</v>
      </c>
      <c r="R72" s="24">
        <f>'Liste Linéaire_Togo'!R72</f>
        <v>45579</v>
      </c>
      <c r="S72" t="str">
        <f>'Liste Linéaire_Togo'!S72</f>
        <v>OUI</v>
      </c>
      <c r="T72" t="str">
        <f>'Liste Linéaire_Togo'!T72</f>
        <v>OUI</v>
      </c>
      <c r="U72" t="str">
        <f>'Liste Linéaire_Togo'!U72</f>
        <v>NON</v>
      </c>
      <c r="V72" t="str">
        <f>'Liste Linéaire_Togo'!V72</f>
        <v>OUI</v>
      </c>
      <c r="W72" t="str">
        <f>'Liste Linéaire_Togo'!W72</f>
        <v>NON</v>
      </c>
      <c r="X72" t="str">
        <f>'Liste Linéaire_Togo'!X72</f>
        <v>OUI</v>
      </c>
      <c r="Y72" t="str">
        <f>'Liste Linéaire_Togo'!Y72</f>
        <v>NON</v>
      </c>
      <c r="Z72" t="str">
        <f>'Liste Linéaire_Togo'!Z72</f>
        <v>Non</v>
      </c>
      <c r="AA72" t="str">
        <f>'Liste Linéaire_Togo'!AA72</f>
        <v>Non</v>
      </c>
      <c r="AB72" t="str">
        <f>'Liste Linéaire_Togo'!AB72</f>
        <v>Non</v>
      </c>
      <c r="AC72" t="str">
        <f>'Liste Linéaire_Togo'!AC72</f>
        <v>Non</v>
      </c>
      <c r="AD72" t="str">
        <f>'Liste Linéaire_Togo'!AD72</f>
        <v>Non</v>
      </c>
      <c r="AE72" t="str">
        <f>'Liste Linéaire_Togo'!AE72</f>
        <v>OUI</v>
      </c>
      <c r="AF72" t="str">
        <f>'Liste Linéaire_Togo'!AF72</f>
        <v>négatif</v>
      </c>
      <c r="AG72" t="str">
        <f>'Liste Linéaire_Togo'!AG72</f>
        <v>Négatif</v>
      </c>
      <c r="AH72" t="str">
        <f>'Liste Linéaire_Togo'!AH72</f>
        <v>OUI</v>
      </c>
      <c r="AI72" s="24">
        <f>'Liste Linéaire_Togo'!AI72</f>
        <v>45580</v>
      </c>
      <c r="AJ72" t="str">
        <f>'Liste Linéaire_Togo'!AJ72</f>
        <v>Guéri</v>
      </c>
      <c r="AK72" t="str">
        <f>'Liste Linéaire_Togo'!AK72</f>
        <v>suspect</v>
      </c>
      <c r="AL72" t="str">
        <f>'Liste Linéaire_Togo'!AL72</f>
        <v>Lacs</v>
      </c>
      <c r="AM72" t="str">
        <f>'Liste Linéaire_Togo'!AM72</f>
        <v>Lacs 1</v>
      </c>
      <c r="AN72" t="str">
        <f>'Liste Linéaire_Togo'!AN72</f>
        <v>AdjIdo</v>
      </c>
      <c r="AO72" t="str">
        <f>'Liste Linéaire_Togo'!AO72</f>
        <v>negatif</v>
      </c>
      <c r="AP72" t="str">
        <f>'Liste Linéaire_Togo'!AP72</f>
        <v>Formation Sanitaire</v>
      </c>
    </row>
    <row r="73" spans="1:42">
      <c r="A73">
        <f>'Liste Linéaire_Togo'!A73</f>
        <v>72</v>
      </c>
      <c r="B73" t="str">
        <f>'Liste Linéaire_Togo'!B73</f>
        <v>LOKO   ADELASSI</v>
      </c>
      <c r="C73">
        <f>'Liste Linéaire_Togo'!C73</f>
        <v>70</v>
      </c>
      <c r="D73" t="str">
        <f>'Liste Linéaire_Togo'!D73</f>
        <v>[60 et plus]</v>
      </c>
      <c r="E73">
        <f>'Liste Linéaire_Togo'!E73</f>
        <v>0</v>
      </c>
      <c r="F73" t="str">
        <f>'Liste Linéaire_Togo'!F73</f>
        <v>Féminin</v>
      </c>
      <c r="G73" t="str">
        <f>'Liste Linéaire_Togo'!G73</f>
        <v>MENAGERE</v>
      </c>
      <c r="H73">
        <f>'Liste Linéaire_Togo'!H73</f>
        <v>0</v>
      </c>
      <c r="I73" t="str">
        <f>'Liste Linéaire_Togo'!I73</f>
        <v>SIVAME</v>
      </c>
      <c r="J73" t="str">
        <f>VLOOKUP(I73,CARTE!$C$1:$F$198,3,FALSE)</f>
        <v>6.227265928242092</v>
      </c>
      <c r="K73" t="str">
        <f>VLOOKUP(I73,CARTE!$C$1:$F$198,4,FALSE)</f>
        <v xml:space="preserve"> 1.5813269352515131</v>
      </c>
      <c r="L73" t="str">
        <f>'Liste Linéaire_Togo'!L73</f>
        <v>SEKO</v>
      </c>
      <c r="M73" t="str">
        <f>'Liste Linéaire_Togo'!M73</f>
        <v>LACS2</v>
      </c>
      <c r="N73" t="str">
        <f>'Liste Linéaire_Togo'!N73</f>
        <v>Lacs</v>
      </c>
      <c r="O73" t="str">
        <f>'Liste Linéaire_Togo'!O73</f>
        <v>MARITIME</v>
      </c>
      <c r="P73" s="24">
        <f>'Liste Linéaire_Togo'!P73</f>
        <v>45578</v>
      </c>
      <c r="Q73" t="str">
        <f>'Liste Linéaire_Togo'!Q73</f>
        <v>S41</v>
      </c>
      <c r="R73" s="24">
        <f>'Liste Linéaire_Togo'!R73</f>
        <v>45579</v>
      </c>
      <c r="S73" t="str">
        <f>'Liste Linéaire_Togo'!S73</f>
        <v>OUI</v>
      </c>
      <c r="T73" t="str">
        <f>'Liste Linéaire_Togo'!T73</f>
        <v>OUI</v>
      </c>
      <c r="U73" t="str">
        <f>'Liste Linéaire_Togo'!U73</f>
        <v>NON</v>
      </c>
      <c r="V73" t="str">
        <f>'Liste Linéaire_Togo'!V73</f>
        <v>OUI</v>
      </c>
      <c r="W73" t="str">
        <f>'Liste Linéaire_Togo'!W73</f>
        <v>NON</v>
      </c>
      <c r="X73" t="str">
        <f>'Liste Linéaire_Togo'!X73</f>
        <v>OUI</v>
      </c>
      <c r="Y73" t="str">
        <f>'Liste Linéaire_Togo'!Y73</f>
        <v>NON</v>
      </c>
      <c r="Z73" t="str">
        <f>'Liste Linéaire_Togo'!Z73</f>
        <v>OUI</v>
      </c>
      <c r="AA73" t="str">
        <f>'Liste Linéaire_Togo'!AA73</f>
        <v>OUI</v>
      </c>
      <c r="AB73" t="str">
        <f>'Liste Linéaire_Togo'!AB73</f>
        <v>OUI</v>
      </c>
      <c r="AC73" t="str">
        <f>'Liste Linéaire_Togo'!AC73</f>
        <v>Non</v>
      </c>
      <c r="AD73" t="str">
        <f>'Liste Linéaire_Togo'!AD73</f>
        <v>Non</v>
      </c>
      <c r="AE73" t="str">
        <f>'Liste Linéaire_Togo'!AE73</f>
        <v>OUI</v>
      </c>
      <c r="AF73" t="str">
        <f>'Liste Linéaire_Togo'!AF73</f>
        <v>négatif</v>
      </c>
      <c r="AG73" t="str">
        <f>'Liste Linéaire_Togo'!AG73</f>
        <v>Négatif</v>
      </c>
      <c r="AH73" t="str">
        <f>'Liste Linéaire_Togo'!AH73</f>
        <v>NON</v>
      </c>
      <c r="AI73" s="24">
        <f>'Liste Linéaire_Togo'!AI73</f>
        <v>45580</v>
      </c>
      <c r="AJ73" t="str">
        <f>'Liste Linéaire_Togo'!AJ73</f>
        <v>Guéri</v>
      </c>
      <c r="AK73" t="str">
        <f>'Liste Linéaire_Togo'!AK73</f>
        <v>suspect</v>
      </c>
      <c r="AL73" t="str">
        <f>'Liste Linéaire_Togo'!AL73</f>
        <v>Lacs</v>
      </c>
      <c r="AM73" t="str">
        <f>'Liste Linéaire_Togo'!AM73</f>
        <v>Lacs 2</v>
      </c>
      <c r="AN73" t="str">
        <f>'Liste Linéaire_Togo'!AN73</f>
        <v>Agouégan</v>
      </c>
      <c r="AO73" t="str">
        <f>'Liste Linéaire_Togo'!AO73</f>
        <v>negatif</v>
      </c>
      <c r="AP73" t="str">
        <f>'Liste Linéaire_Togo'!AP73</f>
        <v>Formation Sanitaire</v>
      </c>
    </row>
    <row r="74" spans="1:42">
      <c r="A74">
        <f>'Liste Linéaire_Togo'!A74</f>
        <v>73</v>
      </c>
      <c r="B74" t="str">
        <f>'Liste Linéaire_Togo'!B74</f>
        <v>DEGBE  KOAMI</v>
      </c>
      <c r="C74">
        <f>'Liste Linéaire_Togo'!C74</f>
        <v>40</v>
      </c>
      <c r="D74" t="str">
        <f>'Liste Linéaire_Togo'!D74</f>
        <v>[15-44]</v>
      </c>
      <c r="E74">
        <f>'Liste Linéaire_Togo'!E74</f>
        <v>0</v>
      </c>
      <c r="F74" t="str">
        <f>'Liste Linéaire_Togo'!F74</f>
        <v>Masculin</v>
      </c>
      <c r="G74" t="str">
        <f>'Liste Linéaire_Togo'!G74</f>
        <v>CULTIVATEUR</v>
      </c>
      <c r="H74">
        <f>'Liste Linéaire_Togo'!H74</f>
        <v>90230644</v>
      </c>
      <c r="I74" t="str">
        <f>'Liste Linéaire_Togo'!I74</f>
        <v>GANAVE</v>
      </c>
      <c r="J74" t="str">
        <f>VLOOKUP(I74,CARTE!$C$1:$F$198,3,FALSE)</f>
        <v>6.310782053118657</v>
      </c>
      <c r="K74" t="str">
        <f>VLOOKUP(I74,CARTE!$C$1:$F$198,4,FALSE)</f>
        <v xml:space="preserve"> 1.76305618314484</v>
      </c>
      <c r="L74" t="str">
        <f>'Liste Linéaire_Togo'!L74</f>
        <v>GANAVE</v>
      </c>
      <c r="M74" t="str">
        <f>'Liste Linéaire_Togo'!M74</f>
        <v>LACS4</v>
      </c>
      <c r="N74" t="str">
        <f>'Liste Linéaire_Togo'!N74</f>
        <v>Lacs</v>
      </c>
      <c r="O74" t="str">
        <f>'Liste Linéaire_Togo'!O74</f>
        <v>MARITIME</v>
      </c>
      <c r="P74" s="24">
        <f>'Liste Linéaire_Togo'!P74</f>
        <v>45579</v>
      </c>
      <c r="Q74" t="str">
        <f>'Liste Linéaire_Togo'!Q74</f>
        <v>S42</v>
      </c>
      <c r="R74" s="24">
        <f>'Liste Linéaire_Togo'!R74</f>
        <v>45581</v>
      </c>
      <c r="S74" t="str">
        <f>'Liste Linéaire_Togo'!S74</f>
        <v>OUI</v>
      </c>
      <c r="T74" t="str">
        <f>'Liste Linéaire_Togo'!T74</f>
        <v>OUI</v>
      </c>
      <c r="U74" t="str">
        <f>'Liste Linéaire_Togo'!U74</f>
        <v>NON</v>
      </c>
      <c r="V74" t="str">
        <f>'Liste Linéaire_Togo'!V74</f>
        <v>OUI</v>
      </c>
      <c r="W74" t="str">
        <f>'Liste Linéaire_Togo'!W74</f>
        <v>NON</v>
      </c>
      <c r="X74" t="str">
        <f>'Liste Linéaire_Togo'!X74</f>
        <v>OUI</v>
      </c>
      <c r="Y74" t="str">
        <f>'Liste Linéaire_Togo'!Y74</f>
        <v>NON</v>
      </c>
      <c r="Z74" t="str">
        <f>'Liste Linéaire_Togo'!Z74</f>
        <v>NON</v>
      </c>
      <c r="AA74" t="str">
        <f>'Liste Linéaire_Togo'!AA74</f>
        <v>NON</v>
      </c>
      <c r="AB74" t="str">
        <f>'Liste Linéaire_Togo'!AB74</f>
        <v>NON</v>
      </c>
      <c r="AC74" t="str">
        <f>'Liste Linéaire_Togo'!AC74</f>
        <v>Non</v>
      </c>
      <c r="AD74" t="str">
        <f>'Liste Linéaire_Togo'!AD74</f>
        <v>Non</v>
      </c>
      <c r="AE74" t="str">
        <f>'Liste Linéaire_Togo'!AE74</f>
        <v>OUI</v>
      </c>
      <c r="AF74" t="str">
        <f>'Liste Linéaire_Togo'!AF74</f>
        <v>positif</v>
      </c>
      <c r="AG74" t="str">
        <f>'Liste Linéaire_Togo'!AG74</f>
        <v>Positif O1 Ogawa</v>
      </c>
      <c r="AH74" t="str">
        <f>'Liste Linéaire_Togo'!AH74</f>
        <v>OUI</v>
      </c>
      <c r="AI74" s="24">
        <f>'Liste Linéaire_Togo'!AI74</f>
        <v>45584</v>
      </c>
      <c r="AJ74" t="str">
        <f>'Liste Linéaire_Togo'!AJ74</f>
        <v>Guéri</v>
      </c>
      <c r="AK74" t="str">
        <f>'Liste Linéaire_Togo'!AK74</f>
        <v>confirmé</v>
      </c>
      <c r="AL74" t="str">
        <f>'Liste Linéaire_Togo'!AL74</f>
        <v>Lacs</v>
      </c>
      <c r="AM74" t="str">
        <f>'Liste Linéaire_Togo'!AM74</f>
        <v>Lacs 4</v>
      </c>
      <c r="AN74" t="str">
        <f>'Liste Linéaire_Togo'!AN74</f>
        <v>Ganavé</v>
      </c>
      <c r="AO74" t="str">
        <f>'Liste Linéaire_Togo'!AO74</f>
        <v>Positif</v>
      </c>
      <c r="AP74" t="str">
        <f>'Liste Linéaire_Togo'!AP74</f>
        <v>Formation Sanitaire</v>
      </c>
    </row>
    <row r="75" spans="1:42">
      <c r="A75">
        <f>'Liste Linéaire_Togo'!A75</f>
        <v>74</v>
      </c>
      <c r="B75" t="str">
        <f>'Liste Linéaire_Togo'!B75</f>
        <v>MONTCHON  YAO</v>
      </c>
      <c r="C75">
        <f>'Liste Linéaire_Togo'!C75</f>
        <v>56</v>
      </c>
      <c r="D75" t="str">
        <f>'Liste Linéaire_Togo'!D75</f>
        <v>[45-59]</v>
      </c>
      <c r="E75">
        <f>'Liste Linéaire_Togo'!E75</f>
        <v>0</v>
      </c>
      <c r="F75" t="str">
        <f>'Liste Linéaire_Togo'!F75</f>
        <v>Masculin</v>
      </c>
      <c r="G75" t="str">
        <f>'Liste Linéaire_Togo'!G75</f>
        <v>Agent de sécurité</v>
      </c>
      <c r="H75">
        <f>'Liste Linéaire_Togo'!H75</f>
        <v>98935263</v>
      </c>
      <c r="I75" t="str">
        <f>'Liste Linéaire_Togo'!I75</f>
        <v>NOVOTON</v>
      </c>
      <c r="J75" t="str">
        <f>VLOOKUP(I75,CARTE!$C$1:$F$198,3,FALSE)</f>
        <v>6.20782053118657</v>
      </c>
      <c r="K75" t="str">
        <f>VLOOKUP(I75,CARTE!$C$1:$F$198,4,FALSE)</f>
        <v xml:space="preserve"> 1.45305618314484</v>
      </c>
      <c r="L75" t="str">
        <f>'Liste Linéaire_Togo'!L75</f>
        <v>KPEME</v>
      </c>
      <c r="M75" t="str">
        <f>'Liste Linéaire_Togo'!M75</f>
        <v>LACS3</v>
      </c>
      <c r="N75" t="str">
        <f>'Liste Linéaire_Togo'!N75</f>
        <v>Lacs</v>
      </c>
      <c r="O75" t="str">
        <f>'Liste Linéaire_Togo'!O75</f>
        <v>MARITIME</v>
      </c>
      <c r="P75" s="24">
        <f>'Liste Linéaire_Togo'!P75</f>
        <v>45584</v>
      </c>
      <c r="Q75" t="str">
        <f>'Liste Linéaire_Togo'!Q75</f>
        <v>S42</v>
      </c>
      <c r="R75" s="24">
        <f>'Liste Linéaire_Togo'!R75</f>
        <v>45585</v>
      </c>
      <c r="S75" t="str">
        <f>'Liste Linéaire_Togo'!S75</f>
        <v>OUI</v>
      </c>
      <c r="T75" t="str">
        <f>'Liste Linéaire_Togo'!T75</f>
        <v>NON</v>
      </c>
      <c r="U75" t="str">
        <f>'Liste Linéaire_Togo'!U75</f>
        <v>NON</v>
      </c>
      <c r="V75" t="str">
        <f>'Liste Linéaire_Togo'!V75</f>
        <v>NON</v>
      </c>
      <c r="W75" t="str">
        <f>'Liste Linéaire_Togo'!W75</f>
        <v>NON</v>
      </c>
      <c r="X75" t="str">
        <f>'Liste Linéaire_Togo'!X75</f>
        <v>NON</v>
      </c>
      <c r="Y75" t="str">
        <f>'Liste Linéaire_Togo'!Y75</f>
        <v>NON</v>
      </c>
      <c r="Z75" t="str">
        <f>'Liste Linéaire_Togo'!Z75</f>
        <v>NON</v>
      </c>
      <c r="AA75" t="str">
        <f>'Liste Linéaire_Togo'!AA75</f>
        <v>NON</v>
      </c>
      <c r="AB75" t="str">
        <f>'Liste Linéaire_Togo'!AB75</f>
        <v>NON</v>
      </c>
      <c r="AC75" t="str">
        <f>'Liste Linéaire_Togo'!AC75</f>
        <v>Non</v>
      </c>
      <c r="AD75" t="str">
        <f>'Liste Linéaire_Togo'!AD75</f>
        <v>Non</v>
      </c>
      <c r="AE75" t="str">
        <f>'Liste Linéaire_Togo'!AE75</f>
        <v>OUI</v>
      </c>
      <c r="AF75" t="str">
        <f>'Liste Linéaire_Togo'!AF75</f>
        <v>négatif</v>
      </c>
      <c r="AG75" t="str">
        <f>'Liste Linéaire_Togo'!AG75</f>
        <v>Non faite</v>
      </c>
      <c r="AH75" t="str">
        <f>'Liste Linéaire_Togo'!AH75</f>
        <v>NON</v>
      </c>
      <c r="AI75" s="24">
        <f>'Liste Linéaire_Togo'!AI75</f>
        <v>0</v>
      </c>
      <c r="AJ75" t="str">
        <f>'Liste Linéaire_Togo'!AJ75</f>
        <v>Guéri</v>
      </c>
      <c r="AK75" t="str">
        <f>'Liste Linéaire_Togo'!AK75</f>
        <v>suspect</v>
      </c>
      <c r="AL75" t="str">
        <f>'Liste Linéaire_Togo'!AL75</f>
        <v>Lacs</v>
      </c>
      <c r="AM75" t="str">
        <f>'Liste Linéaire_Togo'!AM75</f>
        <v>Lacs 3</v>
      </c>
      <c r="AN75" t="str">
        <f>'Liste Linéaire_Togo'!AN75</f>
        <v>Agbodrafo</v>
      </c>
      <c r="AO75" t="str">
        <f>'Liste Linéaire_Togo'!AO75</f>
        <v>negatif</v>
      </c>
      <c r="AP75" t="str">
        <f>'Liste Linéaire_Togo'!AP75</f>
        <v>Formation Sanitaire</v>
      </c>
    </row>
    <row r="76" spans="1:42">
      <c r="A76">
        <f>'Liste Linéaire_Togo'!A76</f>
        <v>75</v>
      </c>
      <c r="B76" t="str">
        <f>'Liste Linéaire_Togo'!B76</f>
        <v>LAWSON LATE</v>
      </c>
      <c r="C76">
        <f>'Liste Linéaire_Togo'!C76</f>
        <v>31</v>
      </c>
      <c r="D76" t="str">
        <f>'Liste Linéaire_Togo'!D76</f>
        <v>[15-44]</v>
      </c>
      <c r="E76">
        <f>'Liste Linéaire_Togo'!E76</f>
        <v>0</v>
      </c>
      <c r="F76" t="str">
        <f>'Liste Linéaire_Togo'!F76</f>
        <v>Masculin</v>
      </c>
      <c r="G76" t="str">
        <f>'Liste Linéaire_Togo'!G76</f>
        <v>Maçon</v>
      </c>
      <c r="H76">
        <f>'Liste Linéaire_Togo'!H76</f>
        <v>96269007</v>
      </c>
      <c r="I76" t="str">
        <f>'Liste Linéaire_Togo'!I76</f>
        <v>ABALOCONDJI</v>
      </c>
      <c r="J76" t="str">
        <f>VLOOKUP(I76,CARTE!$C$1:$F$198,3,FALSE)</f>
        <v>6.25782053118657</v>
      </c>
      <c r="K76" t="str">
        <f>VLOOKUP(I76,CARTE!$C$1:$F$198,4,FALSE)</f>
        <v xml:space="preserve"> 1.61305618314484</v>
      </c>
      <c r="L76" t="str">
        <f>'Liste Linéaire_Togo'!L76</f>
        <v>GLIDJI</v>
      </c>
      <c r="M76" t="str">
        <f>'Liste Linéaire_Togo'!M76</f>
        <v>LACS1</v>
      </c>
      <c r="N76" t="str">
        <f>'Liste Linéaire_Togo'!N76</f>
        <v>Lacs</v>
      </c>
      <c r="O76" t="str">
        <f>'Liste Linéaire_Togo'!O76</f>
        <v>MARITIME</v>
      </c>
      <c r="P76" s="24">
        <f>'Liste Linéaire_Togo'!P76</f>
        <v>45584</v>
      </c>
      <c r="Q76" t="str">
        <f>'Liste Linéaire_Togo'!Q76</f>
        <v>S42</v>
      </c>
      <c r="R76" s="24">
        <f>'Liste Linéaire_Togo'!R76</f>
        <v>45586</v>
      </c>
      <c r="S76" t="str">
        <f>'Liste Linéaire_Togo'!S76</f>
        <v>OUI</v>
      </c>
      <c r="T76" t="str">
        <f>'Liste Linéaire_Togo'!T76</f>
        <v>OUI</v>
      </c>
      <c r="U76" t="str">
        <f>'Liste Linéaire_Togo'!U76</f>
        <v>NON</v>
      </c>
      <c r="V76" t="str">
        <f>'Liste Linéaire_Togo'!V76</f>
        <v>OUI</v>
      </c>
      <c r="W76" t="str">
        <f>'Liste Linéaire_Togo'!W76</f>
        <v>NON</v>
      </c>
      <c r="X76" t="str">
        <f>'Liste Linéaire_Togo'!X76</f>
        <v>OUI</v>
      </c>
      <c r="Y76" t="str">
        <f>'Liste Linéaire_Togo'!Y76</f>
        <v>NON</v>
      </c>
      <c r="Z76" t="str">
        <f>'Liste Linéaire_Togo'!Z76</f>
        <v>NON</v>
      </c>
      <c r="AA76" t="str">
        <f>'Liste Linéaire_Togo'!AA76</f>
        <v>NON</v>
      </c>
      <c r="AB76" t="str">
        <f>'Liste Linéaire_Togo'!AB76</f>
        <v>NON</v>
      </c>
      <c r="AC76" t="str">
        <f>'Liste Linéaire_Togo'!AC76</f>
        <v>NON</v>
      </c>
      <c r="AD76" t="str">
        <f>'Liste Linéaire_Togo'!AD76</f>
        <v>NON</v>
      </c>
      <c r="AE76" t="str">
        <f>'Liste Linéaire_Togo'!AE76</f>
        <v>OUI</v>
      </c>
      <c r="AF76" t="str">
        <f>'Liste Linéaire_Togo'!AF76</f>
        <v>positif</v>
      </c>
      <c r="AG76" t="str">
        <f>'Liste Linéaire_Togo'!AG76</f>
        <v>Non faite</v>
      </c>
      <c r="AH76" t="str">
        <f>'Liste Linéaire_Togo'!AH76</f>
        <v>OUI</v>
      </c>
      <c r="AI76" s="24">
        <f>'Liste Linéaire_Togo'!AI76</f>
        <v>0</v>
      </c>
      <c r="AJ76" t="str">
        <f>'Liste Linéaire_Togo'!AJ76</f>
        <v>Guéri</v>
      </c>
      <c r="AK76" t="str">
        <f>'Liste Linéaire_Togo'!AK76</f>
        <v>confirmé</v>
      </c>
      <c r="AL76" t="str">
        <f>'Liste Linéaire_Togo'!AL76</f>
        <v>Lacs</v>
      </c>
      <c r="AM76" t="str">
        <f>'Liste Linéaire_Togo'!AM76</f>
        <v>Lacs 1</v>
      </c>
      <c r="AN76" t="str">
        <f>'Liste Linéaire_Togo'!AN76</f>
        <v>Glidji</v>
      </c>
      <c r="AO76" t="str">
        <f>'Liste Linéaire_Togo'!AO76</f>
        <v>Positif</v>
      </c>
      <c r="AP76" t="str">
        <f>'Liste Linéaire_Togo'!AP76</f>
        <v>Formation Sanitaire</v>
      </c>
    </row>
    <row r="77" spans="1:42">
      <c r="A77">
        <f>'Liste Linéaire_Togo'!A77</f>
        <v>76</v>
      </c>
      <c r="B77" t="str">
        <f>'Liste Linéaire_Togo'!B77</f>
        <v>CODJA  AGNES</v>
      </c>
      <c r="C77">
        <f>'Liste Linéaire_Togo'!C77</f>
        <v>11</v>
      </c>
      <c r="D77" t="str">
        <f>'Liste Linéaire_Togo'!D77</f>
        <v>[5-14]</v>
      </c>
      <c r="E77">
        <f>'Liste Linéaire_Togo'!E77</f>
        <v>0</v>
      </c>
      <c r="F77" t="str">
        <f>'Liste Linéaire_Togo'!F77</f>
        <v>Féminin</v>
      </c>
      <c r="G77" t="str">
        <f>'Liste Linéaire_Togo'!G77</f>
        <v>ELEVE</v>
      </c>
      <c r="H77">
        <f>'Liste Linéaire_Togo'!H77</f>
        <v>96149021</v>
      </c>
      <c r="I77" t="str">
        <f>'Liste Linéaire_Togo'!I77</f>
        <v>NLESSI</v>
      </c>
      <c r="J77" t="str">
        <f>VLOOKUP(I77,CARTE!$C$1:$F$198,3,FALSE)</f>
        <v>6.227396584278712</v>
      </c>
      <c r="K77" t="str">
        <f>VLOOKUP(I77,CARTE!$C$1:$F$198,4,FALSE)</f>
        <v xml:space="preserve"> 1.5825646909844922</v>
      </c>
      <c r="L77" t="str">
        <f>'Liste Linéaire_Togo'!L77</f>
        <v>POLYCLINIQUE D'ANEHO</v>
      </c>
      <c r="M77" t="str">
        <f>'Liste Linéaire_Togo'!M77</f>
        <v>LACS1</v>
      </c>
      <c r="N77" t="str">
        <f>'Liste Linéaire_Togo'!N77</f>
        <v>Lacs</v>
      </c>
      <c r="O77" t="str">
        <f>'Liste Linéaire_Togo'!O77</f>
        <v>MARITIME</v>
      </c>
      <c r="P77" s="24">
        <f>'Liste Linéaire_Togo'!P77</f>
        <v>45584</v>
      </c>
      <c r="Q77" t="str">
        <f>'Liste Linéaire_Togo'!Q77</f>
        <v>S42</v>
      </c>
      <c r="R77" s="24">
        <f>'Liste Linéaire_Togo'!R77</f>
        <v>45586</v>
      </c>
      <c r="S77" t="str">
        <f>'Liste Linéaire_Togo'!S77</f>
        <v>OUI</v>
      </c>
      <c r="T77" t="str">
        <f>'Liste Linéaire_Togo'!T77</f>
        <v>OUI</v>
      </c>
      <c r="U77" t="str">
        <f>'Liste Linéaire_Togo'!U77</f>
        <v>NON</v>
      </c>
      <c r="V77" t="str">
        <f>'Liste Linéaire_Togo'!V77</f>
        <v>OUI</v>
      </c>
      <c r="W77" t="str">
        <f>'Liste Linéaire_Togo'!W77</f>
        <v>NON</v>
      </c>
      <c r="X77" t="str">
        <f>'Liste Linéaire_Togo'!X77</f>
        <v>OUI</v>
      </c>
      <c r="Y77" t="str">
        <f>'Liste Linéaire_Togo'!Y77</f>
        <v>NON</v>
      </c>
      <c r="Z77" t="str">
        <f>'Liste Linéaire_Togo'!Z77</f>
        <v>NON</v>
      </c>
      <c r="AA77" t="str">
        <f>'Liste Linéaire_Togo'!AA77</f>
        <v>NON</v>
      </c>
      <c r="AB77" t="str">
        <f>'Liste Linéaire_Togo'!AB77</f>
        <v>NON</v>
      </c>
      <c r="AC77" t="str">
        <f>'Liste Linéaire_Togo'!AC77</f>
        <v>Non</v>
      </c>
      <c r="AD77" t="str">
        <f>'Liste Linéaire_Togo'!AD77</f>
        <v>Non</v>
      </c>
      <c r="AE77" t="str">
        <f>'Liste Linéaire_Togo'!AE77</f>
        <v>OUI</v>
      </c>
      <c r="AF77" t="str">
        <f>'Liste Linéaire_Togo'!AF77</f>
        <v>positif</v>
      </c>
      <c r="AG77" t="str">
        <f>'Liste Linéaire_Togo'!AG77</f>
        <v>Non faite</v>
      </c>
      <c r="AH77" t="str">
        <f>'Liste Linéaire_Togo'!AH77</f>
        <v>OUI</v>
      </c>
      <c r="AI77" s="24">
        <f>'Liste Linéaire_Togo'!AI77</f>
        <v>0</v>
      </c>
      <c r="AJ77" t="str">
        <f>'Liste Linéaire_Togo'!AJ77</f>
        <v>Guéri</v>
      </c>
      <c r="AK77" t="str">
        <f>'Liste Linéaire_Togo'!AK77</f>
        <v>confirmé</v>
      </c>
      <c r="AL77" t="str">
        <f>'Liste Linéaire_Togo'!AL77</f>
        <v>Lacs</v>
      </c>
      <c r="AM77" t="str">
        <f>'Liste Linéaire_Togo'!AM77</f>
        <v>Lacs 1</v>
      </c>
      <c r="AN77" t="str">
        <f>'Liste Linéaire_Togo'!AN77</f>
        <v>Aného</v>
      </c>
      <c r="AO77" t="str">
        <f>'Liste Linéaire_Togo'!AO77</f>
        <v>Positif</v>
      </c>
      <c r="AP77" t="str">
        <f>'Liste Linéaire_Togo'!AP77</f>
        <v>Formation Sanitaire</v>
      </c>
    </row>
    <row r="78" spans="1:42">
      <c r="A78">
        <f>'Liste Linéaire_Togo'!A78</f>
        <v>77</v>
      </c>
      <c r="B78" t="str">
        <f>'Liste Linéaire_Togo'!B78</f>
        <v>GBESSOYI  EPHRAIM</v>
      </c>
      <c r="C78">
        <f>'Liste Linéaire_Togo'!C78</f>
        <v>25</v>
      </c>
      <c r="D78" t="str">
        <f>'Liste Linéaire_Togo'!D78</f>
        <v>[15-44]</v>
      </c>
      <c r="E78">
        <f>'Liste Linéaire_Togo'!E78</f>
        <v>0</v>
      </c>
      <c r="F78" t="str">
        <f>'Liste Linéaire_Togo'!F78</f>
        <v>Masculin</v>
      </c>
      <c r="G78" t="str">
        <f>'Liste Linéaire_Togo'!G78</f>
        <v>MENUISIER ALU</v>
      </c>
      <c r="H78">
        <f>'Liste Linéaire_Togo'!H78</f>
        <v>91581976</v>
      </c>
      <c r="I78" t="str">
        <f>'Liste Linéaire_Togo'!I78</f>
        <v>FANTECOME</v>
      </c>
      <c r="J78" t="str">
        <f>VLOOKUP(I78,CARTE!$C$1:$F$198,3,FALSE)</f>
        <v>6.23928331889</v>
      </c>
      <c r="K78" t="str">
        <f>VLOOKUP(I78,CARTE!$C$1:$F$198,4,FALSE)</f>
        <v xml:space="preserve"> 1.622224647621934</v>
      </c>
      <c r="L78" t="str">
        <f>'Liste Linéaire_Togo'!L78</f>
        <v>POLYCLINIQUE D'ANEHO</v>
      </c>
      <c r="M78" t="str">
        <f>'Liste Linéaire_Togo'!M78</f>
        <v>LACS1</v>
      </c>
      <c r="N78" t="str">
        <f>'Liste Linéaire_Togo'!N78</f>
        <v>Lacs</v>
      </c>
      <c r="O78" t="str">
        <f>'Liste Linéaire_Togo'!O78</f>
        <v>MARITIME</v>
      </c>
      <c r="P78" s="24">
        <f>'Liste Linéaire_Togo'!P78</f>
        <v>45586</v>
      </c>
      <c r="Q78" t="str">
        <f>'Liste Linéaire_Togo'!Q78</f>
        <v>S43</v>
      </c>
      <c r="R78" s="24">
        <f>'Liste Linéaire_Togo'!R78</f>
        <v>45587</v>
      </c>
      <c r="S78" t="str">
        <f>'Liste Linéaire_Togo'!S78</f>
        <v>OUI</v>
      </c>
      <c r="T78" t="str">
        <f>'Liste Linéaire_Togo'!T78</f>
        <v>OUI</v>
      </c>
      <c r="U78" t="str">
        <f>'Liste Linéaire_Togo'!U78</f>
        <v>NON</v>
      </c>
      <c r="V78" t="str">
        <f>'Liste Linéaire_Togo'!V78</f>
        <v>OUI</v>
      </c>
      <c r="W78" t="str">
        <f>'Liste Linéaire_Togo'!W78</f>
        <v>NON</v>
      </c>
      <c r="X78" t="str">
        <f>'Liste Linéaire_Togo'!X78</f>
        <v>OUI</v>
      </c>
      <c r="Y78" t="str">
        <f>'Liste Linéaire_Togo'!Y78</f>
        <v>NON</v>
      </c>
      <c r="Z78" t="str">
        <f>'Liste Linéaire_Togo'!Z78</f>
        <v>NON</v>
      </c>
      <c r="AA78" t="str">
        <f>'Liste Linéaire_Togo'!AA78</f>
        <v>NON</v>
      </c>
      <c r="AB78" t="str">
        <f>'Liste Linéaire_Togo'!AB78</f>
        <v>NON</v>
      </c>
      <c r="AC78" t="str">
        <f>'Liste Linéaire_Togo'!AC78</f>
        <v>NON</v>
      </c>
      <c r="AD78" t="str">
        <f>'Liste Linéaire_Togo'!AD78</f>
        <v>NON</v>
      </c>
      <c r="AE78" t="str">
        <f>'Liste Linéaire_Togo'!AE78</f>
        <v>OUI</v>
      </c>
      <c r="AF78" t="str">
        <f>'Liste Linéaire_Togo'!AF78</f>
        <v>positif</v>
      </c>
      <c r="AG78" t="str">
        <f>'Liste Linéaire_Togo'!AG78</f>
        <v>Positif O1 Ogawa</v>
      </c>
      <c r="AH78" t="str">
        <f>'Liste Linéaire_Togo'!AH78</f>
        <v>OUI</v>
      </c>
      <c r="AI78" s="24">
        <f>'Liste Linéaire_Togo'!AI78</f>
        <v>45590</v>
      </c>
      <c r="AJ78" t="str">
        <f>'Liste Linéaire_Togo'!AJ78</f>
        <v>Guéri</v>
      </c>
      <c r="AK78" t="str">
        <f>'Liste Linéaire_Togo'!AK78</f>
        <v>confirmé</v>
      </c>
      <c r="AL78" t="str">
        <f>'Liste Linéaire_Togo'!AL78</f>
        <v>Lacs</v>
      </c>
      <c r="AM78" t="str">
        <f>'Liste Linéaire_Togo'!AM78</f>
        <v>Lacs 1</v>
      </c>
      <c r="AN78" t="str">
        <f>'Liste Linéaire_Togo'!AN78</f>
        <v>Aného</v>
      </c>
      <c r="AO78" t="str">
        <f>'Liste Linéaire_Togo'!AO78</f>
        <v>Positif</v>
      </c>
      <c r="AP78" t="str">
        <f>'Liste Linéaire_Togo'!AP78</f>
        <v>Formation Sanitaire</v>
      </c>
    </row>
    <row r="79" spans="1:42">
      <c r="A79">
        <f>'Liste Linéaire_Togo'!A79</f>
        <v>78</v>
      </c>
      <c r="B79" t="str">
        <f>'Liste Linéaire_Togo'!B79</f>
        <v>SOSSOU  YAOVI</v>
      </c>
      <c r="C79">
        <f>'Liste Linéaire_Togo'!C79</f>
        <v>32</v>
      </c>
      <c r="D79" t="str">
        <f>'Liste Linéaire_Togo'!D79</f>
        <v>[15-44]</v>
      </c>
      <c r="E79">
        <f>'Liste Linéaire_Togo'!E79</f>
        <v>0</v>
      </c>
      <c r="F79" t="str">
        <f>'Liste Linéaire_Togo'!F79</f>
        <v>Masculin</v>
      </c>
      <c r="G79" t="str">
        <f>'Liste Linéaire_Togo'!G79</f>
        <v>DESSINATEUR BATIMENT</v>
      </c>
      <c r="H79">
        <f>'Liste Linéaire_Togo'!H79</f>
        <v>97146311</v>
      </c>
      <c r="I79" t="str">
        <f>'Liste Linéaire_Togo'!I79</f>
        <v>NLESSI</v>
      </c>
      <c r="J79" t="str">
        <f>VLOOKUP(I79,CARTE!$C$1:$F$198,3,FALSE)</f>
        <v>6.227396584278712</v>
      </c>
      <c r="K79" t="str">
        <f>VLOOKUP(I79,CARTE!$C$1:$F$198,4,FALSE)</f>
        <v xml:space="preserve"> 1.5825646909844922</v>
      </c>
      <c r="L79" t="str">
        <f>'Liste Linéaire_Togo'!L79</f>
        <v>POLYCLINIQUE D'ANEHO</v>
      </c>
      <c r="M79" t="str">
        <f>'Liste Linéaire_Togo'!M79</f>
        <v>LACS1</v>
      </c>
      <c r="N79" t="str">
        <f>'Liste Linéaire_Togo'!N79</f>
        <v>Lacs</v>
      </c>
      <c r="O79" t="str">
        <f>'Liste Linéaire_Togo'!O79</f>
        <v>MARITIME</v>
      </c>
      <c r="P79" s="24">
        <f>'Liste Linéaire_Togo'!P79</f>
        <v>45588</v>
      </c>
      <c r="Q79" t="str">
        <f>'Liste Linéaire_Togo'!Q79</f>
        <v>S43</v>
      </c>
      <c r="R79" s="24">
        <f>'Liste Linéaire_Togo'!R79</f>
        <v>45588</v>
      </c>
      <c r="S79" t="str">
        <f>'Liste Linéaire_Togo'!S79</f>
        <v>OUI</v>
      </c>
      <c r="T79" t="str">
        <f>'Liste Linéaire_Togo'!T79</f>
        <v>OUI</v>
      </c>
      <c r="U79" t="str">
        <f>'Liste Linéaire_Togo'!U79</f>
        <v>NON</v>
      </c>
      <c r="V79" t="str">
        <f>'Liste Linéaire_Togo'!V79</f>
        <v>NON</v>
      </c>
      <c r="W79" t="str">
        <f>'Liste Linéaire_Togo'!W79</f>
        <v>NON</v>
      </c>
      <c r="X79" t="str">
        <f>'Liste Linéaire_Togo'!X79</f>
        <v>NON</v>
      </c>
      <c r="Y79" t="str">
        <f>'Liste Linéaire_Togo'!Y79</f>
        <v>NON</v>
      </c>
      <c r="Z79" t="str">
        <f>'Liste Linéaire_Togo'!Z79</f>
        <v>NON</v>
      </c>
      <c r="AA79" t="str">
        <f>'Liste Linéaire_Togo'!AA79</f>
        <v>NON</v>
      </c>
      <c r="AB79" t="str">
        <f>'Liste Linéaire_Togo'!AB79</f>
        <v>NON</v>
      </c>
      <c r="AC79" t="str">
        <f>'Liste Linéaire_Togo'!AC79</f>
        <v>NON</v>
      </c>
      <c r="AD79" t="str">
        <f>'Liste Linéaire_Togo'!AD79</f>
        <v>NON</v>
      </c>
      <c r="AE79" t="str">
        <f>'Liste Linéaire_Togo'!AE79</f>
        <v>OUI</v>
      </c>
      <c r="AF79" t="str">
        <f>'Liste Linéaire_Togo'!AF79</f>
        <v>positif</v>
      </c>
      <c r="AG79" t="str">
        <f>'Liste Linéaire_Togo'!AG79</f>
        <v>Positif O1 Ogawa</v>
      </c>
      <c r="AH79" t="str">
        <f>'Liste Linéaire_Togo'!AH79</f>
        <v>OUI</v>
      </c>
      <c r="AI79" s="24">
        <f>'Liste Linéaire_Togo'!AI79</f>
        <v>45590</v>
      </c>
      <c r="AJ79" t="str">
        <f>'Liste Linéaire_Togo'!AJ79</f>
        <v>Guéri</v>
      </c>
      <c r="AK79" t="str">
        <f>'Liste Linéaire_Togo'!AK79</f>
        <v>confirmé</v>
      </c>
      <c r="AL79" t="str">
        <f>'Liste Linéaire_Togo'!AL79</f>
        <v>Lacs</v>
      </c>
      <c r="AM79" t="str">
        <f>'Liste Linéaire_Togo'!AM79</f>
        <v>Lacs 1</v>
      </c>
      <c r="AN79" t="str">
        <f>'Liste Linéaire_Togo'!AN79</f>
        <v>Aného</v>
      </c>
      <c r="AO79" t="str">
        <f>'Liste Linéaire_Togo'!AO79</f>
        <v>Positif</v>
      </c>
      <c r="AP79" t="str">
        <f>'Liste Linéaire_Togo'!AP79</f>
        <v>Formation Sanitaire</v>
      </c>
    </row>
    <row r="80" spans="1:42">
      <c r="A80">
        <f>'Liste Linéaire_Togo'!A80</f>
        <v>79</v>
      </c>
      <c r="B80" t="str">
        <f>'Liste Linéaire_Togo'!B80</f>
        <v>ADJALO  ANTOINNETTE</v>
      </c>
      <c r="C80">
        <f>'Liste Linéaire_Togo'!C80</f>
        <v>30</v>
      </c>
      <c r="D80" t="str">
        <f>'Liste Linéaire_Togo'!D80</f>
        <v>[15-44]</v>
      </c>
      <c r="E80">
        <f>'Liste Linéaire_Togo'!E80</f>
        <v>0</v>
      </c>
      <c r="F80" t="str">
        <f>'Liste Linéaire_Togo'!F80</f>
        <v>Féminin</v>
      </c>
      <c r="G80" t="str">
        <f>'Liste Linéaire_Togo'!G80</f>
        <v>MENAGERE</v>
      </c>
      <c r="H80">
        <f>'Liste Linéaire_Togo'!H80</f>
        <v>92298224</v>
      </c>
      <c r="I80" t="str">
        <f>'Liste Linéaire_Togo'!I80</f>
        <v>HEMAZRO</v>
      </c>
      <c r="J80" t="str">
        <f>VLOOKUP(I80,CARTE!$C$1:$F$198,3,FALSE)</f>
        <v>6.257265928242092</v>
      </c>
      <c r="K80" t="str">
        <f>VLOOKUP(I80,CARTE!$C$1:$F$198,4,FALSE)</f>
        <v xml:space="preserve"> 1.6013269352515131</v>
      </c>
      <c r="L80" t="str">
        <f>'Liste Linéaire_Togo'!L80</f>
        <v>GLIDJI</v>
      </c>
      <c r="M80" t="str">
        <f>'Liste Linéaire_Togo'!M80</f>
        <v>LACS1</v>
      </c>
      <c r="N80" t="str">
        <f>'Liste Linéaire_Togo'!N80</f>
        <v>Lacs</v>
      </c>
      <c r="O80" t="str">
        <f>'Liste Linéaire_Togo'!O80</f>
        <v>MARITIME</v>
      </c>
      <c r="P80" s="24">
        <f>'Liste Linéaire_Togo'!P80</f>
        <v>45587</v>
      </c>
      <c r="Q80" t="str">
        <f>'Liste Linéaire_Togo'!Q80</f>
        <v>S43</v>
      </c>
      <c r="R80" s="24">
        <f>'Liste Linéaire_Togo'!R80</f>
        <v>45588</v>
      </c>
      <c r="S80" t="str">
        <f>'Liste Linéaire_Togo'!S80</f>
        <v>OUI</v>
      </c>
      <c r="T80" t="str">
        <f>'Liste Linéaire_Togo'!T80</f>
        <v>OUI</v>
      </c>
      <c r="U80" t="str">
        <f>'Liste Linéaire_Togo'!U80</f>
        <v>NON</v>
      </c>
      <c r="V80" t="str">
        <f>'Liste Linéaire_Togo'!V80</f>
        <v>NON</v>
      </c>
      <c r="W80" t="str">
        <f>'Liste Linéaire_Togo'!W80</f>
        <v>NON</v>
      </c>
      <c r="X80" t="str">
        <f>'Liste Linéaire_Togo'!X80</f>
        <v>NON</v>
      </c>
      <c r="Y80" t="str">
        <f>'Liste Linéaire_Togo'!Y80</f>
        <v>NON</v>
      </c>
      <c r="Z80" t="str">
        <f>'Liste Linéaire_Togo'!Z80</f>
        <v>NON</v>
      </c>
      <c r="AA80" t="str">
        <f>'Liste Linéaire_Togo'!AA80</f>
        <v>NON</v>
      </c>
      <c r="AB80" t="str">
        <f>'Liste Linéaire_Togo'!AB80</f>
        <v>NON</v>
      </c>
      <c r="AC80" t="str">
        <f>'Liste Linéaire_Togo'!AC80</f>
        <v>NON</v>
      </c>
      <c r="AD80" t="str">
        <f>'Liste Linéaire_Togo'!AD80</f>
        <v>NON</v>
      </c>
      <c r="AE80" t="str">
        <f>'Liste Linéaire_Togo'!AE80</f>
        <v>OUI</v>
      </c>
      <c r="AF80" t="str">
        <f>'Liste Linéaire_Togo'!AF80</f>
        <v>négatif</v>
      </c>
      <c r="AG80" t="str">
        <f>'Liste Linéaire_Togo'!AG80</f>
        <v>Négatif</v>
      </c>
      <c r="AH80" t="str">
        <f>'Liste Linéaire_Togo'!AH80</f>
        <v>NON</v>
      </c>
      <c r="AI80" s="24">
        <f>'Liste Linéaire_Togo'!AI80</f>
        <v>0</v>
      </c>
      <c r="AJ80" t="str">
        <f>'Liste Linéaire_Togo'!AJ80</f>
        <v>Guéri</v>
      </c>
      <c r="AK80" t="str">
        <f>'Liste Linéaire_Togo'!AK80</f>
        <v>suspect</v>
      </c>
      <c r="AL80" t="str">
        <f>'Liste Linéaire_Togo'!AL80</f>
        <v>Lacs</v>
      </c>
      <c r="AM80" t="str">
        <f>'Liste Linéaire_Togo'!AM80</f>
        <v>Lacs 1</v>
      </c>
      <c r="AN80" t="str">
        <f>'Liste Linéaire_Togo'!AN80</f>
        <v>Glidji</v>
      </c>
      <c r="AO80" t="str">
        <f>'Liste Linéaire_Togo'!AO80</f>
        <v>negatif</v>
      </c>
      <c r="AP80" t="str">
        <f>'Liste Linéaire_Togo'!AP80</f>
        <v>Formation Sanitaire</v>
      </c>
    </row>
    <row r="81" spans="1:42">
      <c r="A81">
        <f>'Liste Linéaire_Togo'!A81</f>
        <v>80</v>
      </c>
      <c r="B81" t="str">
        <f>'Liste Linéaire_Togo'!B81</f>
        <v>AMEKALO  ADJO</v>
      </c>
      <c r="C81">
        <f>'Liste Linéaire_Togo'!C81</f>
        <v>22</v>
      </c>
      <c r="D81" t="str">
        <f>'Liste Linéaire_Togo'!D81</f>
        <v>[15-44]</v>
      </c>
      <c r="E81">
        <f>'Liste Linéaire_Togo'!E81</f>
        <v>0</v>
      </c>
      <c r="F81" t="str">
        <f>'Liste Linéaire_Togo'!F81</f>
        <v>Féminin</v>
      </c>
      <c r="G81" t="str">
        <f>'Liste Linéaire_Togo'!G81</f>
        <v>MENAGERE</v>
      </c>
      <c r="H81">
        <f>'Liste Linéaire_Togo'!H81</f>
        <v>70021875</v>
      </c>
      <c r="I81" t="str">
        <f>'Liste Linéaire_Togo'!I81</f>
        <v>GLIDJI</v>
      </c>
      <c r="J81" t="str">
        <f>VLOOKUP(I81,CARTE!$C$1:$F$198,3,FALSE)</f>
        <v>6.257265928242092</v>
      </c>
      <c r="K81" t="str">
        <f>VLOOKUP(I81,CARTE!$C$1:$F$198,4,FALSE)</f>
        <v xml:space="preserve"> 1.6013269352515131</v>
      </c>
      <c r="L81" t="str">
        <f>'Liste Linéaire_Togo'!L81</f>
        <v>GLIDJI</v>
      </c>
      <c r="M81" t="str">
        <f>'Liste Linéaire_Togo'!M81</f>
        <v>LACS1</v>
      </c>
      <c r="N81" t="str">
        <f>'Liste Linéaire_Togo'!N81</f>
        <v>Lacs</v>
      </c>
      <c r="O81" t="str">
        <f>'Liste Linéaire_Togo'!O81</f>
        <v>MARITIME</v>
      </c>
      <c r="P81" s="24">
        <f>'Liste Linéaire_Togo'!P81</f>
        <v>45586</v>
      </c>
      <c r="Q81" t="str">
        <f>'Liste Linéaire_Togo'!Q81</f>
        <v>S43</v>
      </c>
      <c r="R81" s="24">
        <f>'Liste Linéaire_Togo'!R81</f>
        <v>45587</v>
      </c>
      <c r="S81" t="str">
        <f>'Liste Linéaire_Togo'!S81</f>
        <v>OUI</v>
      </c>
      <c r="T81" t="str">
        <f>'Liste Linéaire_Togo'!T81</f>
        <v>NON</v>
      </c>
      <c r="U81" t="str">
        <f>'Liste Linéaire_Togo'!U81</f>
        <v>NON</v>
      </c>
      <c r="V81" t="str">
        <f>'Liste Linéaire_Togo'!V81</f>
        <v>NON</v>
      </c>
      <c r="W81" t="str">
        <f>'Liste Linéaire_Togo'!W81</f>
        <v>NON</v>
      </c>
      <c r="X81" t="str">
        <f>'Liste Linéaire_Togo'!X81</f>
        <v>NON</v>
      </c>
      <c r="Y81" t="str">
        <f>'Liste Linéaire_Togo'!Y81</f>
        <v>NON</v>
      </c>
      <c r="Z81" t="str">
        <f>'Liste Linéaire_Togo'!Z81</f>
        <v>NON</v>
      </c>
      <c r="AA81" t="str">
        <f>'Liste Linéaire_Togo'!AA81</f>
        <v>NON</v>
      </c>
      <c r="AB81" t="str">
        <f>'Liste Linéaire_Togo'!AB81</f>
        <v>NON</v>
      </c>
      <c r="AC81" t="str">
        <f>'Liste Linéaire_Togo'!AC81</f>
        <v>NON</v>
      </c>
      <c r="AD81" t="str">
        <f>'Liste Linéaire_Togo'!AD81</f>
        <v>NON</v>
      </c>
      <c r="AE81" t="str">
        <f>'Liste Linéaire_Togo'!AE81</f>
        <v>OUI</v>
      </c>
      <c r="AF81" t="str">
        <f>'Liste Linéaire_Togo'!AF81</f>
        <v>négatif</v>
      </c>
      <c r="AG81" t="str">
        <f>'Liste Linéaire_Togo'!AG81</f>
        <v>Négatif</v>
      </c>
      <c r="AH81" t="str">
        <f>'Liste Linéaire_Togo'!AH81</f>
        <v>NON</v>
      </c>
      <c r="AI81" s="24">
        <f>'Liste Linéaire_Togo'!AI81</f>
        <v>0</v>
      </c>
      <c r="AJ81" t="str">
        <f>'Liste Linéaire_Togo'!AJ81</f>
        <v>Guéri</v>
      </c>
      <c r="AK81" t="str">
        <f>'Liste Linéaire_Togo'!AK81</f>
        <v>suspect</v>
      </c>
      <c r="AL81" t="str">
        <f>'Liste Linéaire_Togo'!AL81</f>
        <v>Lacs</v>
      </c>
      <c r="AM81" t="str">
        <f>'Liste Linéaire_Togo'!AM81</f>
        <v>Lacs 1</v>
      </c>
      <c r="AN81" t="str">
        <f>'Liste Linéaire_Togo'!AN81</f>
        <v>Glidji</v>
      </c>
      <c r="AO81" t="str">
        <f>'Liste Linéaire_Togo'!AO81</f>
        <v>negatif</v>
      </c>
      <c r="AP81" t="str">
        <f>'Liste Linéaire_Togo'!AP81</f>
        <v>Formation Sanitaire</v>
      </c>
    </row>
    <row r="82" spans="1:42">
      <c r="A82">
        <f>'Liste Linéaire_Togo'!A82</f>
        <v>81</v>
      </c>
      <c r="B82" t="str">
        <f>'Liste Linéaire_Togo'!B82</f>
        <v>ATOUTO  LOUIS</v>
      </c>
      <c r="C82">
        <f>'Liste Linéaire_Togo'!C82</f>
        <v>3</v>
      </c>
      <c r="D82" t="str">
        <f>'Liste Linéaire_Togo'!D82</f>
        <v>[2-4]</v>
      </c>
      <c r="E82">
        <f>'Liste Linéaire_Togo'!E82</f>
        <v>0</v>
      </c>
      <c r="F82" t="str">
        <f>'Liste Linéaire_Togo'!F82</f>
        <v>Masculin</v>
      </c>
      <c r="G82" t="str">
        <f>'Liste Linéaire_Togo'!G82</f>
        <v>N/A</v>
      </c>
      <c r="H82">
        <f>'Liste Linéaire_Togo'!H82</f>
        <v>70021875</v>
      </c>
      <c r="I82" t="str">
        <f>'Liste Linéaire_Togo'!I82</f>
        <v>GLIDJI SOGBOME</v>
      </c>
      <c r="J82" t="str">
        <f>VLOOKUP(I82,CARTE!$C$1:$F$198,3,FALSE)</f>
        <v>6.257265928242092</v>
      </c>
      <c r="K82" t="str">
        <f>VLOOKUP(I82,CARTE!$C$1:$F$198,4,FALSE)</f>
        <v xml:space="preserve"> 1.6013269352515131</v>
      </c>
      <c r="L82" t="str">
        <f>'Liste Linéaire_Togo'!L82</f>
        <v>GLIDJI</v>
      </c>
      <c r="M82" t="str">
        <f>'Liste Linéaire_Togo'!M82</f>
        <v>LACS1</v>
      </c>
      <c r="N82" t="str">
        <f>'Liste Linéaire_Togo'!N82</f>
        <v>Lacs</v>
      </c>
      <c r="O82" t="str">
        <f>'Liste Linéaire_Togo'!O82</f>
        <v>MARITIME</v>
      </c>
      <c r="P82" s="24">
        <f>'Liste Linéaire_Togo'!P82</f>
        <v>45587</v>
      </c>
      <c r="Q82" t="str">
        <f>'Liste Linéaire_Togo'!Q82</f>
        <v>S43</v>
      </c>
      <c r="R82" s="24">
        <f>'Liste Linéaire_Togo'!R82</f>
        <v>45587</v>
      </c>
      <c r="S82" t="str">
        <f>'Liste Linéaire_Togo'!S82</f>
        <v>OUI</v>
      </c>
      <c r="T82" t="str">
        <f>'Liste Linéaire_Togo'!T82</f>
        <v>OUI</v>
      </c>
      <c r="U82" t="str">
        <f>'Liste Linéaire_Togo'!U82</f>
        <v>NON</v>
      </c>
      <c r="V82" t="str">
        <f>'Liste Linéaire_Togo'!V82</f>
        <v>OUI</v>
      </c>
      <c r="W82" t="str">
        <f>'Liste Linéaire_Togo'!W82</f>
        <v>NON</v>
      </c>
      <c r="X82" t="str">
        <f>'Liste Linéaire_Togo'!X82</f>
        <v>NON</v>
      </c>
      <c r="Y82" t="str">
        <f>'Liste Linéaire_Togo'!Y82</f>
        <v>NON</v>
      </c>
      <c r="Z82" t="str">
        <f>'Liste Linéaire_Togo'!Z82</f>
        <v>NON</v>
      </c>
      <c r="AA82" t="str">
        <f>'Liste Linéaire_Togo'!AA82</f>
        <v>NON</v>
      </c>
      <c r="AB82" t="str">
        <f>'Liste Linéaire_Togo'!AB82</f>
        <v>NON</v>
      </c>
      <c r="AC82" t="str">
        <f>'Liste Linéaire_Togo'!AC82</f>
        <v>NON</v>
      </c>
      <c r="AD82" t="str">
        <f>'Liste Linéaire_Togo'!AD82</f>
        <v>NON</v>
      </c>
      <c r="AE82" t="str">
        <f>'Liste Linéaire_Togo'!AE82</f>
        <v>OUI</v>
      </c>
      <c r="AF82" t="str">
        <f>'Liste Linéaire_Togo'!AF82</f>
        <v>négatif</v>
      </c>
      <c r="AG82" t="str">
        <f>'Liste Linéaire_Togo'!AG82</f>
        <v>Négatif</v>
      </c>
      <c r="AH82" t="str">
        <f>'Liste Linéaire_Togo'!AH82</f>
        <v>NON</v>
      </c>
      <c r="AI82" s="24">
        <f>'Liste Linéaire_Togo'!AI82</f>
        <v>0</v>
      </c>
      <c r="AJ82" t="str">
        <f>'Liste Linéaire_Togo'!AJ82</f>
        <v>Guéri</v>
      </c>
      <c r="AK82" t="str">
        <f>'Liste Linéaire_Togo'!AK82</f>
        <v>suspect</v>
      </c>
      <c r="AL82" t="str">
        <f>'Liste Linéaire_Togo'!AL82</f>
        <v>Lacs</v>
      </c>
      <c r="AM82" t="str">
        <f>'Liste Linéaire_Togo'!AM82</f>
        <v>Lacs 1</v>
      </c>
      <c r="AN82" t="str">
        <f>'Liste Linéaire_Togo'!AN82</f>
        <v>Glidji</v>
      </c>
      <c r="AO82" t="str">
        <f>'Liste Linéaire_Togo'!AO82</f>
        <v>negatif</v>
      </c>
      <c r="AP82" t="str">
        <f>'Liste Linéaire_Togo'!AP82</f>
        <v>Formation Sanitaire</v>
      </c>
    </row>
    <row r="83" spans="1:42">
      <c r="A83">
        <f>'Liste Linéaire_Togo'!A83</f>
        <v>82</v>
      </c>
      <c r="B83" t="str">
        <f>'Liste Linéaire_Togo'!B83</f>
        <v>MENSAH-KOUTO  PETRICIA</v>
      </c>
      <c r="C83">
        <f>'Liste Linéaire_Togo'!C83</f>
        <v>42</v>
      </c>
      <c r="D83" t="str">
        <f>'Liste Linéaire_Togo'!D83</f>
        <v>[15-44]</v>
      </c>
      <c r="E83">
        <f>'Liste Linéaire_Togo'!E83</f>
        <v>0</v>
      </c>
      <c r="F83" t="str">
        <f>'Liste Linéaire_Togo'!F83</f>
        <v>Féminin</v>
      </c>
      <c r="G83" t="str">
        <f>'Liste Linéaire_Togo'!G83</f>
        <v>MENAGERE</v>
      </c>
      <c r="H83">
        <f>'Liste Linéaire_Togo'!H83</f>
        <v>93600131</v>
      </c>
      <c r="I83" t="str">
        <f>'Liste Linéaire_Togo'!I83</f>
        <v>GLIDJI</v>
      </c>
      <c r="J83" t="str">
        <f>VLOOKUP(I83,CARTE!$C$1:$F$198,3,FALSE)</f>
        <v>6.257265928242092</v>
      </c>
      <c r="K83" t="str">
        <f>VLOOKUP(I83,CARTE!$C$1:$F$198,4,FALSE)</f>
        <v xml:space="preserve"> 1.6013269352515131</v>
      </c>
      <c r="L83" t="str">
        <f>'Liste Linéaire_Togo'!L83</f>
        <v>GLIDJI</v>
      </c>
      <c r="M83" t="str">
        <f>'Liste Linéaire_Togo'!M83</f>
        <v>LACS1</v>
      </c>
      <c r="N83" t="str">
        <f>'Liste Linéaire_Togo'!N83</f>
        <v>Lacs</v>
      </c>
      <c r="O83" t="str">
        <f>'Liste Linéaire_Togo'!O83</f>
        <v>MARITIME</v>
      </c>
      <c r="P83" s="24">
        <f>'Liste Linéaire_Togo'!P83</f>
        <v>45583</v>
      </c>
      <c r="Q83" t="str">
        <f>'Liste Linéaire_Togo'!Q83</f>
        <v>S42</v>
      </c>
      <c r="R83" s="24">
        <f>'Liste Linéaire_Togo'!R83</f>
        <v>45589</v>
      </c>
      <c r="S83" t="str">
        <f>'Liste Linéaire_Togo'!S83</f>
        <v>OUI</v>
      </c>
      <c r="T83" t="str">
        <f>'Liste Linéaire_Togo'!T83</f>
        <v>NON</v>
      </c>
      <c r="U83" t="str">
        <f>'Liste Linéaire_Togo'!U83</f>
        <v>NON</v>
      </c>
      <c r="V83" t="str">
        <f>'Liste Linéaire_Togo'!V83</f>
        <v>NON</v>
      </c>
      <c r="W83" t="str">
        <f>'Liste Linéaire_Togo'!W83</f>
        <v>NON</v>
      </c>
      <c r="X83" t="str">
        <f>'Liste Linéaire_Togo'!X83</f>
        <v>NON</v>
      </c>
      <c r="Y83" t="str">
        <f>'Liste Linéaire_Togo'!Y83</f>
        <v>NON</v>
      </c>
      <c r="Z83" t="str">
        <f>'Liste Linéaire_Togo'!Z83</f>
        <v>NON</v>
      </c>
      <c r="AA83" t="str">
        <f>'Liste Linéaire_Togo'!AA83</f>
        <v>NON</v>
      </c>
      <c r="AB83" t="str">
        <f>'Liste Linéaire_Togo'!AB83</f>
        <v>NON</v>
      </c>
      <c r="AC83" t="str">
        <f>'Liste Linéaire_Togo'!AC83</f>
        <v>NON</v>
      </c>
      <c r="AD83" t="str">
        <f>'Liste Linéaire_Togo'!AD83</f>
        <v>NON</v>
      </c>
      <c r="AE83" t="str">
        <f>'Liste Linéaire_Togo'!AE83</f>
        <v>OUI</v>
      </c>
      <c r="AF83" t="str">
        <f>'Liste Linéaire_Togo'!AF83</f>
        <v>négatif</v>
      </c>
      <c r="AG83" t="str">
        <f>'Liste Linéaire_Togo'!AG83</f>
        <v>Négatif</v>
      </c>
      <c r="AH83" t="str">
        <f>'Liste Linéaire_Togo'!AH83</f>
        <v>NON</v>
      </c>
      <c r="AI83" s="24">
        <f>'Liste Linéaire_Togo'!AI83</f>
        <v>0</v>
      </c>
      <c r="AJ83" t="str">
        <f>'Liste Linéaire_Togo'!AJ83</f>
        <v>Guéri</v>
      </c>
      <c r="AK83" t="str">
        <f>'Liste Linéaire_Togo'!AK83</f>
        <v>suspect</v>
      </c>
      <c r="AL83" t="str">
        <f>'Liste Linéaire_Togo'!AL83</f>
        <v>Lacs</v>
      </c>
      <c r="AM83" t="str">
        <f>'Liste Linéaire_Togo'!AM83</f>
        <v>Lacs 1</v>
      </c>
      <c r="AN83" t="str">
        <f>'Liste Linéaire_Togo'!AN83</f>
        <v>Glidji</v>
      </c>
      <c r="AO83" t="str">
        <f>'Liste Linéaire_Togo'!AO83</f>
        <v>negatif</v>
      </c>
      <c r="AP83" t="str">
        <f>'Liste Linéaire_Togo'!AP83</f>
        <v>Formation Sanitaire</v>
      </c>
    </row>
    <row r="84" spans="1:42">
      <c r="A84">
        <f>'Liste Linéaire_Togo'!A84</f>
        <v>83</v>
      </c>
      <c r="B84" t="str">
        <f>'Liste Linéaire_Togo'!B84</f>
        <v xml:space="preserve">KOUDOTO  KOKOU </v>
      </c>
      <c r="C84">
        <f>'Liste Linéaire_Togo'!C84</f>
        <v>19</v>
      </c>
      <c r="D84" t="str">
        <f>'Liste Linéaire_Togo'!D84</f>
        <v>[15-44]</v>
      </c>
      <c r="E84">
        <f>'Liste Linéaire_Togo'!E84</f>
        <v>0</v>
      </c>
      <c r="F84" t="str">
        <f>'Liste Linéaire_Togo'!F84</f>
        <v>Masculin</v>
      </c>
      <c r="G84" t="str">
        <f>'Liste Linéaire_Togo'!G84</f>
        <v>COIFFEUR</v>
      </c>
      <c r="H84">
        <f>'Liste Linéaire_Togo'!H84</f>
        <v>92138804</v>
      </c>
      <c r="I84" t="str">
        <f>'Liste Linéaire_Togo'!I84</f>
        <v>NLESSI</v>
      </c>
      <c r="J84" t="str">
        <f>VLOOKUP(I84,CARTE!$C$1:$F$198,3,FALSE)</f>
        <v>6.227396584278712</v>
      </c>
      <c r="K84" t="str">
        <f>VLOOKUP(I84,CARTE!$C$1:$F$198,4,FALSE)</f>
        <v xml:space="preserve"> 1.5825646909844922</v>
      </c>
      <c r="L84" t="str">
        <f>'Liste Linéaire_Togo'!L84</f>
        <v>POLYCLINIQUE D'ANEHO</v>
      </c>
      <c r="M84" t="str">
        <f>'Liste Linéaire_Togo'!M84</f>
        <v>LACS1</v>
      </c>
      <c r="N84" t="str">
        <f>'Liste Linéaire_Togo'!N84</f>
        <v>Lacs</v>
      </c>
      <c r="O84" t="str">
        <f>'Liste Linéaire_Togo'!O84</f>
        <v>MARITIME</v>
      </c>
      <c r="P84" s="24">
        <f>'Liste Linéaire_Togo'!P84</f>
        <v>45589</v>
      </c>
      <c r="Q84" t="str">
        <f>'Liste Linéaire_Togo'!Q84</f>
        <v>S43</v>
      </c>
      <c r="R84" s="24">
        <f>'Liste Linéaire_Togo'!R84</f>
        <v>45589</v>
      </c>
      <c r="S84" t="str">
        <f>'Liste Linéaire_Togo'!S84</f>
        <v>OUI</v>
      </c>
      <c r="T84" t="str">
        <f>'Liste Linéaire_Togo'!T84</f>
        <v>NON</v>
      </c>
      <c r="U84" t="str">
        <f>'Liste Linéaire_Togo'!U84</f>
        <v>NON</v>
      </c>
      <c r="V84" t="str">
        <f>'Liste Linéaire_Togo'!V84</f>
        <v>NON</v>
      </c>
      <c r="W84" t="str">
        <f>'Liste Linéaire_Togo'!W84</f>
        <v>NON</v>
      </c>
      <c r="X84" t="str">
        <f>'Liste Linéaire_Togo'!X84</f>
        <v>NON</v>
      </c>
      <c r="Y84" t="str">
        <f>'Liste Linéaire_Togo'!Y84</f>
        <v>NON</v>
      </c>
      <c r="Z84" t="str">
        <f>'Liste Linéaire_Togo'!Z84</f>
        <v>NON</v>
      </c>
      <c r="AA84" t="str">
        <f>'Liste Linéaire_Togo'!AA84</f>
        <v>NON</v>
      </c>
      <c r="AB84" t="str">
        <f>'Liste Linéaire_Togo'!AB84</f>
        <v>NON</v>
      </c>
      <c r="AC84" t="str">
        <f>'Liste Linéaire_Togo'!AC84</f>
        <v>NON</v>
      </c>
      <c r="AD84" t="str">
        <f>'Liste Linéaire_Togo'!AD84</f>
        <v>NON</v>
      </c>
      <c r="AE84" t="str">
        <f>'Liste Linéaire_Togo'!AE84</f>
        <v>OUI</v>
      </c>
      <c r="AF84" t="str">
        <f>'Liste Linéaire_Togo'!AF84</f>
        <v>négatif</v>
      </c>
      <c r="AG84" t="str">
        <f>'Liste Linéaire_Togo'!AG84</f>
        <v>Négatif</v>
      </c>
      <c r="AH84" t="str">
        <f>'Liste Linéaire_Togo'!AH84</f>
        <v>NON</v>
      </c>
      <c r="AI84" s="24">
        <f>'Liste Linéaire_Togo'!AI84</f>
        <v>0</v>
      </c>
      <c r="AJ84" t="str">
        <f>'Liste Linéaire_Togo'!AJ84</f>
        <v>Guéri</v>
      </c>
      <c r="AK84" t="str">
        <f>'Liste Linéaire_Togo'!AK84</f>
        <v>suspect</v>
      </c>
      <c r="AL84" t="str">
        <f>'Liste Linéaire_Togo'!AL84</f>
        <v>Lacs</v>
      </c>
      <c r="AM84" t="str">
        <f>'Liste Linéaire_Togo'!AM84</f>
        <v>Lacs 1</v>
      </c>
      <c r="AN84" t="str">
        <f>'Liste Linéaire_Togo'!AN84</f>
        <v>Aného</v>
      </c>
      <c r="AO84" t="str">
        <f>'Liste Linéaire_Togo'!AO84</f>
        <v>negatif</v>
      </c>
      <c r="AP84" t="str">
        <f>'Liste Linéaire_Togo'!AP84</f>
        <v>Formation Sanitaire</v>
      </c>
    </row>
    <row r="85" spans="1:42">
      <c r="A85">
        <f>'Liste Linéaire_Togo'!A85</f>
        <v>84</v>
      </c>
      <c r="B85" t="str">
        <f>'Liste Linéaire_Togo'!B85</f>
        <v>MENYE  AURELIE</v>
      </c>
      <c r="C85">
        <f>'Liste Linéaire_Togo'!C85</f>
        <v>10</v>
      </c>
      <c r="D85" t="str">
        <f>'Liste Linéaire_Togo'!D85</f>
        <v>[5-14]</v>
      </c>
      <c r="E85">
        <f>'Liste Linéaire_Togo'!E85</f>
        <v>0</v>
      </c>
      <c r="F85" t="str">
        <f>'Liste Linéaire_Togo'!F85</f>
        <v>Féminin</v>
      </c>
      <c r="G85" t="str">
        <f>'Liste Linéaire_Togo'!G85</f>
        <v>ELEVE</v>
      </c>
      <c r="H85">
        <f>'Liste Linéaire_Togo'!H85</f>
        <v>90092902</v>
      </c>
      <c r="I85" t="str">
        <f>'Liste Linéaire_Togo'!I85</f>
        <v>MESSAN CONDJI</v>
      </c>
      <c r="J85" t="str">
        <f>VLOOKUP(I85,CARTE!$C$1:$F$198,3,FALSE)</f>
        <v>6.23928331889</v>
      </c>
      <c r="K85" t="str">
        <f>VLOOKUP(I85,CARTE!$C$1:$F$198,4,FALSE)</f>
        <v xml:space="preserve"> 1.622224647621934</v>
      </c>
      <c r="L85" t="str">
        <f>'Liste Linéaire_Togo'!L85</f>
        <v>POLYCLINIQUE D'ANEHO</v>
      </c>
      <c r="M85" t="str">
        <f>'Liste Linéaire_Togo'!M85</f>
        <v>LACS1</v>
      </c>
      <c r="N85" t="str">
        <f>'Liste Linéaire_Togo'!N85</f>
        <v>Lacs</v>
      </c>
      <c r="O85" t="str">
        <f>'Liste Linéaire_Togo'!O85</f>
        <v>MARITIME</v>
      </c>
      <c r="P85" s="24">
        <f>'Liste Linéaire_Togo'!P85</f>
        <v>45588</v>
      </c>
      <c r="Q85" t="str">
        <f>'Liste Linéaire_Togo'!Q85</f>
        <v>S43</v>
      </c>
      <c r="R85" s="24">
        <f>'Liste Linéaire_Togo'!R85</f>
        <v>45589</v>
      </c>
      <c r="S85" t="str">
        <f>'Liste Linéaire_Togo'!S85</f>
        <v>OUI</v>
      </c>
      <c r="T85" t="str">
        <f>'Liste Linéaire_Togo'!T85</f>
        <v>NON</v>
      </c>
      <c r="U85" t="str">
        <f>'Liste Linéaire_Togo'!U85</f>
        <v>NON</v>
      </c>
      <c r="V85" t="str">
        <f>'Liste Linéaire_Togo'!V85</f>
        <v>NON</v>
      </c>
      <c r="W85" t="str">
        <f>'Liste Linéaire_Togo'!W85</f>
        <v>NON</v>
      </c>
      <c r="X85" t="str">
        <f>'Liste Linéaire_Togo'!X85</f>
        <v>NON</v>
      </c>
      <c r="Y85" t="str">
        <f>'Liste Linéaire_Togo'!Y85</f>
        <v>NON</v>
      </c>
      <c r="Z85" t="str">
        <f>'Liste Linéaire_Togo'!Z85</f>
        <v>NON</v>
      </c>
      <c r="AA85" t="str">
        <f>'Liste Linéaire_Togo'!AA85</f>
        <v>NON</v>
      </c>
      <c r="AB85" t="str">
        <f>'Liste Linéaire_Togo'!AB85</f>
        <v>NON</v>
      </c>
      <c r="AC85" t="str">
        <f>'Liste Linéaire_Togo'!AC85</f>
        <v>NON</v>
      </c>
      <c r="AD85" t="str">
        <f>'Liste Linéaire_Togo'!AD85</f>
        <v>NON</v>
      </c>
      <c r="AE85" t="str">
        <f>'Liste Linéaire_Togo'!AE85</f>
        <v>OUI</v>
      </c>
      <c r="AF85" t="str">
        <f>'Liste Linéaire_Togo'!AF85</f>
        <v>négatif</v>
      </c>
      <c r="AG85" t="str">
        <f>'Liste Linéaire_Togo'!AG85</f>
        <v>Négatif</v>
      </c>
      <c r="AH85" t="str">
        <f>'Liste Linéaire_Togo'!AH85</f>
        <v>NON</v>
      </c>
      <c r="AI85" s="24">
        <f>'Liste Linéaire_Togo'!AI85</f>
        <v>0</v>
      </c>
      <c r="AJ85" t="str">
        <f>'Liste Linéaire_Togo'!AJ85</f>
        <v>Guéri</v>
      </c>
      <c r="AK85" t="str">
        <f>'Liste Linéaire_Togo'!AK85</f>
        <v>suspect</v>
      </c>
      <c r="AL85" t="str">
        <f>'Liste Linéaire_Togo'!AL85</f>
        <v>Lacs</v>
      </c>
      <c r="AM85" t="str">
        <f>'Liste Linéaire_Togo'!AM85</f>
        <v>Lacs 2</v>
      </c>
      <c r="AN85" t="str">
        <f>'Liste Linéaire_Togo'!AN85</f>
        <v>Agouégan</v>
      </c>
      <c r="AO85" t="str">
        <f>'Liste Linéaire_Togo'!AO85</f>
        <v>negatif</v>
      </c>
      <c r="AP85" t="str">
        <f>'Liste Linéaire_Togo'!AP85</f>
        <v>Formation Sanitaire</v>
      </c>
    </row>
    <row r="86" spans="1:42">
      <c r="A86">
        <f>'Liste Linéaire_Togo'!A86</f>
        <v>85</v>
      </c>
      <c r="B86" t="str">
        <f>'Liste Linéaire_Togo'!B86</f>
        <v>AMEGNONA PIERRE</v>
      </c>
      <c r="C86">
        <f>'Liste Linéaire_Togo'!C86</f>
        <v>32</v>
      </c>
      <c r="D86" t="str">
        <f>'Liste Linéaire_Togo'!D86</f>
        <v>[15-44]</v>
      </c>
      <c r="E86">
        <f>'Liste Linéaire_Togo'!E86</f>
        <v>0</v>
      </c>
      <c r="F86" t="str">
        <f>'Liste Linéaire_Togo'!F86</f>
        <v>Masculin</v>
      </c>
      <c r="G86" t="str">
        <f>'Liste Linéaire_Togo'!G86</f>
        <v>MACON</v>
      </c>
      <c r="H86">
        <f>'Liste Linéaire_Togo'!H86</f>
        <v>98412647</v>
      </c>
      <c r="I86" t="str">
        <f>'Liste Linéaire_Togo'!I86</f>
        <v>DJAGBLE</v>
      </c>
      <c r="J86" t="str">
        <f>VLOOKUP(I86,CARTE!$C$1:$F$198,3,FALSE)</f>
        <v>6.240782053118657</v>
      </c>
      <c r="K86" t="str">
        <f>VLOOKUP(I86,CARTE!$C$1:$F$198,4,FALSE)</f>
        <v xml:space="preserve"> 1.292305618314484</v>
      </c>
      <c r="L86" t="str">
        <f>'Liste Linéaire_Togo'!L86</f>
        <v>ZIO</v>
      </c>
      <c r="M86" t="str">
        <f>'Liste Linéaire_Togo'!M86</f>
        <v>ZIO1</v>
      </c>
      <c r="N86" t="str">
        <f>'Liste Linéaire_Togo'!N86</f>
        <v>LACS</v>
      </c>
      <c r="O86" t="str">
        <f>'Liste Linéaire_Togo'!O86</f>
        <v>MARITIME</v>
      </c>
      <c r="P86" s="24">
        <f>'Liste Linéaire_Togo'!P86</f>
        <v>45584</v>
      </c>
      <c r="Q86" t="str">
        <f>'Liste Linéaire_Togo'!Q86</f>
        <v>S42</v>
      </c>
      <c r="R86" s="24">
        <f>'Liste Linéaire_Togo'!R86</f>
        <v>45589</v>
      </c>
      <c r="S86" t="str">
        <f>'Liste Linéaire_Togo'!S86</f>
        <v>OUI</v>
      </c>
      <c r="T86" t="str">
        <f>'Liste Linéaire_Togo'!T86</f>
        <v>NON</v>
      </c>
      <c r="U86" t="str">
        <f>'Liste Linéaire_Togo'!U86</f>
        <v>NON</v>
      </c>
      <c r="V86" t="str">
        <f>'Liste Linéaire_Togo'!V86</f>
        <v>NON</v>
      </c>
      <c r="W86" t="str">
        <f>'Liste Linéaire_Togo'!W86</f>
        <v>NON</v>
      </c>
      <c r="X86" t="str">
        <f>'Liste Linéaire_Togo'!X86</f>
        <v>NON</v>
      </c>
      <c r="Y86" t="str">
        <f>'Liste Linéaire_Togo'!Y86</f>
        <v>NON</v>
      </c>
      <c r="Z86" t="str">
        <f>'Liste Linéaire_Togo'!Z86</f>
        <v>NON</v>
      </c>
      <c r="AA86" t="str">
        <f>'Liste Linéaire_Togo'!AA86</f>
        <v>NON</v>
      </c>
      <c r="AB86" t="str">
        <f>'Liste Linéaire_Togo'!AB86</f>
        <v>NON</v>
      </c>
      <c r="AC86" t="str">
        <f>'Liste Linéaire_Togo'!AC86</f>
        <v>NON</v>
      </c>
      <c r="AD86" t="str">
        <f>'Liste Linéaire_Togo'!AD86</f>
        <v>NON</v>
      </c>
      <c r="AE86" t="str">
        <f>'Liste Linéaire_Togo'!AE86</f>
        <v>OUI</v>
      </c>
      <c r="AF86" t="str">
        <f>'Liste Linéaire_Togo'!AF86</f>
        <v>négatif</v>
      </c>
      <c r="AG86" t="str">
        <f>'Liste Linéaire_Togo'!AG86</f>
        <v>Négatif</v>
      </c>
      <c r="AH86" t="str">
        <f>'Liste Linéaire_Togo'!AH86</f>
        <v>NON</v>
      </c>
      <c r="AI86" s="24">
        <f>'Liste Linéaire_Togo'!AI86</f>
        <v>0</v>
      </c>
      <c r="AJ86" t="str">
        <f>'Liste Linéaire_Togo'!AJ86</f>
        <v>Guéri</v>
      </c>
      <c r="AK86" t="str">
        <f>'Liste Linéaire_Togo'!AK86</f>
        <v>suspect</v>
      </c>
      <c r="AL86" t="str">
        <f>'Liste Linéaire_Togo'!AL86</f>
        <v>Zio</v>
      </c>
      <c r="AM86" t="str">
        <f>'Liste Linéaire_Togo'!AM86</f>
        <v>Zio 1</v>
      </c>
      <c r="AN86" t="str">
        <f>'Liste Linéaire_Togo'!AN86</f>
        <v>Djagblé</v>
      </c>
      <c r="AO86" t="str">
        <f>'Liste Linéaire_Togo'!AO86</f>
        <v>negatif</v>
      </c>
      <c r="AP86" t="str">
        <f>'Liste Linéaire_Togo'!AP86</f>
        <v>Formation Sanitaire</v>
      </c>
    </row>
    <row r="87" spans="1:42">
      <c r="A87">
        <f>'Liste Linéaire_Togo'!A87</f>
        <v>86</v>
      </c>
      <c r="B87" t="str">
        <f>'Liste Linéaire_Togo'!B87</f>
        <v>LAWSON LATRE</v>
      </c>
      <c r="C87">
        <f>'Liste Linéaire_Togo'!C87</f>
        <v>29</v>
      </c>
      <c r="D87" t="str">
        <f>'Liste Linéaire_Togo'!D87</f>
        <v>[15-44]</v>
      </c>
      <c r="E87">
        <f>'Liste Linéaire_Togo'!E87</f>
        <v>0</v>
      </c>
      <c r="F87" t="str">
        <f>'Liste Linéaire_Togo'!F87</f>
        <v>Féminin</v>
      </c>
      <c r="G87" t="str">
        <f>'Liste Linéaire_Togo'!G87</f>
        <v>REVENDEUSE</v>
      </c>
      <c r="H87">
        <f>'Liste Linéaire_Togo'!H87</f>
        <v>91515440</v>
      </c>
      <c r="I87" t="str">
        <f>'Liste Linéaire_Togo'!I87</f>
        <v>NLESSI</v>
      </c>
      <c r="J87" t="str">
        <f>VLOOKUP(I87,CARTE!$C$1:$F$198,3,FALSE)</f>
        <v>6.227396584278712</v>
      </c>
      <c r="K87" t="str">
        <f>VLOOKUP(I87,CARTE!$C$1:$F$198,4,FALSE)</f>
        <v xml:space="preserve"> 1.5825646909844922</v>
      </c>
      <c r="L87" t="str">
        <f>'Liste Linéaire_Togo'!L87</f>
        <v>POLYCLINIQUE D'ANEHO</v>
      </c>
      <c r="M87" t="str">
        <f>'Liste Linéaire_Togo'!M87</f>
        <v>LACS1</v>
      </c>
      <c r="N87" t="str">
        <f>'Liste Linéaire_Togo'!N87</f>
        <v>Lacs</v>
      </c>
      <c r="O87" t="str">
        <f>'Liste Linéaire_Togo'!O87</f>
        <v>MARITIME</v>
      </c>
      <c r="P87" s="24">
        <f>'Liste Linéaire_Togo'!P87</f>
        <v>45588</v>
      </c>
      <c r="Q87" t="str">
        <f>'Liste Linéaire_Togo'!Q87</f>
        <v>S43</v>
      </c>
      <c r="R87" s="24">
        <f>'Liste Linéaire_Togo'!R87</f>
        <v>45589</v>
      </c>
      <c r="S87" t="str">
        <f>'Liste Linéaire_Togo'!S87</f>
        <v>OUI</v>
      </c>
      <c r="T87" t="str">
        <f>'Liste Linéaire_Togo'!T87</f>
        <v>NON</v>
      </c>
      <c r="U87" t="str">
        <f>'Liste Linéaire_Togo'!U87</f>
        <v>NON</v>
      </c>
      <c r="V87" t="str">
        <f>'Liste Linéaire_Togo'!V87</f>
        <v>NON</v>
      </c>
      <c r="W87" t="str">
        <f>'Liste Linéaire_Togo'!W87</f>
        <v>NON</v>
      </c>
      <c r="X87" t="str">
        <f>'Liste Linéaire_Togo'!X87</f>
        <v>NON</v>
      </c>
      <c r="Y87" t="str">
        <f>'Liste Linéaire_Togo'!Y87</f>
        <v>NON</v>
      </c>
      <c r="Z87" t="str">
        <f>'Liste Linéaire_Togo'!Z87</f>
        <v>NON</v>
      </c>
      <c r="AA87" t="str">
        <f>'Liste Linéaire_Togo'!AA87</f>
        <v>NON</v>
      </c>
      <c r="AB87" t="str">
        <f>'Liste Linéaire_Togo'!AB87</f>
        <v>NON</v>
      </c>
      <c r="AC87" t="str">
        <f>'Liste Linéaire_Togo'!AC87</f>
        <v>NON</v>
      </c>
      <c r="AD87" t="str">
        <f>'Liste Linéaire_Togo'!AD87</f>
        <v>NON</v>
      </c>
      <c r="AE87" t="str">
        <f>'Liste Linéaire_Togo'!AE87</f>
        <v>OUI</v>
      </c>
      <c r="AF87" t="str">
        <f>'Liste Linéaire_Togo'!AF87</f>
        <v>négatif</v>
      </c>
      <c r="AG87" t="str">
        <f>'Liste Linéaire_Togo'!AG87</f>
        <v>Négatif</v>
      </c>
      <c r="AH87" t="str">
        <f>'Liste Linéaire_Togo'!AH87</f>
        <v>NON</v>
      </c>
      <c r="AI87" s="24">
        <f>'Liste Linéaire_Togo'!AI87</f>
        <v>0</v>
      </c>
      <c r="AJ87" t="str">
        <f>'Liste Linéaire_Togo'!AJ87</f>
        <v>Guéri</v>
      </c>
      <c r="AK87" t="str">
        <f>'Liste Linéaire_Togo'!AK87</f>
        <v>suspect</v>
      </c>
      <c r="AL87" t="str">
        <f>'Liste Linéaire_Togo'!AL87</f>
        <v>Lacs</v>
      </c>
      <c r="AM87" t="str">
        <f>'Liste Linéaire_Togo'!AM87</f>
        <v>Lacs 1</v>
      </c>
      <c r="AN87" t="str">
        <f>'Liste Linéaire_Togo'!AN87</f>
        <v>Aného</v>
      </c>
      <c r="AO87" t="str">
        <f>'Liste Linéaire_Togo'!AO87</f>
        <v>negatif</v>
      </c>
      <c r="AP87" t="str">
        <f>'Liste Linéaire_Togo'!AP87</f>
        <v>Formation Sanitaire</v>
      </c>
    </row>
    <row r="88" spans="1:42">
      <c r="A88">
        <f>'Liste Linéaire_Togo'!A88</f>
        <v>87</v>
      </c>
      <c r="B88" t="str">
        <f>'Liste Linéaire_Togo'!B88</f>
        <v>KATCHI  EUGENIE</v>
      </c>
      <c r="C88">
        <f>'Liste Linéaire_Togo'!C88</f>
        <v>25</v>
      </c>
      <c r="D88" t="str">
        <f>'Liste Linéaire_Togo'!D88</f>
        <v>[15-44]</v>
      </c>
      <c r="E88">
        <f>'Liste Linéaire_Togo'!E88</f>
        <v>0</v>
      </c>
      <c r="F88" t="str">
        <f>'Liste Linéaire_Togo'!F88</f>
        <v>Féminin</v>
      </c>
      <c r="G88" t="str">
        <f>'Liste Linéaire_Togo'!G88</f>
        <v>MENAGERE</v>
      </c>
      <c r="H88">
        <f>'Liste Linéaire_Togo'!H88</f>
        <v>99671748</v>
      </c>
      <c r="I88" t="str">
        <f>'Liste Linéaire_Togo'!I88</f>
        <v>DJEKVI</v>
      </c>
      <c r="J88" t="str">
        <f>VLOOKUP(I88,CARTE!$C$1:$F$198,3,FALSE)</f>
        <v>6.232565928242092</v>
      </c>
      <c r="K88" t="str">
        <f>VLOOKUP(I88,CARTE!$C$1:$F$198,4,FALSE)</f>
        <v xml:space="preserve"> 1.6113269352515131</v>
      </c>
      <c r="L88" t="str">
        <f>'Liste Linéaire_Togo'!L88</f>
        <v>POLYCLINIQUE D'ANEHO</v>
      </c>
      <c r="M88" t="str">
        <f>'Liste Linéaire_Togo'!M88</f>
        <v>LACS1</v>
      </c>
      <c r="N88" t="str">
        <f>'Liste Linéaire_Togo'!N88</f>
        <v>Lacs</v>
      </c>
      <c r="O88" t="str">
        <f>'Liste Linéaire_Togo'!O88</f>
        <v>MARITIME</v>
      </c>
      <c r="P88" s="24">
        <f>'Liste Linéaire_Togo'!P88</f>
        <v>45590</v>
      </c>
      <c r="Q88" t="str">
        <f>'Liste Linéaire_Togo'!Q88</f>
        <v>S43</v>
      </c>
      <c r="R88" s="24">
        <f>'Liste Linéaire_Togo'!R88</f>
        <v>45590</v>
      </c>
      <c r="S88" t="str">
        <f>'Liste Linéaire_Togo'!S88</f>
        <v>OUI</v>
      </c>
      <c r="T88" t="str">
        <f>'Liste Linéaire_Togo'!T88</f>
        <v>OUI</v>
      </c>
      <c r="U88" t="str">
        <f>'Liste Linéaire_Togo'!U88</f>
        <v>NON</v>
      </c>
      <c r="V88" t="str">
        <f>'Liste Linéaire_Togo'!V88</f>
        <v>NON</v>
      </c>
      <c r="W88" t="str">
        <f>'Liste Linéaire_Togo'!W88</f>
        <v>NON</v>
      </c>
      <c r="X88" t="str">
        <f>'Liste Linéaire_Togo'!X88</f>
        <v>NON</v>
      </c>
      <c r="Y88" t="str">
        <f>'Liste Linéaire_Togo'!Y88</f>
        <v>NON</v>
      </c>
      <c r="Z88" t="str">
        <f>'Liste Linéaire_Togo'!Z88</f>
        <v>NON</v>
      </c>
      <c r="AA88" t="str">
        <f>'Liste Linéaire_Togo'!AA88</f>
        <v>NON</v>
      </c>
      <c r="AB88" t="str">
        <f>'Liste Linéaire_Togo'!AB88</f>
        <v>NON</v>
      </c>
      <c r="AC88" t="str">
        <f>'Liste Linéaire_Togo'!AC88</f>
        <v>NON</v>
      </c>
      <c r="AD88" t="str">
        <f>'Liste Linéaire_Togo'!AD88</f>
        <v>NON</v>
      </c>
      <c r="AE88" t="str">
        <f>'Liste Linéaire_Togo'!AE88</f>
        <v>OUI</v>
      </c>
      <c r="AF88" t="str">
        <f>'Liste Linéaire_Togo'!AF88</f>
        <v>négatif</v>
      </c>
      <c r="AG88" t="str">
        <f>'Liste Linéaire_Togo'!AG88</f>
        <v>Négatif</v>
      </c>
      <c r="AH88" t="str">
        <f>'Liste Linéaire_Togo'!AH88</f>
        <v>NON</v>
      </c>
      <c r="AI88" s="24">
        <f>'Liste Linéaire_Togo'!AI88</f>
        <v>0</v>
      </c>
      <c r="AJ88" t="str">
        <f>'Liste Linéaire_Togo'!AJ88</f>
        <v>Guéri</v>
      </c>
      <c r="AK88" t="str">
        <f>'Liste Linéaire_Togo'!AK88</f>
        <v>suspect</v>
      </c>
      <c r="AL88" t="str">
        <f>'Liste Linéaire_Togo'!AL88</f>
        <v>Lacs</v>
      </c>
      <c r="AM88" t="str">
        <f>'Liste Linéaire_Togo'!AM88</f>
        <v>Lacs 1</v>
      </c>
      <c r="AN88" t="str">
        <f>'Liste Linéaire_Togo'!AN88</f>
        <v>Aného</v>
      </c>
      <c r="AO88" t="str">
        <f>'Liste Linéaire_Togo'!AO88</f>
        <v>negatif</v>
      </c>
      <c r="AP88" t="str">
        <f>'Liste Linéaire_Togo'!AP88</f>
        <v>Formation Sanitaire</v>
      </c>
    </row>
    <row r="89" spans="1:42">
      <c r="A89">
        <f>'Liste Linéaire_Togo'!A89</f>
        <v>88</v>
      </c>
      <c r="B89" t="str">
        <f>'Liste Linéaire_Togo'!B89</f>
        <v>EDORH  LOGOSSI</v>
      </c>
      <c r="C89">
        <f>'Liste Linéaire_Togo'!C89</f>
        <v>72</v>
      </c>
      <c r="D89" t="str">
        <f>'Liste Linéaire_Togo'!D89</f>
        <v>[60 et plus]</v>
      </c>
      <c r="E89">
        <f>'Liste Linéaire_Togo'!E89</f>
        <v>0</v>
      </c>
      <c r="F89" t="str">
        <f>'Liste Linéaire_Togo'!F89</f>
        <v>Féminin</v>
      </c>
      <c r="G89" t="str">
        <f>'Liste Linéaire_Togo'!G89</f>
        <v>MENAGERE</v>
      </c>
      <c r="H89">
        <f>'Liste Linéaire_Togo'!H89</f>
        <v>93229839</v>
      </c>
      <c r="I89" t="str">
        <f>'Liste Linéaire_Togo'!I89</f>
        <v>VOUDOUGBE</v>
      </c>
      <c r="J89" t="str">
        <f>VLOOKUP(I89,CARTE!$C$1:$F$198,3,FALSE)</f>
        <v>6.23928331889</v>
      </c>
      <c r="K89" t="str">
        <f>VLOOKUP(I89,CARTE!$C$1:$F$198,4,FALSE)</f>
        <v xml:space="preserve"> 1.622224647621934</v>
      </c>
      <c r="L89" t="str">
        <f>'Liste Linéaire_Togo'!L89</f>
        <v>AZIAGBACONDJI</v>
      </c>
      <c r="M89" t="str">
        <f>'Liste Linéaire_Togo'!M89</f>
        <v>LACS1</v>
      </c>
      <c r="N89" t="str">
        <f>'Liste Linéaire_Togo'!N89</f>
        <v>Lacs</v>
      </c>
      <c r="O89" t="str">
        <f>'Liste Linéaire_Togo'!O89</f>
        <v>MARITIME</v>
      </c>
      <c r="P89" s="24">
        <f>'Liste Linéaire_Togo'!P89</f>
        <v>45590</v>
      </c>
      <c r="Q89" t="str">
        <f>'Liste Linéaire_Togo'!Q89</f>
        <v>S43</v>
      </c>
      <c r="R89" s="24">
        <f>'Liste Linéaire_Togo'!R89</f>
        <v>45590</v>
      </c>
      <c r="S89" t="str">
        <f>'Liste Linéaire_Togo'!S89</f>
        <v>OUI</v>
      </c>
      <c r="T89" t="str">
        <f>'Liste Linéaire_Togo'!T89</f>
        <v>OUI</v>
      </c>
      <c r="U89" t="str">
        <f>'Liste Linéaire_Togo'!U89</f>
        <v>NON</v>
      </c>
      <c r="V89" t="str">
        <f>'Liste Linéaire_Togo'!V89</f>
        <v>NON</v>
      </c>
      <c r="W89" t="str">
        <f>'Liste Linéaire_Togo'!W89</f>
        <v>NON</v>
      </c>
      <c r="X89" t="str">
        <f>'Liste Linéaire_Togo'!X89</f>
        <v>OUI</v>
      </c>
      <c r="Y89" t="str">
        <f>'Liste Linéaire_Togo'!Y89</f>
        <v>NON</v>
      </c>
      <c r="Z89" t="str">
        <f>'Liste Linéaire_Togo'!Z89</f>
        <v>NON</v>
      </c>
      <c r="AA89" t="str">
        <f>'Liste Linéaire_Togo'!AA89</f>
        <v>NON</v>
      </c>
      <c r="AB89" t="str">
        <f>'Liste Linéaire_Togo'!AB89</f>
        <v>NON</v>
      </c>
      <c r="AC89" t="str">
        <f>'Liste Linéaire_Togo'!AC89</f>
        <v>NON</v>
      </c>
      <c r="AD89" t="str">
        <f>'Liste Linéaire_Togo'!AD89</f>
        <v>NON</v>
      </c>
      <c r="AE89" t="str">
        <f>'Liste Linéaire_Togo'!AE89</f>
        <v>OUI</v>
      </c>
      <c r="AF89" t="str">
        <f>'Liste Linéaire_Togo'!AF89</f>
        <v>négatif</v>
      </c>
      <c r="AG89" t="str">
        <f>'Liste Linéaire_Togo'!AG89</f>
        <v>Négatif</v>
      </c>
      <c r="AH89" t="str">
        <f>'Liste Linéaire_Togo'!AH89</f>
        <v>NON</v>
      </c>
      <c r="AI89" s="24">
        <f>'Liste Linéaire_Togo'!AI89</f>
        <v>0</v>
      </c>
      <c r="AJ89" t="str">
        <f>'Liste Linéaire_Togo'!AJ89</f>
        <v>Guéri</v>
      </c>
      <c r="AK89" t="str">
        <f>'Liste Linéaire_Togo'!AK89</f>
        <v>suspect</v>
      </c>
      <c r="AL89" t="str">
        <f>'Liste Linéaire_Togo'!AL89</f>
        <v>Lacs</v>
      </c>
      <c r="AM89" t="str">
        <f>'Liste Linéaire_Togo'!AM89</f>
        <v>Lacs 1</v>
      </c>
      <c r="AN89" t="str">
        <f>'Liste Linéaire_Togo'!AN89</f>
        <v>AdjIdo</v>
      </c>
      <c r="AO89" t="str">
        <f>'Liste Linéaire_Togo'!AO89</f>
        <v>negatif</v>
      </c>
      <c r="AP89" t="str">
        <f>'Liste Linéaire_Togo'!AP89</f>
        <v>Formation Sanitaire</v>
      </c>
    </row>
    <row r="90" spans="1:42">
      <c r="A90">
        <f>'Liste Linéaire_Togo'!A90</f>
        <v>89</v>
      </c>
      <c r="B90" t="str">
        <f>'Liste Linéaire_Togo'!B90</f>
        <v>ADANGLOE   KANGNI</v>
      </c>
      <c r="C90">
        <f>'Liste Linéaire_Togo'!C90</f>
        <v>40</v>
      </c>
      <c r="D90" t="str">
        <f>'Liste Linéaire_Togo'!D90</f>
        <v>[15-44]</v>
      </c>
      <c r="E90">
        <f>'Liste Linéaire_Togo'!E90</f>
        <v>0</v>
      </c>
      <c r="F90" t="str">
        <f>'Liste Linéaire_Togo'!F90</f>
        <v>Masculin</v>
      </c>
      <c r="G90" t="str">
        <f>'Liste Linéaire_Togo'!G90</f>
        <v>PECHEUR</v>
      </c>
      <c r="H90">
        <f>'Liste Linéaire_Togo'!H90</f>
        <v>97917417</v>
      </c>
      <c r="I90" t="str">
        <f>'Liste Linéaire_Togo'!I90</f>
        <v>NLESSI</v>
      </c>
      <c r="J90" t="str">
        <f>VLOOKUP(I90,CARTE!$C$1:$F$198,3,FALSE)</f>
        <v>6.227396584278712</v>
      </c>
      <c r="K90" t="str">
        <f>VLOOKUP(I90,CARTE!$C$1:$F$198,4,FALSE)</f>
        <v xml:space="preserve"> 1.5825646909844922</v>
      </c>
      <c r="L90" t="str">
        <f>'Liste Linéaire_Togo'!L90</f>
        <v>POLYCLINIQUE D'ANEHO</v>
      </c>
      <c r="M90" t="str">
        <f>'Liste Linéaire_Togo'!M90</f>
        <v>LACS1</v>
      </c>
      <c r="N90" t="str">
        <f>'Liste Linéaire_Togo'!N90</f>
        <v>Lacs</v>
      </c>
      <c r="O90" t="str">
        <f>'Liste Linéaire_Togo'!O90</f>
        <v>MARITIME</v>
      </c>
      <c r="P90" s="24">
        <f>'Liste Linéaire_Togo'!P90</f>
        <v>45591</v>
      </c>
      <c r="Q90" t="str">
        <f>'Liste Linéaire_Togo'!Q90</f>
        <v>S43</v>
      </c>
      <c r="R90" s="24">
        <f>'Liste Linéaire_Togo'!R90</f>
        <v>45591</v>
      </c>
      <c r="S90" t="str">
        <f>'Liste Linéaire_Togo'!S90</f>
        <v>OUI</v>
      </c>
      <c r="T90" t="str">
        <f>'Liste Linéaire_Togo'!T90</f>
        <v>NON</v>
      </c>
      <c r="U90" t="str">
        <f>'Liste Linéaire_Togo'!U90</f>
        <v>NON</v>
      </c>
      <c r="V90" t="str">
        <f>'Liste Linéaire_Togo'!V90</f>
        <v>NON</v>
      </c>
      <c r="W90" t="str">
        <f>'Liste Linéaire_Togo'!W90</f>
        <v>NON</v>
      </c>
      <c r="X90" t="str">
        <f>'Liste Linéaire_Togo'!X90</f>
        <v>NON</v>
      </c>
      <c r="Y90" t="str">
        <f>'Liste Linéaire_Togo'!Y90</f>
        <v>NON</v>
      </c>
      <c r="Z90" t="str">
        <f>'Liste Linéaire_Togo'!Z90</f>
        <v>NON</v>
      </c>
      <c r="AA90" t="str">
        <f>'Liste Linéaire_Togo'!AA90</f>
        <v>NON</v>
      </c>
      <c r="AB90" t="str">
        <f>'Liste Linéaire_Togo'!AB90</f>
        <v>NON</v>
      </c>
      <c r="AC90" t="str">
        <f>'Liste Linéaire_Togo'!AC90</f>
        <v>NON</v>
      </c>
      <c r="AD90" t="str">
        <f>'Liste Linéaire_Togo'!AD90</f>
        <v>NON</v>
      </c>
      <c r="AE90" t="str">
        <f>'Liste Linéaire_Togo'!AE90</f>
        <v>OUI</v>
      </c>
      <c r="AF90" t="str">
        <f>'Liste Linéaire_Togo'!AF90</f>
        <v>négatif</v>
      </c>
      <c r="AG90" t="str">
        <f>'Liste Linéaire_Togo'!AG90</f>
        <v>Non faite</v>
      </c>
      <c r="AH90" t="str">
        <f>'Liste Linéaire_Togo'!AH90</f>
        <v>NON</v>
      </c>
      <c r="AI90" s="24">
        <f>'Liste Linéaire_Togo'!AI90</f>
        <v>0</v>
      </c>
      <c r="AJ90" t="str">
        <f>'Liste Linéaire_Togo'!AJ90</f>
        <v>Guéri</v>
      </c>
      <c r="AK90" t="str">
        <f>'Liste Linéaire_Togo'!AK90</f>
        <v>suspect</v>
      </c>
      <c r="AL90" t="str">
        <f>'Liste Linéaire_Togo'!AL90</f>
        <v>Lacs</v>
      </c>
      <c r="AM90" t="str">
        <f>'Liste Linéaire_Togo'!AM90</f>
        <v>Lacs 1</v>
      </c>
      <c r="AN90" t="str">
        <f>'Liste Linéaire_Togo'!AN90</f>
        <v>Aného</v>
      </c>
      <c r="AO90" t="str">
        <f>'Liste Linéaire_Togo'!AO90</f>
        <v>negatif</v>
      </c>
      <c r="AP90" t="str">
        <f>'Liste Linéaire_Togo'!AP90</f>
        <v>Formation Sanitaire</v>
      </c>
    </row>
    <row r="91" spans="1:42">
      <c r="A91">
        <f>'Liste Linéaire_Togo'!A91</f>
        <v>90</v>
      </c>
      <c r="B91" t="str">
        <f>'Liste Linéaire_Togo'!B91</f>
        <v>ASSIAMATE  SIVEDE</v>
      </c>
      <c r="C91">
        <f>'Liste Linéaire_Togo'!C91</f>
        <v>35</v>
      </c>
      <c r="D91" t="str">
        <f>'Liste Linéaire_Togo'!D91</f>
        <v>[15-44]</v>
      </c>
      <c r="E91">
        <f>'Liste Linéaire_Togo'!E91</f>
        <v>0</v>
      </c>
      <c r="F91" t="str">
        <f>'Liste Linéaire_Togo'!F91</f>
        <v>Féminin</v>
      </c>
      <c r="G91" t="str">
        <f>'Liste Linéaire_Togo'!G91</f>
        <v>REVENDEUSE</v>
      </c>
      <c r="H91">
        <f>'Liste Linéaire_Togo'!H91</f>
        <v>99992262</v>
      </c>
      <c r="I91" t="str">
        <f>'Liste Linéaire_Togo'!I91</f>
        <v>GA CONDJI</v>
      </c>
      <c r="J91" t="str">
        <f>VLOOKUP(I91,CARTE!$C$1:$F$198,3,FALSE)</f>
        <v>6.23928331889</v>
      </c>
      <c r="K91" t="str">
        <f>VLOOKUP(I91,CARTE!$C$1:$F$198,4,FALSE)</f>
        <v xml:space="preserve"> 1.622224647621934</v>
      </c>
      <c r="L91" t="str">
        <f>'Liste Linéaire_Togo'!L91</f>
        <v>POLYCLINIQUE D'ANEHO</v>
      </c>
      <c r="M91" t="str">
        <f>'Liste Linéaire_Togo'!M91</f>
        <v>LACS1</v>
      </c>
      <c r="N91" t="str">
        <f>'Liste Linéaire_Togo'!N91</f>
        <v>Lacs</v>
      </c>
      <c r="O91" t="str">
        <f>'Liste Linéaire_Togo'!O91</f>
        <v>MARITIME</v>
      </c>
      <c r="P91" s="24">
        <f>'Liste Linéaire_Togo'!P91</f>
        <v>45591</v>
      </c>
      <c r="Q91" t="str">
        <f>'Liste Linéaire_Togo'!Q91</f>
        <v>S43</v>
      </c>
      <c r="R91" s="24">
        <f>'Liste Linéaire_Togo'!R91</f>
        <v>45591</v>
      </c>
      <c r="S91" t="str">
        <f>'Liste Linéaire_Togo'!S91</f>
        <v>OUI</v>
      </c>
      <c r="T91" t="str">
        <f>'Liste Linéaire_Togo'!T91</f>
        <v>OUI</v>
      </c>
      <c r="U91" t="str">
        <f>'Liste Linéaire_Togo'!U91</f>
        <v>NON</v>
      </c>
      <c r="V91" t="str">
        <f>'Liste Linéaire_Togo'!V91</f>
        <v>NON</v>
      </c>
      <c r="W91" t="str">
        <f>'Liste Linéaire_Togo'!W91</f>
        <v>NON</v>
      </c>
      <c r="X91" t="str">
        <f>'Liste Linéaire_Togo'!X91</f>
        <v>NON</v>
      </c>
      <c r="Y91" t="str">
        <f>'Liste Linéaire_Togo'!Y91</f>
        <v>NON</v>
      </c>
      <c r="Z91" t="str">
        <f>'Liste Linéaire_Togo'!Z91</f>
        <v>NON</v>
      </c>
      <c r="AA91" t="str">
        <f>'Liste Linéaire_Togo'!AA91</f>
        <v>NON</v>
      </c>
      <c r="AB91" t="str">
        <f>'Liste Linéaire_Togo'!AB91</f>
        <v>NON</v>
      </c>
      <c r="AC91" t="str">
        <f>'Liste Linéaire_Togo'!AC91</f>
        <v>NON</v>
      </c>
      <c r="AD91" t="str">
        <f>'Liste Linéaire_Togo'!AD91</f>
        <v>NON</v>
      </c>
      <c r="AE91" t="str">
        <f>'Liste Linéaire_Togo'!AE91</f>
        <v>OUI</v>
      </c>
      <c r="AF91" t="str">
        <f>'Liste Linéaire_Togo'!AF91</f>
        <v>négatif</v>
      </c>
      <c r="AG91" t="str">
        <f>'Liste Linéaire_Togo'!AG91</f>
        <v>Non faite</v>
      </c>
      <c r="AH91" t="str">
        <f>'Liste Linéaire_Togo'!AH91</f>
        <v>NON</v>
      </c>
      <c r="AI91" s="24">
        <f>'Liste Linéaire_Togo'!AI91</f>
        <v>0</v>
      </c>
      <c r="AJ91" t="str">
        <f>'Liste Linéaire_Togo'!AJ91</f>
        <v>Guéri</v>
      </c>
      <c r="AK91" t="str">
        <f>'Liste Linéaire_Togo'!AK91</f>
        <v>suspect</v>
      </c>
      <c r="AL91" t="str">
        <f>'Liste Linéaire_Togo'!AL91</f>
        <v>Lacs</v>
      </c>
      <c r="AM91" t="str">
        <f>'Liste Linéaire_Togo'!AM91</f>
        <v>Lacs 2</v>
      </c>
      <c r="AN91" t="str">
        <f>'Liste Linéaire_Togo'!AN91</f>
        <v>Agouégan</v>
      </c>
      <c r="AO91" t="str">
        <f>'Liste Linéaire_Togo'!AO91</f>
        <v>negatif</v>
      </c>
      <c r="AP91" t="str">
        <f>'Liste Linéaire_Togo'!AP91</f>
        <v>Formation Sanitaire</v>
      </c>
    </row>
    <row r="92" spans="1:42">
      <c r="A92">
        <f>'Liste Linéaire_Togo'!A92</f>
        <v>91</v>
      </c>
      <c r="B92" t="str">
        <f>'Liste Linéaire_Togo'!B92</f>
        <v>ASSIBA Clémentine</v>
      </c>
      <c r="C92">
        <f>'Liste Linéaire_Togo'!C92</f>
        <v>48</v>
      </c>
      <c r="D92" t="str">
        <f>'Liste Linéaire_Togo'!D92</f>
        <v>[45-59]</v>
      </c>
      <c r="E92">
        <f>'Liste Linéaire_Togo'!E92</f>
        <v>0</v>
      </c>
      <c r="F92" t="str">
        <f>'Liste Linéaire_Togo'!F92</f>
        <v>Féminin</v>
      </c>
      <c r="G92" t="str">
        <f>'Liste Linéaire_Togo'!G92</f>
        <v>Commercante</v>
      </c>
      <c r="H92" t="str">
        <f>'Liste Linéaire_Togo'!H92</f>
        <v>S/C 98124188</v>
      </c>
      <c r="I92" t="str">
        <f>'Liste Linéaire_Togo'!I92</f>
        <v>Grand Marché</v>
      </c>
      <c r="J92" t="str">
        <f>VLOOKUP(I92,CARTE!$C$1:$F$198,3,FALSE)</f>
        <v>6.186026591764903</v>
      </c>
      <c r="K92" t="str">
        <f>VLOOKUP(I92,CARTE!$C$1:$F$198,4,FALSE)</f>
        <v>1.27075633519218346</v>
      </c>
      <c r="L92" t="str">
        <f>'Liste Linéaire_Togo'!L92</f>
        <v>CHU SO</v>
      </c>
      <c r="M92" t="str">
        <f>'Liste Linéaire_Togo'!M92</f>
        <v>Golfe 4</v>
      </c>
      <c r="N92" t="str">
        <f>'Liste Linéaire_Togo'!N92</f>
        <v>Golfe</v>
      </c>
      <c r="O92" t="str">
        <f>'Liste Linéaire_Togo'!O92</f>
        <v>Grand Lomé</v>
      </c>
      <c r="P92" s="24">
        <f>'Liste Linéaire_Togo'!P92</f>
        <v>45582</v>
      </c>
      <c r="Q92" t="str">
        <f>'Liste Linéaire_Togo'!Q92</f>
        <v>S42</v>
      </c>
      <c r="R92" s="24">
        <f>'Liste Linéaire_Togo'!R92</f>
        <v>45583</v>
      </c>
      <c r="S92" t="str">
        <f>'Liste Linéaire_Togo'!S92</f>
        <v>oui</v>
      </c>
      <c r="T92" t="str">
        <f>'Liste Linéaire_Togo'!T92</f>
        <v>oui</v>
      </c>
      <c r="U92" t="str">
        <f>'Liste Linéaire_Togo'!U92</f>
        <v>oui</v>
      </c>
      <c r="V92" t="str">
        <f>'Liste Linéaire_Togo'!V92</f>
        <v>non</v>
      </c>
      <c r="W92" t="str">
        <f>'Liste Linéaire_Togo'!W92</f>
        <v>Non</v>
      </c>
      <c r="X92">
        <f>'Liste Linéaire_Togo'!X92</f>
        <v>0</v>
      </c>
      <c r="Y92" t="str">
        <f>'Liste Linéaire_Togo'!Y92</f>
        <v>ne sait pas</v>
      </c>
      <c r="Z92" t="str">
        <f>'Liste Linéaire_Togo'!Z92</f>
        <v>non</v>
      </c>
      <c r="AA92" t="str">
        <f>'Liste Linéaire_Togo'!AA92</f>
        <v>Oui</v>
      </c>
      <c r="AB92" t="str">
        <f>'Liste Linéaire_Togo'!AB92</f>
        <v>Oui</v>
      </c>
      <c r="AC92" t="str">
        <f>'Liste Linéaire_Togo'!AC92</f>
        <v>Eau en bouteille</v>
      </c>
      <c r="AD92" t="str">
        <f>'Liste Linéaire_Togo'!AD92</f>
        <v>NA</v>
      </c>
      <c r="AE92" t="str">
        <f>'Liste Linéaire_Togo'!AE92</f>
        <v>oui</v>
      </c>
      <c r="AF92" t="str">
        <f>'Liste Linéaire_Togo'!AF92</f>
        <v>négatif</v>
      </c>
      <c r="AG92" t="str">
        <f>'Liste Linéaire_Togo'!AG92</f>
        <v>Positif O1 Ogawa</v>
      </c>
      <c r="AH92" t="str">
        <f>'Liste Linéaire_Togo'!AH92</f>
        <v>Oui</v>
      </c>
      <c r="AI92" s="24">
        <f>'Liste Linéaire_Togo'!AI92</f>
        <v>45586</v>
      </c>
      <c r="AJ92" t="str">
        <f>'Liste Linéaire_Togo'!AJ92</f>
        <v>Guéri</v>
      </c>
      <c r="AK92" t="str">
        <f>'Liste Linéaire_Togo'!AK92</f>
        <v>confirmé</v>
      </c>
      <c r="AL92" t="str">
        <f>'Liste Linéaire_Togo'!AL92</f>
        <v>Golfe</v>
      </c>
      <c r="AM92" t="str">
        <f>'Liste Linéaire_Togo'!AM92</f>
        <v>Golfe 4</v>
      </c>
      <c r="AN92" t="str">
        <f>'Liste Linéaire_Togo'!AN92</f>
        <v>Amoutivé</v>
      </c>
      <c r="AO92" t="str">
        <f>'Liste Linéaire_Togo'!AO92</f>
        <v>Positif</v>
      </c>
      <c r="AP92" t="str">
        <f>'Liste Linéaire_Togo'!AP92</f>
        <v>Formation sanitaire</v>
      </c>
    </row>
    <row r="93" spans="1:42">
      <c r="A93">
        <f>'Liste Linéaire_Togo'!A93</f>
        <v>92</v>
      </c>
      <c r="B93" t="str">
        <f>'Liste Linéaire_Togo'!B93</f>
        <v>KOMDOGO Omou</v>
      </c>
      <c r="C93">
        <f>'Liste Linéaire_Togo'!C93</f>
        <v>29</v>
      </c>
      <c r="D93" t="str">
        <f>'Liste Linéaire_Togo'!D93</f>
        <v>[15-44]</v>
      </c>
      <c r="E93">
        <f>'Liste Linéaire_Togo'!E93</f>
        <v>0</v>
      </c>
      <c r="F93" t="str">
        <f>'Liste Linéaire_Togo'!F93</f>
        <v>Féminin</v>
      </c>
      <c r="G93" t="str">
        <f>'Liste Linéaire_Togo'!G93</f>
        <v>Commercante</v>
      </c>
      <c r="H93">
        <f>'Liste Linéaire_Togo'!H93</f>
        <v>0</v>
      </c>
      <c r="I93" t="str">
        <f>'Liste Linéaire_Togo'!I93</f>
        <v>Grand Marché</v>
      </c>
      <c r="J93" t="str">
        <f>VLOOKUP(I93,CARTE!$C$1:$F$198,3,FALSE)</f>
        <v>6.186026591764903</v>
      </c>
      <c r="K93" t="str">
        <f>VLOOKUP(I93,CARTE!$C$1:$F$198,4,FALSE)</f>
        <v>1.27075633519218346</v>
      </c>
      <c r="L93" t="str">
        <f>'Liste Linéaire_Togo'!L93</f>
        <v>CHU SO</v>
      </c>
      <c r="M93" t="str">
        <f>'Liste Linéaire_Togo'!M93</f>
        <v>Golfe 4</v>
      </c>
      <c r="N93" t="str">
        <f>'Liste Linéaire_Togo'!N93</f>
        <v>Golfe</v>
      </c>
      <c r="O93" t="str">
        <f>'Liste Linéaire_Togo'!O93</f>
        <v>Grand Lomé</v>
      </c>
      <c r="P93" s="24">
        <f>'Liste Linéaire_Togo'!P93</f>
        <v>45583</v>
      </c>
      <c r="Q93" t="str">
        <f>'Liste Linéaire_Togo'!Q93</f>
        <v>S42</v>
      </c>
      <c r="R93" s="24">
        <f>'Liste Linéaire_Togo'!R93</f>
        <v>45583</v>
      </c>
      <c r="S93" t="str">
        <f>'Liste Linéaire_Togo'!S93</f>
        <v>oui</v>
      </c>
      <c r="T93" t="str">
        <f>'Liste Linéaire_Togo'!T93</f>
        <v>oui</v>
      </c>
      <c r="U93" t="str">
        <f>'Liste Linéaire_Togo'!U93</f>
        <v>oui</v>
      </c>
      <c r="V93" t="str">
        <f>'Liste Linéaire_Togo'!V93</f>
        <v>non</v>
      </c>
      <c r="W93" t="str">
        <f>'Liste Linéaire_Togo'!W93</f>
        <v>Non</v>
      </c>
      <c r="X93">
        <f>'Liste Linéaire_Togo'!X93</f>
        <v>0</v>
      </c>
      <c r="Y93" t="str">
        <f>'Liste Linéaire_Togo'!Y93</f>
        <v>ne sait pas</v>
      </c>
      <c r="Z93" t="str">
        <f>'Liste Linéaire_Togo'!Z93</f>
        <v>non</v>
      </c>
      <c r="AA93" t="str">
        <f>'Liste Linéaire_Togo'!AA93</f>
        <v>Oui</v>
      </c>
      <c r="AB93" t="str">
        <f>'Liste Linéaire_Togo'!AB93</f>
        <v>Oui</v>
      </c>
      <c r="AC93" t="str">
        <f>'Liste Linéaire_Togo'!AC93</f>
        <v>Eau en bouteille</v>
      </c>
      <c r="AD93" t="str">
        <f>'Liste Linéaire_Togo'!AD93</f>
        <v>NA</v>
      </c>
      <c r="AE93" t="str">
        <f>'Liste Linéaire_Togo'!AE93</f>
        <v>oui</v>
      </c>
      <c r="AF93" t="str">
        <f>'Liste Linéaire_Togo'!AF93</f>
        <v>négatif</v>
      </c>
      <c r="AG93" t="str">
        <f>'Liste Linéaire_Togo'!AG93</f>
        <v>Négatif</v>
      </c>
      <c r="AH93" t="str">
        <f>'Liste Linéaire_Togo'!AH93</f>
        <v>Oui</v>
      </c>
      <c r="AI93" s="24">
        <f>'Liste Linéaire_Togo'!AI93</f>
        <v>45590</v>
      </c>
      <c r="AJ93" t="str">
        <f>'Liste Linéaire_Togo'!AJ93</f>
        <v>Guéri</v>
      </c>
      <c r="AK93" t="str">
        <f>'Liste Linéaire_Togo'!AK93</f>
        <v>suspect</v>
      </c>
      <c r="AL93" t="str">
        <f>'Liste Linéaire_Togo'!AL93</f>
        <v>Golfe</v>
      </c>
      <c r="AM93" t="str">
        <f>'Liste Linéaire_Togo'!AM93</f>
        <v>Golfe 4</v>
      </c>
      <c r="AN93" t="str">
        <f>'Liste Linéaire_Togo'!AN93</f>
        <v>Amoutivé</v>
      </c>
      <c r="AO93" t="str">
        <f>'Liste Linéaire_Togo'!AO93</f>
        <v>negatif</v>
      </c>
      <c r="AP93" t="str">
        <f>'Liste Linéaire_Togo'!AP93</f>
        <v>Formation sanitaire</v>
      </c>
    </row>
    <row r="94" spans="1:42">
      <c r="A94">
        <f>'Liste Linéaire_Togo'!A94</f>
        <v>93</v>
      </c>
      <c r="B94" t="str">
        <f>'Liste Linéaire_Togo'!B94</f>
        <v>LEKE David</v>
      </c>
      <c r="C94">
        <f>'Liste Linéaire_Togo'!C94</f>
        <v>20</v>
      </c>
      <c r="D94" t="str">
        <f>'Liste Linéaire_Togo'!D94</f>
        <v>[15-44]</v>
      </c>
      <c r="E94">
        <f>'Liste Linéaire_Togo'!E94</f>
        <v>0</v>
      </c>
      <c r="F94" t="str">
        <f>'Liste Linéaire_Togo'!F94</f>
        <v>Masculin</v>
      </c>
      <c r="G94" t="str">
        <f>'Liste Linéaire_Togo'!G94</f>
        <v>Docker à l'ancien port de pêche</v>
      </c>
      <c r="H94">
        <f>'Liste Linéaire_Togo'!H94</f>
        <v>0</v>
      </c>
      <c r="I94" t="str">
        <f>'Liste Linéaire_Togo'!I94</f>
        <v>Katanga</v>
      </c>
      <c r="J94" t="str">
        <f>VLOOKUP(I94,CARTE!$C$1:$F$198,3,FALSE)</f>
        <v>6.186026591764903</v>
      </c>
      <c r="K94" t="str">
        <f>VLOOKUP(I94,CARTE!$C$1:$F$198,4,FALSE)</f>
        <v>1.3075633519218346</v>
      </c>
      <c r="L94" t="str">
        <f>'Liste Linéaire_Togo'!L94</f>
        <v>CMS Katanga</v>
      </c>
      <c r="M94" t="str">
        <f>'Liste Linéaire_Togo'!M94</f>
        <v>Golfe 1</v>
      </c>
      <c r="N94" t="str">
        <f>'Liste Linéaire_Togo'!N94</f>
        <v>Golfe</v>
      </c>
      <c r="O94" t="str">
        <f>'Liste Linéaire_Togo'!O94</f>
        <v>Grand Lomé</v>
      </c>
      <c r="P94" s="24">
        <f>'Liste Linéaire_Togo'!P94</f>
        <v>45586</v>
      </c>
      <c r="Q94" t="str">
        <f>'Liste Linéaire_Togo'!Q94</f>
        <v>S43</v>
      </c>
      <c r="R94" s="24">
        <f>'Liste Linéaire_Togo'!R94</f>
        <v>45588</v>
      </c>
      <c r="S94" t="str">
        <f>'Liste Linéaire_Togo'!S94</f>
        <v>oui</v>
      </c>
      <c r="T94" t="str">
        <f>'Liste Linéaire_Togo'!T94</f>
        <v>oui</v>
      </c>
      <c r="U94" t="str">
        <f>'Liste Linéaire_Togo'!U94</f>
        <v>oui</v>
      </c>
      <c r="V94" t="str">
        <f>'Liste Linéaire_Togo'!V94</f>
        <v>non</v>
      </c>
      <c r="W94" t="str">
        <f>'Liste Linéaire_Togo'!W94</f>
        <v>Non</v>
      </c>
      <c r="X94">
        <f>'Liste Linéaire_Togo'!X94</f>
        <v>0</v>
      </c>
      <c r="Y94" t="str">
        <f>'Liste Linéaire_Togo'!Y94</f>
        <v>ne sait pas</v>
      </c>
      <c r="Z94" t="str">
        <f>'Liste Linéaire_Togo'!Z94</f>
        <v>non</v>
      </c>
      <c r="AA94" t="str">
        <f>'Liste Linéaire_Togo'!AA94</f>
        <v>oui</v>
      </c>
      <c r="AB94" t="str">
        <f>'Liste Linéaire_Togo'!AB94</f>
        <v>non</v>
      </c>
      <c r="AC94" t="str">
        <f>'Liste Linéaire_Togo'!AC94</f>
        <v>Eau en sachet</v>
      </c>
      <c r="AD94" t="str">
        <f>'Liste Linéaire_Togo'!AD94</f>
        <v>non</v>
      </c>
      <c r="AE94" t="str">
        <f>'Liste Linéaire_Togo'!AE94</f>
        <v>oui</v>
      </c>
      <c r="AF94" t="str">
        <f>'Liste Linéaire_Togo'!AF94</f>
        <v>positif</v>
      </c>
      <c r="AG94" t="str">
        <f>'Liste Linéaire_Togo'!AG94</f>
        <v>Négatif</v>
      </c>
      <c r="AH94" t="str">
        <f>'Liste Linéaire_Togo'!AH94</f>
        <v>Oui</v>
      </c>
      <c r="AI94" s="24">
        <f>'Liste Linéaire_Togo'!AI94</f>
        <v>45590</v>
      </c>
      <c r="AJ94" t="str">
        <f>'Liste Linéaire_Togo'!AJ94</f>
        <v>Guéri</v>
      </c>
      <c r="AK94" t="str">
        <f>'Liste Linéaire_Togo'!AK94</f>
        <v>confirmé</v>
      </c>
      <c r="AL94" t="str">
        <f>'Liste Linéaire_Togo'!AL94</f>
        <v>Golfe</v>
      </c>
      <c r="AM94" t="str">
        <f>'Liste Linéaire_Togo'!AM94</f>
        <v>Golfe 6</v>
      </c>
      <c r="AN94" t="str">
        <f>'Liste Linéaire_Togo'!AN94</f>
        <v>Baguida</v>
      </c>
      <c r="AO94" t="str">
        <f>'Liste Linéaire_Togo'!AO94</f>
        <v>Positif</v>
      </c>
      <c r="AP94" t="str">
        <f>'Liste Linéaire_Togo'!AP94</f>
        <v>Formation sanitaire</v>
      </c>
    </row>
    <row r="95" spans="1:42">
      <c r="A95">
        <f>'Liste Linéaire_Togo'!A95</f>
        <v>94</v>
      </c>
      <c r="B95" t="str">
        <f>'Liste Linéaire_Togo'!B95</f>
        <v>SEGBEDJI Boris</v>
      </c>
      <c r="C95">
        <f>'Liste Linéaire_Togo'!C95</f>
        <v>14</v>
      </c>
      <c r="D95" t="str">
        <f>'Liste Linéaire_Togo'!D95</f>
        <v>[5-14]</v>
      </c>
      <c r="E95">
        <f>'Liste Linéaire_Togo'!E95</f>
        <v>0</v>
      </c>
      <c r="F95" t="str">
        <f>'Liste Linéaire_Togo'!F95</f>
        <v>Masculin</v>
      </c>
      <c r="G95" t="str">
        <f>'Liste Linéaire_Togo'!G95</f>
        <v>Eleve</v>
      </c>
      <c r="H95">
        <f>'Liste Linéaire_Togo'!H95</f>
        <v>0</v>
      </c>
      <c r="I95" t="str">
        <f>'Liste Linéaire_Togo'!I95</f>
        <v>Adamavo</v>
      </c>
      <c r="J95" t="str">
        <f>VLOOKUP(I95,CARTE!$C$1:$F$198,3,FALSE)</f>
        <v>6.170206928331889</v>
      </c>
      <c r="K95" t="str">
        <f>VLOOKUP(I95,CARTE!$C$1:$F$198,4,FALSE)</f>
        <v xml:space="preserve"> 1.3065224647621934</v>
      </c>
      <c r="L95" t="str">
        <f>'Liste Linéaire_Togo'!L95</f>
        <v>CMS Adamavo</v>
      </c>
      <c r="M95" t="str">
        <f>'Liste Linéaire_Togo'!M95</f>
        <v>Golfe 6</v>
      </c>
      <c r="N95" t="str">
        <f>'Liste Linéaire_Togo'!N95</f>
        <v>Golfe</v>
      </c>
      <c r="O95" t="str">
        <f>'Liste Linéaire_Togo'!O95</f>
        <v>Grand Lomé</v>
      </c>
      <c r="P95" s="24">
        <f>'Liste Linéaire_Togo'!P95</f>
        <v>45590</v>
      </c>
      <c r="Q95" t="str">
        <f>'Liste Linéaire_Togo'!Q95</f>
        <v>S43</v>
      </c>
      <c r="R95" s="24">
        <f>'Liste Linéaire_Togo'!R95</f>
        <v>45590</v>
      </c>
      <c r="S95" t="str">
        <f>'Liste Linéaire_Togo'!S95</f>
        <v>Oui</v>
      </c>
      <c r="T95" t="str">
        <f>'Liste Linéaire_Togo'!T95</f>
        <v>non</v>
      </c>
      <c r="U95" t="str">
        <f>'Liste Linéaire_Togo'!U95</f>
        <v>non</v>
      </c>
      <c r="V95" t="str">
        <f>'Liste Linéaire_Togo'!V95</f>
        <v>non</v>
      </c>
      <c r="W95" t="str">
        <f>'Liste Linéaire_Togo'!W95</f>
        <v>Non</v>
      </c>
      <c r="X95">
        <f>'Liste Linéaire_Togo'!X95</f>
        <v>0</v>
      </c>
      <c r="Y95" t="str">
        <f>'Liste Linéaire_Togo'!Y95</f>
        <v>ne sait pas</v>
      </c>
      <c r="Z95" t="str">
        <f>'Liste Linéaire_Togo'!Z95</f>
        <v>non</v>
      </c>
      <c r="AA95" t="str">
        <f>'Liste Linéaire_Togo'!AA95</f>
        <v>non</v>
      </c>
      <c r="AB95" t="str">
        <f>'Liste Linéaire_Togo'!AB95</f>
        <v>non</v>
      </c>
      <c r="AC95" t="str">
        <f>'Liste Linéaire_Togo'!AC95</f>
        <v>Eau de robinet, Eau de puits</v>
      </c>
      <c r="AD95" t="str">
        <f>'Liste Linéaire_Togo'!AD95</f>
        <v>Non</v>
      </c>
      <c r="AE95" t="str">
        <f>'Liste Linéaire_Togo'!AE95</f>
        <v>oui</v>
      </c>
      <c r="AF95" t="str">
        <f>'Liste Linéaire_Togo'!AF95</f>
        <v>négatif</v>
      </c>
      <c r="AG95" t="str">
        <f>'Liste Linéaire_Togo'!AG95</f>
        <v>Non faite</v>
      </c>
      <c r="AH95" t="str">
        <f>'Liste Linéaire_Togo'!AH95</f>
        <v>Non</v>
      </c>
      <c r="AI95" s="24">
        <f>'Liste Linéaire_Togo'!AI95</f>
        <v>45590</v>
      </c>
      <c r="AJ95" t="str">
        <f>'Liste Linéaire_Togo'!AJ95</f>
        <v>Guéri</v>
      </c>
      <c r="AK95" t="str">
        <f>'Liste Linéaire_Togo'!AK95</f>
        <v>suspect</v>
      </c>
      <c r="AL95" t="str">
        <f>'Liste Linéaire_Togo'!AL95</f>
        <v>Golfe</v>
      </c>
      <c r="AM95" t="str">
        <f>'Liste Linéaire_Togo'!AM95</f>
        <v>Golfe 6</v>
      </c>
      <c r="AN95" t="str">
        <f>'Liste Linéaire_Togo'!AN95</f>
        <v>Bè-Est</v>
      </c>
      <c r="AO95" t="str">
        <f>'Liste Linéaire_Togo'!AO95</f>
        <v>negatif</v>
      </c>
      <c r="AP95" t="str">
        <f>'Liste Linéaire_Togo'!AP95</f>
        <v>Formation sanitaire</v>
      </c>
    </row>
    <row r="96" spans="1:42">
      <c r="A96">
        <f>'Liste Linéaire_Togo'!A96</f>
        <v>95</v>
      </c>
      <c r="B96" t="str">
        <f>'Liste Linéaire_Togo'!B96</f>
        <v>WALLAS  MESSAN</v>
      </c>
      <c r="C96">
        <f>'Liste Linéaire_Togo'!C96</f>
        <v>57</v>
      </c>
      <c r="D96" t="str">
        <f>'Liste Linéaire_Togo'!D96</f>
        <v>[45-59]</v>
      </c>
      <c r="E96">
        <f>'Liste Linéaire_Togo'!E96</f>
        <v>0</v>
      </c>
      <c r="F96" t="str">
        <f>'Liste Linéaire_Togo'!F96</f>
        <v>Masculin</v>
      </c>
      <c r="G96" t="str">
        <f>'Liste Linéaire_Togo'!G96</f>
        <v>RETRAITE</v>
      </c>
      <c r="H96">
        <f>'Liste Linéaire_Togo'!H96</f>
        <v>92511942</v>
      </c>
      <c r="I96" t="str">
        <f>'Liste Linéaire_Togo'!I96</f>
        <v>BADJI</v>
      </c>
      <c r="J96" t="str">
        <f>VLOOKUP(I96,CARTE!$C$1:$F$198,3,FALSE)</f>
        <v>6.234928331889</v>
      </c>
      <c r="K96" t="str">
        <f>VLOOKUP(I96,CARTE!$C$1:$F$198,4,FALSE)</f>
        <v xml:space="preserve"> 1.615224647621934</v>
      </c>
      <c r="L96" t="str">
        <f>'Liste Linéaire_Togo'!L96</f>
        <v>POLYCLINIQUE D'ANEHO</v>
      </c>
      <c r="M96" t="str">
        <f>'Liste Linéaire_Togo'!M96</f>
        <v>LACS1</v>
      </c>
      <c r="N96" t="str">
        <f>'Liste Linéaire_Togo'!N96</f>
        <v>Lacs</v>
      </c>
      <c r="O96" t="str">
        <f>'Liste Linéaire_Togo'!O96</f>
        <v>MARITIME</v>
      </c>
      <c r="P96" s="24">
        <f>'Liste Linéaire_Togo'!P96</f>
        <v>45596</v>
      </c>
      <c r="Q96" t="str">
        <f>'Liste Linéaire_Togo'!Q96</f>
        <v>S44</v>
      </c>
      <c r="R96" s="24">
        <f>'Liste Linéaire_Togo'!R96</f>
        <v>45596</v>
      </c>
      <c r="S96" t="str">
        <f>'Liste Linéaire_Togo'!S96</f>
        <v>OUI</v>
      </c>
      <c r="T96" t="str">
        <f>'Liste Linéaire_Togo'!T96</f>
        <v>OUI</v>
      </c>
      <c r="U96" t="str">
        <f>'Liste Linéaire_Togo'!U96</f>
        <v>OUI</v>
      </c>
      <c r="V96" t="str">
        <f>'Liste Linéaire_Togo'!V96</f>
        <v>OUI</v>
      </c>
      <c r="W96" t="str">
        <f>'Liste Linéaire_Togo'!W96</f>
        <v>OUI</v>
      </c>
      <c r="X96" t="str">
        <f>'Liste Linéaire_Togo'!X96</f>
        <v>NON</v>
      </c>
      <c r="Y96" t="str">
        <f>'Liste Linéaire_Togo'!Y96</f>
        <v>OUI</v>
      </c>
      <c r="Z96" t="str">
        <f>'Liste Linéaire_Togo'!Z96</f>
        <v>OUI</v>
      </c>
      <c r="AA96" t="str">
        <f>'Liste Linéaire_Togo'!AA96</f>
        <v>NON</v>
      </c>
      <c r="AB96" t="str">
        <f>'Liste Linéaire_Togo'!AB96</f>
        <v>NON</v>
      </c>
      <c r="AC96" t="str">
        <f>'Liste Linéaire_Togo'!AC96</f>
        <v>NON</v>
      </c>
      <c r="AD96" t="str">
        <f>'Liste Linéaire_Togo'!AD96</f>
        <v>NON</v>
      </c>
      <c r="AE96" t="str">
        <f>'Liste Linéaire_Togo'!AE96</f>
        <v>OUI</v>
      </c>
      <c r="AF96" t="str">
        <f>'Liste Linéaire_Togo'!AF96</f>
        <v>négatif</v>
      </c>
      <c r="AG96" t="str">
        <f>'Liste Linéaire_Togo'!AG96</f>
        <v>Positif O1 Ogawa</v>
      </c>
      <c r="AH96" t="str">
        <f>'Liste Linéaire_Togo'!AH96</f>
        <v>OUI</v>
      </c>
      <c r="AI96" s="24">
        <f>'Liste Linéaire_Togo'!AI96</f>
        <v>0</v>
      </c>
      <c r="AJ96" t="str">
        <f>'Liste Linéaire_Togo'!AJ96</f>
        <v>Guéri</v>
      </c>
      <c r="AK96" t="str">
        <f>'Liste Linéaire_Togo'!AK96</f>
        <v>confirmé</v>
      </c>
      <c r="AL96" t="str">
        <f>'Liste Linéaire_Togo'!AL96</f>
        <v>Lacs</v>
      </c>
      <c r="AM96" t="str">
        <f>'Liste Linéaire_Togo'!AM96</f>
        <v>Lacs 1</v>
      </c>
      <c r="AN96" t="str">
        <f>'Liste Linéaire_Togo'!AN96</f>
        <v>Aného</v>
      </c>
      <c r="AO96" t="str">
        <f>'Liste Linéaire_Togo'!AO96</f>
        <v>Positif</v>
      </c>
      <c r="AP96" t="str">
        <f>'Liste Linéaire_Togo'!AP96</f>
        <v>Communautaire</v>
      </c>
    </row>
    <row r="97" spans="1:42">
      <c r="A97">
        <f>'Liste Linéaire_Togo'!A97</f>
        <v>96</v>
      </c>
      <c r="B97" t="str">
        <f>'Liste Linéaire_Togo'!B97</f>
        <v>KOKOUVI  GREGOIRE</v>
      </c>
      <c r="C97">
        <f>'Liste Linéaire_Togo'!C97</f>
        <v>1</v>
      </c>
      <c r="D97" t="str">
        <f>'Liste Linéaire_Togo'!D97</f>
        <v>[0-2]</v>
      </c>
      <c r="E97">
        <f>'Liste Linéaire_Togo'!E97</f>
        <v>0</v>
      </c>
      <c r="F97" t="str">
        <f>'Liste Linéaire_Togo'!F97</f>
        <v>Masculin</v>
      </c>
      <c r="G97" t="str">
        <f>'Liste Linéaire_Togo'!G97</f>
        <v>N/A</v>
      </c>
      <c r="H97">
        <f>'Liste Linéaire_Togo'!H97</f>
        <v>0</v>
      </c>
      <c r="I97" t="str">
        <f>'Liste Linéaire_Togo'!I97</f>
        <v xml:space="preserve">AKLAKOU </v>
      </c>
      <c r="J97" t="str">
        <f>VLOOKUP(I97,CARTE!$C$1:$F$198,3,FALSE)</f>
        <v>6.310782053118657</v>
      </c>
      <c r="K97" t="str">
        <f>VLOOKUP(I97,CARTE!$C$1:$F$198,4,FALSE)</f>
        <v xml:space="preserve"> 1.76305618314484</v>
      </c>
      <c r="L97" t="str">
        <f>'Liste Linéaire_Togo'!L97</f>
        <v>AKLAKOU</v>
      </c>
      <c r="M97" t="str">
        <f>'Liste Linéaire_Togo'!M97</f>
        <v>LACS4</v>
      </c>
      <c r="N97" t="str">
        <f>'Liste Linéaire_Togo'!N97</f>
        <v>Lacs</v>
      </c>
      <c r="O97" t="str">
        <f>'Liste Linéaire_Togo'!O97</f>
        <v>MARITIME</v>
      </c>
      <c r="P97" s="24">
        <f>'Liste Linéaire_Togo'!P97</f>
        <v>45596</v>
      </c>
      <c r="Q97" t="str">
        <f>'Liste Linéaire_Togo'!Q97</f>
        <v>S44</v>
      </c>
      <c r="R97" s="24">
        <f>'Liste Linéaire_Togo'!R97</f>
        <v>45596</v>
      </c>
      <c r="S97" t="str">
        <f>'Liste Linéaire_Togo'!S97</f>
        <v>OUI</v>
      </c>
      <c r="T97" t="str">
        <f>'Liste Linéaire_Togo'!T97</f>
        <v>OUI</v>
      </c>
      <c r="U97" t="str">
        <f>'Liste Linéaire_Togo'!U97</f>
        <v>OUI</v>
      </c>
      <c r="V97" t="str">
        <f>'Liste Linéaire_Togo'!V97</f>
        <v>NON</v>
      </c>
      <c r="W97" t="str">
        <f>'Liste Linéaire_Togo'!W97</f>
        <v>NON</v>
      </c>
      <c r="X97" t="str">
        <f>'Liste Linéaire_Togo'!X97</f>
        <v>NON</v>
      </c>
      <c r="Y97" t="str">
        <f>'Liste Linéaire_Togo'!Y97</f>
        <v>NON</v>
      </c>
      <c r="Z97" t="str">
        <f>'Liste Linéaire_Togo'!Z97</f>
        <v>NON</v>
      </c>
      <c r="AA97" t="str">
        <f>'Liste Linéaire_Togo'!AA97</f>
        <v>NON</v>
      </c>
      <c r="AB97" t="str">
        <f>'Liste Linéaire_Togo'!AB97</f>
        <v>NON</v>
      </c>
      <c r="AC97" t="str">
        <f>'Liste Linéaire_Togo'!AC97</f>
        <v>NON</v>
      </c>
      <c r="AD97" t="str">
        <f>'Liste Linéaire_Togo'!AD97</f>
        <v>NON</v>
      </c>
      <c r="AE97" t="str">
        <f>'Liste Linéaire_Togo'!AE97</f>
        <v>OUI</v>
      </c>
      <c r="AF97" t="str">
        <f>'Liste Linéaire_Togo'!AF97</f>
        <v>négatif</v>
      </c>
      <c r="AG97" t="str">
        <f>'Liste Linéaire_Togo'!AG97</f>
        <v>Non faite</v>
      </c>
      <c r="AH97" t="str">
        <f>'Liste Linéaire_Togo'!AH97</f>
        <v>NON</v>
      </c>
      <c r="AI97" s="24">
        <f>'Liste Linéaire_Togo'!AI97</f>
        <v>0</v>
      </c>
      <c r="AJ97" t="str">
        <f>'Liste Linéaire_Togo'!AJ97</f>
        <v>Guéri</v>
      </c>
      <c r="AK97" t="str">
        <f>'Liste Linéaire_Togo'!AK97</f>
        <v>suspect</v>
      </c>
      <c r="AL97" t="str">
        <f>'Liste Linéaire_Togo'!AL97</f>
        <v>Lacs</v>
      </c>
      <c r="AM97" t="str">
        <f>'Liste Linéaire_Togo'!AM97</f>
        <v>Lacs 4</v>
      </c>
      <c r="AN97" t="str">
        <f>'Liste Linéaire_Togo'!AN97</f>
        <v>Aklakou</v>
      </c>
      <c r="AO97" t="str">
        <f>'Liste Linéaire_Togo'!AO97</f>
        <v>negatif</v>
      </c>
      <c r="AP97" t="str">
        <f>'Liste Linéaire_Togo'!AP97</f>
        <v>Formation Sanitaire</v>
      </c>
    </row>
    <row r="98" spans="1:42">
      <c r="A98">
        <f>'Liste Linéaire_Togo'!A98</f>
        <v>97</v>
      </c>
      <c r="B98" t="str">
        <f>'Liste Linéaire_Togo'!B98</f>
        <v>KPONTON  FREEDOM</v>
      </c>
      <c r="C98">
        <f>'Liste Linéaire_Togo'!C98</f>
        <v>20</v>
      </c>
      <c r="D98" t="str">
        <f>'Liste Linéaire_Togo'!D98</f>
        <v>[15-44]</v>
      </c>
      <c r="E98">
        <f>'Liste Linéaire_Togo'!E98</f>
        <v>0</v>
      </c>
      <c r="F98" t="str">
        <f>'Liste Linéaire_Togo'!F98</f>
        <v>Masculin</v>
      </c>
      <c r="G98" t="str">
        <f>'Liste Linéaire_Togo'!G98</f>
        <v>ETUDIANT</v>
      </c>
      <c r="H98">
        <f>'Liste Linéaire_Togo'!H98</f>
        <v>92253828</v>
      </c>
      <c r="I98" t="str">
        <f>'Liste Linéaire_Togo'!I98</f>
        <v>VODOUGBE</v>
      </c>
      <c r="J98" t="str">
        <f>VLOOKUP(I98,CARTE!$C$1:$F$198,3,FALSE)</f>
        <v>6.23928331889</v>
      </c>
      <c r="K98" t="str">
        <f>VLOOKUP(I98,CARTE!$C$1:$F$198,4,FALSE)</f>
        <v xml:space="preserve"> 1.622224647621934</v>
      </c>
      <c r="L98" t="str">
        <f>'Liste Linéaire_Togo'!L98</f>
        <v>AZIAGBACONDJI</v>
      </c>
      <c r="M98" t="str">
        <f>'Liste Linéaire_Togo'!M98</f>
        <v>LACS1</v>
      </c>
      <c r="N98" t="str">
        <f>'Liste Linéaire_Togo'!N98</f>
        <v>Lacs</v>
      </c>
      <c r="O98" t="str">
        <f>'Liste Linéaire_Togo'!O98</f>
        <v>MARITIME</v>
      </c>
      <c r="P98" s="24">
        <f>'Liste Linéaire_Togo'!P98</f>
        <v>45596</v>
      </c>
      <c r="Q98" t="str">
        <f>'Liste Linéaire_Togo'!Q98</f>
        <v>S44</v>
      </c>
      <c r="R98" s="24">
        <f>'Liste Linéaire_Togo'!R98</f>
        <v>45596</v>
      </c>
      <c r="S98" t="str">
        <f>'Liste Linéaire_Togo'!S98</f>
        <v>OUI</v>
      </c>
      <c r="T98" t="str">
        <f>'Liste Linéaire_Togo'!T98</f>
        <v>OUI</v>
      </c>
      <c r="U98" t="str">
        <f>'Liste Linéaire_Togo'!U98</f>
        <v>NON</v>
      </c>
      <c r="V98" t="str">
        <f>'Liste Linéaire_Togo'!V98</f>
        <v>NON</v>
      </c>
      <c r="W98" t="str">
        <f>'Liste Linéaire_Togo'!W98</f>
        <v>NON</v>
      </c>
      <c r="X98" t="str">
        <f>'Liste Linéaire_Togo'!X98</f>
        <v>NON</v>
      </c>
      <c r="Y98" t="str">
        <f>'Liste Linéaire_Togo'!Y98</f>
        <v>NON</v>
      </c>
      <c r="Z98" t="str">
        <f>'Liste Linéaire_Togo'!Z98</f>
        <v>NON</v>
      </c>
      <c r="AA98" t="str">
        <f>'Liste Linéaire_Togo'!AA98</f>
        <v>NON</v>
      </c>
      <c r="AB98" t="str">
        <f>'Liste Linéaire_Togo'!AB98</f>
        <v>NON</v>
      </c>
      <c r="AC98" t="str">
        <f>'Liste Linéaire_Togo'!AC98</f>
        <v>NON</v>
      </c>
      <c r="AD98" t="str">
        <f>'Liste Linéaire_Togo'!AD98</f>
        <v>NON</v>
      </c>
      <c r="AE98" t="str">
        <f>'Liste Linéaire_Togo'!AE98</f>
        <v>OUI</v>
      </c>
      <c r="AF98" t="str">
        <f>'Liste Linéaire_Togo'!AF98</f>
        <v>négatif</v>
      </c>
      <c r="AG98" t="str">
        <f>'Liste Linéaire_Togo'!AG98</f>
        <v>Non faite</v>
      </c>
      <c r="AH98" t="str">
        <f>'Liste Linéaire_Togo'!AH98</f>
        <v>NON</v>
      </c>
      <c r="AI98" s="24">
        <f>'Liste Linéaire_Togo'!AI98</f>
        <v>0</v>
      </c>
      <c r="AJ98" t="str">
        <f>'Liste Linéaire_Togo'!AJ98</f>
        <v>Guéri</v>
      </c>
      <c r="AK98" t="str">
        <f>'Liste Linéaire_Togo'!AK98</f>
        <v>suspect</v>
      </c>
      <c r="AL98" t="str">
        <f>'Liste Linéaire_Togo'!AL98</f>
        <v>Lacs</v>
      </c>
      <c r="AM98" t="str">
        <f>'Liste Linéaire_Togo'!AM98</f>
        <v>Lacs 1</v>
      </c>
      <c r="AN98" t="str">
        <f>'Liste Linéaire_Togo'!AN98</f>
        <v>AdjIdo</v>
      </c>
      <c r="AO98" t="str">
        <f>'Liste Linéaire_Togo'!AO98</f>
        <v>negatif</v>
      </c>
      <c r="AP98" t="str">
        <f>'Liste Linéaire_Togo'!AP98</f>
        <v>Formation Sanitaire</v>
      </c>
    </row>
    <row r="99" spans="1:42">
      <c r="A99">
        <f>'Liste Linéaire_Togo'!A99</f>
        <v>98</v>
      </c>
      <c r="B99" t="str">
        <f>'Liste Linéaire_Togo'!B99</f>
        <v>DAMAZOU DJIWONOU</v>
      </c>
      <c r="C99">
        <f>'Liste Linéaire_Togo'!C99</f>
        <v>42</v>
      </c>
      <c r="D99" t="str">
        <f>'Liste Linéaire_Togo'!D99</f>
        <v>[15-44]</v>
      </c>
      <c r="E99">
        <f>'Liste Linéaire_Togo'!E99</f>
        <v>0</v>
      </c>
      <c r="F99" t="str">
        <f>'Liste Linéaire_Togo'!F99</f>
        <v>Masculin</v>
      </c>
      <c r="G99" t="str">
        <f>'Liste Linéaire_Togo'!G99</f>
        <v>CHARCUTIER</v>
      </c>
      <c r="H99">
        <f>'Liste Linéaire_Togo'!H99</f>
        <v>97117073</v>
      </c>
      <c r="I99" t="str">
        <f>'Liste Linéaire_Togo'!I99</f>
        <v>PRISONNIER</v>
      </c>
      <c r="J99" t="str">
        <f>VLOOKUP(I99,CARTE!$C$1:$F$198,3,FALSE)</f>
        <v>6.234928331889</v>
      </c>
      <c r="K99" t="str">
        <f>VLOOKUP(I99,CARTE!$C$1:$F$198,4,FALSE)</f>
        <v xml:space="preserve"> 1.615224647621934</v>
      </c>
      <c r="L99" t="str">
        <f>'Liste Linéaire_Togo'!L99</f>
        <v>POLYCLINIQUE D'ANEHO</v>
      </c>
      <c r="M99" t="str">
        <f>'Liste Linéaire_Togo'!M99</f>
        <v>LACS1</v>
      </c>
      <c r="N99" t="str">
        <f>'Liste Linéaire_Togo'!N99</f>
        <v>Lacs</v>
      </c>
      <c r="O99" t="str">
        <f>'Liste Linéaire_Togo'!O99</f>
        <v>MARITIME</v>
      </c>
      <c r="P99" s="24">
        <f>'Liste Linéaire_Togo'!P99</f>
        <v>45597</v>
      </c>
      <c r="Q99" t="str">
        <f>'Liste Linéaire_Togo'!Q99</f>
        <v>S44</v>
      </c>
      <c r="R99" s="24">
        <f>'Liste Linéaire_Togo'!R99</f>
        <v>45597</v>
      </c>
      <c r="S99" t="str">
        <f>'Liste Linéaire_Togo'!S99</f>
        <v>OUI</v>
      </c>
      <c r="T99" t="str">
        <f>'Liste Linéaire_Togo'!T99</f>
        <v>OUI</v>
      </c>
      <c r="U99" t="str">
        <f>'Liste Linéaire_Togo'!U99</f>
        <v>OUI</v>
      </c>
      <c r="V99" t="str">
        <f>'Liste Linéaire_Togo'!V99</f>
        <v>NON</v>
      </c>
      <c r="W99" t="str">
        <f>'Liste Linéaire_Togo'!W99</f>
        <v>NON</v>
      </c>
      <c r="X99" t="str">
        <f>'Liste Linéaire_Togo'!X99</f>
        <v>NON</v>
      </c>
      <c r="Y99" t="str">
        <f>'Liste Linéaire_Togo'!Y99</f>
        <v>NON</v>
      </c>
      <c r="Z99" t="str">
        <f>'Liste Linéaire_Togo'!Z99</f>
        <v>NON</v>
      </c>
      <c r="AA99" t="str">
        <f>'Liste Linéaire_Togo'!AA99</f>
        <v>NON</v>
      </c>
      <c r="AB99" t="str">
        <f>'Liste Linéaire_Togo'!AB99</f>
        <v>NON</v>
      </c>
      <c r="AC99" t="str">
        <f>'Liste Linéaire_Togo'!AC99</f>
        <v>NON</v>
      </c>
      <c r="AD99" t="str">
        <f>'Liste Linéaire_Togo'!AD99</f>
        <v>NON</v>
      </c>
      <c r="AE99" t="str">
        <f>'Liste Linéaire_Togo'!AE99</f>
        <v>OUI</v>
      </c>
      <c r="AF99" t="str">
        <f>'Liste Linéaire_Togo'!AF99</f>
        <v>négatif</v>
      </c>
      <c r="AG99" t="str">
        <f>'Liste Linéaire_Togo'!AG99</f>
        <v>Non faite</v>
      </c>
      <c r="AH99" t="str">
        <f>'Liste Linéaire_Togo'!AH99</f>
        <v>OUI</v>
      </c>
      <c r="AI99" s="24">
        <f>'Liste Linéaire_Togo'!AI99</f>
        <v>0</v>
      </c>
      <c r="AJ99" t="str">
        <f>'Liste Linéaire_Togo'!AJ99</f>
        <v>Guéri</v>
      </c>
      <c r="AK99" t="str">
        <f>'Liste Linéaire_Togo'!AK99</f>
        <v>suspect</v>
      </c>
      <c r="AL99" t="str">
        <f>'Liste Linéaire_Togo'!AL99</f>
        <v>Lacs</v>
      </c>
      <c r="AM99" t="str">
        <f>'Liste Linéaire_Togo'!AM99</f>
        <v>Lacs 1</v>
      </c>
      <c r="AN99" t="str">
        <f>'Liste Linéaire_Togo'!AN99</f>
        <v>Aného</v>
      </c>
      <c r="AO99" t="str">
        <f>'Liste Linéaire_Togo'!AO99</f>
        <v>negatif</v>
      </c>
      <c r="AP99" t="str">
        <f>'Liste Linéaire_Togo'!AP99</f>
        <v>Formation Sanitaire</v>
      </c>
    </row>
    <row r="100" spans="1:42">
      <c r="A100">
        <f>'Liste Linéaire_Togo'!A100</f>
        <v>99</v>
      </c>
      <c r="B100" t="str">
        <f>'Liste Linéaire_Togo'!B100</f>
        <v>TCHAGLI  ESSI</v>
      </c>
      <c r="C100">
        <f>'Liste Linéaire_Togo'!C100</f>
        <v>26</v>
      </c>
      <c r="D100" t="str">
        <f>'Liste Linéaire_Togo'!D100</f>
        <v>[15-44]</v>
      </c>
      <c r="E100">
        <f>'Liste Linéaire_Togo'!E100</f>
        <v>0</v>
      </c>
      <c r="F100" t="str">
        <f>'Liste Linéaire_Togo'!F100</f>
        <v>Féminin</v>
      </c>
      <c r="G100" t="str">
        <f>'Liste Linéaire_Togo'!G100</f>
        <v>REVENDEUSE</v>
      </c>
      <c r="H100">
        <f>'Liste Linéaire_Togo'!H100</f>
        <v>0</v>
      </c>
      <c r="I100" t="str">
        <f>'Liste Linéaire_Togo'!I100</f>
        <v>GOUMOUKOPE</v>
      </c>
      <c r="J100" t="str">
        <f>VLOOKUP(I100,CARTE!$C$1:$F$198,3,FALSE)</f>
        <v>6.210782053118657</v>
      </c>
      <c r="K100" t="str">
        <f>VLOOKUP(I100,CARTE!$C$1:$F$198,4,FALSE)</f>
        <v xml:space="preserve"> 1.522305618314484</v>
      </c>
      <c r="L100" t="str">
        <f>'Liste Linéaire_Togo'!L100</f>
        <v>GOUMOUKOPE</v>
      </c>
      <c r="M100" t="str">
        <f>'Liste Linéaire_Togo'!M100</f>
        <v>LACS3</v>
      </c>
      <c r="N100" t="str">
        <f>'Liste Linéaire_Togo'!N100</f>
        <v>Lacs</v>
      </c>
      <c r="O100" t="str">
        <f>'Liste Linéaire_Togo'!O100</f>
        <v>MARITIME</v>
      </c>
      <c r="P100" s="24">
        <f>'Liste Linéaire_Togo'!P100</f>
        <v>45597</v>
      </c>
      <c r="Q100" t="str">
        <f>'Liste Linéaire_Togo'!Q100</f>
        <v>S44</v>
      </c>
      <c r="R100" s="24">
        <f>'Liste Linéaire_Togo'!R100</f>
        <v>45597</v>
      </c>
      <c r="S100" t="str">
        <f>'Liste Linéaire_Togo'!S100</f>
        <v>OUI</v>
      </c>
      <c r="T100" t="str">
        <f>'Liste Linéaire_Togo'!T100</f>
        <v>OUI</v>
      </c>
      <c r="U100" t="str">
        <f>'Liste Linéaire_Togo'!U100</f>
        <v>OUI</v>
      </c>
      <c r="V100" t="str">
        <f>'Liste Linéaire_Togo'!V100</f>
        <v>NON</v>
      </c>
      <c r="W100" t="str">
        <f>'Liste Linéaire_Togo'!W100</f>
        <v>NON</v>
      </c>
      <c r="X100" t="str">
        <f>'Liste Linéaire_Togo'!X100</f>
        <v>NON</v>
      </c>
      <c r="Y100" t="str">
        <f>'Liste Linéaire_Togo'!Y100</f>
        <v>NON</v>
      </c>
      <c r="Z100" t="str">
        <f>'Liste Linéaire_Togo'!Z100</f>
        <v>NON</v>
      </c>
      <c r="AA100" t="str">
        <f>'Liste Linéaire_Togo'!AA100</f>
        <v>NON</v>
      </c>
      <c r="AB100" t="str">
        <f>'Liste Linéaire_Togo'!AB100</f>
        <v>OUI</v>
      </c>
      <c r="AC100" t="str">
        <f>'Liste Linéaire_Togo'!AC100</f>
        <v>NON</v>
      </c>
      <c r="AD100" t="str">
        <f>'Liste Linéaire_Togo'!AD100</f>
        <v>NON</v>
      </c>
      <c r="AE100" t="str">
        <f>'Liste Linéaire_Togo'!AE100</f>
        <v>OUI</v>
      </c>
      <c r="AF100" t="str">
        <f>'Liste Linéaire_Togo'!AF100</f>
        <v>négatif</v>
      </c>
      <c r="AG100" t="str">
        <f>'Liste Linéaire_Togo'!AG100</f>
        <v>Non faite</v>
      </c>
      <c r="AH100" t="str">
        <f>'Liste Linéaire_Togo'!AH100</f>
        <v>OUI</v>
      </c>
      <c r="AI100" s="24">
        <f>'Liste Linéaire_Togo'!AI100</f>
        <v>0</v>
      </c>
      <c r="AJ100" t="str">
        <f>'Liste Linéaire_Togo'!AJ100</f>
        <v>Guéri</v>
      </c>
      <c r="AK100" t="str">
        <f>'Liste Linéaire_Togo'!AK100</f>
        <v>suspect</v>
      </c>
      <c r="AL100" t="str">
        <f>'Liste Linéaire_Togo'!AL100</f>
        <v>Lacs</v>
      </c>
      <c r="AM100" t="str">
        <f>'Liste Linéaire_Togo'!AM100</f>
        <v>Lacs 3</v>
      </c>
      <c r="AN100" t="str">
        <f>'Liste Linéaire_Togo'!AN100</f>
        <v>Agbodrafo</v>
      </c>
      <c r="AO100" t="str">
        <f>'Liste Linéaire_Togo'!AO100</f>
        <v>negatif</v>
      </c>
      <c r="AP100" t="str">
        <f>'Liste Linéaire_Togo'!AP100</f>
        <v>Formation Sanitaire</v>
      </c>
    </row>
    <row r="101" spans="1:42">
      <c r="A101">
        <f>'Liste Linéaire_Togo'!A101</f>
        <v>100</v>
      </c>
      <c r="B101" t="str">
        <f>'Liste Linéaire_Togo'!B101</f>
        <v xml:space="preserve">DOGBE DOSSEH </v>
      </c>
      <c r="C101">
        <f>'Liste Linéaire_Togo'!C101</f>
        <v>56</v>
      </c>
      <c r="D101" t="str">
        <f>'Liste Linéaire_Togo'!D101</f>
        <v>[45-59]</v>
      </c>
      <c r="E101">
        <f>'Liste Linéaire_Togo'!E101</f>
        <v>0</v>
      </c>
      <c r="F101" t="str">
        <f>'Liste Linéaire_Togo'!F101</f>
        <v>Masculin</v>
      </c>
      <c r="G101" t="str">
        <f>'Liste Linéaire_Togo'!G101</f>
        <v>PECHEUR</v>
      </c>
      <c r="H101">
        <f>'Liste Linéaire_Togo'!H101</f>
        <v>71032104</v>
      </c>
      <c r="I101" t="str">
        <f>'Liste Linéaire_Togo'!I101</f>
        <v>HABITAT</v>
      </c>
      <c r="J101" t="str">
        <f>VLOOKUP(I101,CARTE!$C$1:$F$198,3,FALSE)</f>
        <v>6.234928331889</v>
      </c>
      <c r="K101" t="str">
        <f>VLOOKUP(I101,CARTE!$C$1:$F$198,4,FALSE)</f>
        <v xml:space="preserve"> 1.615224647621934</v>
      </c>
      <c r="L101" t="str">
        <f>'Liste Linéaire_Togo'!L101</f>
        <v>AZIAGBACONDJI</v>
      </c>
      <c r="M101" t="str">
        <f>'Liste Linéaire_Togo'!M101</f>
        <v>LACS1</v>
      </c>
      <c r="N101" t="str">
        <f>'Liste Linéaire_Togo'!N101</f>
        <v>Lacs</v>
      </c>
      <c r="O101" t="str">
        <f>'Liste Linéaire_Togo'!O101</f>
        <v>MARITIME</v>
      </c>
      <c r="P101" s="24">
        <f>'Liste Linéaire_Togo'!P101</f>
        <v>45596</v>
      </c>
      <c r="Q101" t="str">
        <f>'Liste Linéaire_Togo'!Q101</f>
        <v>S44</v>
      </c>
      <c r="R101" s="24">
        <f>'Liste Linéaire_Togo'!R101</f>
        <v>45597</v>
      </c>
      <c r="S101" t="str">
        <f>'Liste Linéaire_Togo'!S101</f>
        <v>OUI</v>
      </c>
      <c r="T101" t="str">
        <f>'Liste Linéaire_Togo'!T101</f>
        <v>OUI</v>
      </c>
      <c r="U101" t="str">
        <f>'Liste Linéaire_Togo'!U101</f>
        <v>OUI</v>
      </c>
      <c r="V101" t="str">
        <f>'Liste Linéaire_Togo'!V101</f>
        <v>OUI</v>
      </c>
      <c r="W101" t="str">
        <f>'Liste Linéaire_Togo'!W101</f>
        <v>OUI</v>
      </c>
      <c r="X101" t="str">
        <f>'Liste Linéaire_Togo'!X101</f>
        <v>NON</v>
      </c>
      <c r="Y101" t="str">
        <f>'Liste Linéaire_Togo'!Y101</f>
        <v>NON</v>
      </c>
      <c r="Z101" t="str">
        <f>'Liste Linéaire_Togo'!Z101</f>
        <v>NON</v>
      </c>
      <c r="AA101" t="str">
        <f>'Liste Linéaire_Togo'!AA101</f>
        <v>NON</v>
      </c>
      <c r="AB101" t="str">
        <f>'Liste Linéaire_Togo'!AB101</f>
        <v>NON</v>
      </c>
      <c r="AC101" t="str">
        <f>'Liste Linéaire_Togo'!AC101</f>
        <v>NON</v>
      </c>
      <c r="AD101" t="str">
        <f>'Liste Linéaire_Togo'!AD101</f>
        <v>NON</v>
      </c>
      <c r="AE101" t="str">
        <f>'Liste Linéaire_Togo'!AE101</f>
        <v>OUI</v>
      </c>
      <c r="AF101" t="str">
        <f>'Liste Linéaire_Togo'!AF101</f>
        <v>négatif</v>
      </c>
      <c r="AG101" t="str">
        <f>'Liste Linéaire_Togo'!AG101</f>
        <v>Non faite</v>
      </c>
      <c r="AH101" t="str">
        <f>'Liste Linéaire_Togo'!AH101</f>
        <v>OUI</v>
      </c>
      <c r="AI101" s="24">
        <f>'Liste Linéaire_Togo'!AI101</f>
        <v>0</v>
      </c>
      <c r="AJ101" t="str">
        <f>'Liste Linéaire_Togo'!AJ101</f>
        <v>Guéri</v>
      </c>
      <c r="AK101" t="str">
        <f>'Liste Linéaire_Togo'!AK101</f>
        <v>suspect</v>
      </c>
      <c r="AL101" t="str">
        <f>'Liste Linéaire_Togo'!AL101</f>
        <v>Lacs</v>
      </c>
      <c r="AM101" t="str">
        <f>'Liste Linéaire_Togo'!AM101</f>
        <v>Lacs 1</v>
      </c>
      <c r="AN101" t="str">
        <f>'Liste Linéaire_Togo'!AN101</f>
        <v>AdjIdo</v>
      </c>
      <c r="AO101" t="str">
        <f>'Liste Linéaire_Togo'!AO101</f>
        <v>negatif</v>
      </c>
      <c r="AP101" t="str">
        <f>'Liste Linéaire_Togo'!AP101</f>
        <v>Communautaire</v>
      </c>
    </row>
    <row r="102" spans="1:42">
      <c r="A102">
        <f>'Liste Linéaire_Togo'!A102</f>
        <v>101</v>
      </c>
      <c r="B102" t="str">
        <f>'Liste Linéaire_Togo'!B102</f>
        <v>DOTSE  PATRICIA</v>
      </c>
      <c r="C102">
        <f>'Liste Linéaire_Togo'!C102</f>
        <v>19</v>
      </c>
      <c r="D102" t="str">
        <f>'Liste Linéaire_Togo'!D102</f>
        <v>[15-44]</v>
      </c>
      <c r="E102">
        <f>'Liste Linéaire_Togo'!E102</f>
        <v>0</v>
      </c>
      <c r="F102" t="str">
        <f>'Liste Linéaire_Togo'!F102</f>
        <v>Féminin</v>
      </c>
      <c r="G102" t="str">
        <f>'Liste Linéaire_Togo'!G102</f>
        <v>ELEVE</v>
      </c>
      <c r="H102" t="str">
        <f>'Liste Linéaire_Togo'!H102</f>
        <v>71836533/71870276</v>
      </c>
      <c r="I102" t="str">
        <f>'Liste Linéaire_Togo'!I102</f>
        <v>JERICHO</v>
      </c>
      <c r="J102" t="str">
        <f>VLOOKUP(I102,CARTE!$C$1:$F$198,3,FALSE)</f>
        <v>6.234928331889</v>
      </c>
      <c r="K102" t="str">
        <f>VLOOKUP(I102,CARTE!$C$1:$F$198,4,FALSE)</f>
        <v xml:space="preserve"> 1.615224647621934</v>
      </c>
      <c r="L102" t="str">
        <f>'Liste Linéaire_Togo'!L102</f>
        <v>POLYCLINIQUE D'ANEHO</v>
      </c>
      <c r="M102" t="str">
        <f>'Liste Linéaire_Togo'!M102</f>
        <v>LACS1</v>
      </c>
      <c r="N102" t="str">
        <f>'Liste Linéaire_Togo'!N102</f>
        <v>Lacs</v>
      </c>
      <c r="O102" t="str">
        <f>'Liste Linéaire_Togo'!O102</f>
        <v>MARITIME</v>
      </c>
      <c r="P102" s="24">
        <f>'Liste Linéaire_Togo'!P102</f>
        <v>45597</v>
      </c>
      <c r="Q102" t="str">
        <f>'Liste Linéaire_Togo'!Q102</f>
        <v>S44</v>
      </c>
      <c r="R102" s="24">
        <f>'Liste Linéaire_Togo'!R102</f>
        <v>45598</v>
      </c>
      <c r="S102" t="str">
        <f>'Liste Linéaire_Togo'!S102</f>
        <v>OUI</v>
      </c>
      <c r="T102" t="str">
        <f>'Liste Linéaire_Togo'!T102</f>
        <v>OUI</v>
      </c>
      <c r="U102" t="str">
        <f>'Liste Linéaire_Togo'!U102</f>
        <v>NON</v>
      </c>
      <c r="V102" t="str">
        <f>'Liste Linéaire_Togo'!V102</f>
        <v>OUI</v>
      </c>
      <c r="W102" t="str">
        <f>'Liste Linéaire_Togo'!W102</f>
        <v>OUI</v>
      </c>
      <c r="X102" t="str">
        <f>'Liste Linéaire_Togo'!X102</f>
        <v>NON</v>
      </c>
      <c r="Y102" t="str">
        <f>'Liste Linéaire_Togo'!Y102</f>
        <v>NON</v>
      </c>
      <c r="Z102" t="str">
        <f>'Liste Linéaire_Togo'!Z102</f>
        <v>NON</v>
      </c>
      <c r="AA102" t="str">
        <f>'Liste Linéaire_Togo'!AA102</f>
        <v>NON</v>
      </c>
      <c r="AB102" t="str">
        <f>'Liste Linéaire_Togo'!AB102</f>
        <v>NON</v>
      </c>
      <c r="AC102" t="str">
        <f>'Liste Linéaire_Togo'!AC102</f>
        <v>NON</v>
      </c>
      <c r="AD102" t="str">
        <f>'Liste Linéaire_Togo'!AD102</f>
        <v>NON</v>
      </c>
      <c r="AE102" t="str">
        <f>'Liste Linéaire_Togo'!AE102</f>
        <v>OUI</v>
      </c>
      <c r="AF102" t="str">
        <f>'Liste Linéaire_Togo'!AF102</f>
        <v>négatif</v>
      </c>
      <c r="AG102" t="str">
        <f>'Liste Linéaire_Togo'!AG102</f>
        <v>Non faite</v>
      </c>
      <c r="AH102" t="str">
        <f>'Liste Linéaire_Togo'!AH102</f>
        <v>OUI</v>
      </c>
      <c r="AI102" s="24">
        <f>'Liste Linéaire_Togo'!AI102</f>
        <v>0</v>
      </c>
      <c r="AJ102" t="str">
        <f>'Liste Linéaire_Togo'!AJ102</f>
        <v>Guéri</v>
      </c>
      <c r="AK102" t="str">
        <f>'Liste Linéaire_Togo'!AK102</f>
        <v>suspect</v>
      </c>
      <c r="AL102" t="str">
        <f>'Liste Linéaire_Togo'!AL102</f>
        <v>Lacs</v>
      </c>
      <c r="AM102" t="str">
        <f>'Liste Linéaire_Togo'!AM102</f>
        <v>Lacs 1</v>
      </c>
      <c r="AN102" t="str">
        <f>'Liste Linéaire_Togo'!AN102</f>
        <v>Aného</v>
      </c>
      <c r="AO102" t="str">
        <f>'Liste Linéaire_Togo'!AO102</f>
        <v>negatif</v>
      </c>
      <c r="AP102" t="str">
        <f>'Liste Linéaire_Togo'!AP102</f>
        <v>Formation Sanitaire</v>
      </c>
    </row>
    <row r="103" spans="1:42">
      <c r="A103">
        <f>'Liste Linéaire_Togo'!A103</f>
        <v>102</v>
      </c>
      <c r="B103" t="str">
        <f>'Liste Linéaire_Togo'!B103</f>
        <v>KOUKOUZOU KOMLAVI</v>
      </c>
      <c r="C103">
        <f>'Liste Linéaire_Togo'!C103</f>
        <v>48</v>
      </c>
      <c r="D103" t="str">
        <f>'Liste Linéaire_Togo'!D103</f>
        <v>[45-59]</v>
      </c>
      <c r="E103">
        <f>'Liste Linéaire_Togo'!E103</f>
        <v>0</v>
      </c>
      <c r="F103" t="str">
        <f>'Liste Linéaire_Togo'!F103</f>
        <v>Masculin</v>
      </c>
      <c r="G103" t="str">
        <f>'Liste Linéaire_Togo'!G103</f>
        <v>SOUDEUR</v>
      </c>
      <c r="H103">
        <f>'Liste Linéaire_Togo'!H103</f>
        <v>70077522</v>
      </c>
      <c r="I103" t="str">
        <f>'Liste Linéaire_Togo'!I103</f>
        <v>DEGBENOU</v>
      </c>
      <c r="J103" t="str">
        <f>VLOOKUP(I103,CARTE!$C$1:$F$198,3,FALSE)</f>
        <v>6.234928331889</v>
      </c>
      <c r="K103" t="str">
        <f>VLOOKUP(I103,CARTE!$C$1:$F$198,4,FALSE)</f>
        <v xml:space="preserve"> 1.615224647621934</v>
      </c>
      <c r="L103" t="str">
        <f>'Liste Linéaire_Togo'!L103</f>
        <v>POLYCLINIQUE D'ANEHO</v>
      </c>
      <c r="M103" t="str">
        <f>'Liste Linéaire_Togo'!M103</f>
        <v>LACS1</v>
      </c>
      <c r="N103" t="str">
        <f>'Liste Linéaire_Togo'!N103</f>
        <v>Lacs</v>
      </c>
      <c r="O103" t="str">
        <f>'Liste Linéaire_Togo'!O103</f>
        <v>MARITIME</v>
      </c>
      <c r="P103" s="24">
        <f>'Liste Linéaire_Togo'!P103</f>
        <v>45598</v>
      </c>
      <c r="Q103" t="str">
        <f>'Liste Linéaire_Togo'!Q103</f>
        <v>S44</v>
      </c>
      <c r="R103" s="24">
        <f>'Liste Linéaire_Togo'!R103</f>
        <v>45598</v>
      </c>
      <c r="S103" t="str">
        <f>'Liste Linéaire_Togo'!S103</f>
        <v>OUI</v>
      </c>
      <c r="T103" t="str">
        <f>'Liste Linéaire_Togo'!T103</f>
        <v>OUI</v>
      </c>
      <c r="U103" t="str">
        <f>'Liste Linéaire_Togo'!U103</f>
        <v>NON</v>
      </c>
      <c r="V103" t="str">
        <f>'Liste Linéaire_Togo'!V103</f>
        <v>NON</v>
      </c>
      <c r="W103" t="str">
        <f>'Liste Linéaire_Togo'!W103</f>
        <v>NON</v>
      </c>
      <c r="X103" t="str">
        <f>'Liste Linéaire_Togo'!X103</f>
        <v>NON</v>
      </c>
      <c r="Y103" t="str">
        <f>'Liste Linéaire_Togo'!Y103</f>
        <v>OUI</v>
      </c>
      <c r="Z103" t="str">
        <f>'Liste Linéaire_Togo'!Z103</f>
        <v>OUI</v>
      </c>
      <c r="AA103" t="str">
        <f>'Liste Linéaire_Togo'!AA103</f>
        <v>OUI</v>
      </c>
      <c r="AB103" t="str">
        <f>'Liste Linéaire_Togo'!AB103</f>
        <v>OUI</v>
      </c>
      <c r="AC103" t="str">
        <f>'Liste Linéaire_Togo'!AC103</f>
        <v>NON</v>
      </c>
      <c r="AD103" t="str">
        <f>'Liste Linéaire_Togo'!AD103</f>
        <v>NON</v>
      </c>
      <c r="AE103" t="str">
        <f>'Liste Linéaire_Togo'!AE103</f>
        <v>OUI</v>
      </c>
      <c r="AF103" t="str">
        <f>'Liste Linéaire_Togo'!AF103</f>
        <v>négatif</v>
      </c>
      <c r="AG103" t="str">
        <f>'Liste Linéaire_Togo'!AG103</f>
        <v>Non faite</v>
      </c>
      <c r="AH103" t="str">
        <f>'Liste Linéaire_Togo'!AH103</f>
        <v>OUI</v>
      </c>
      <c r="AI103" s="24">
        <f>'Liste Linéaire_Togo'!AI103</f>
        <v>0</v>
      </c>
      <c r="AJ103" t="str">
        <f>'Liste Linéaire_Togo'!AJ103</f>
        <v>Guéri</v>
      </c>
      <c r="AK103" t="str">
        <f>'Liste Linéaire_Togo'!AK103</f>
        <v>suspect</v>
      </c>
      <c r="AL103" t="str">
        <f>'Liste Linéaire_Togo'!AL103</f>
        <v>Lacs</v>
      </c>
      <c r="AM103" t="str">
        <f>'Liste Linéaire_Togo'!AM103</f>
        <v>Lacs 1</v>
      </c>
      <c r="AN103" t="str">
        <f>'Liste Linéaire_Togo'!AN103</f>
        <v>Aného</v>
      </c>
      <c r="AO103" t="str">
        <f>'Liste Linéaire_Togo'!AO103</f>
        <v>negatif</v>
      </c>
      <c r="AP103" t="str">
        <f>'Liste Linéaire_Togo'!AP103</f>
        <v>Communautaire</v>
      </c>
    </row>
    <row r="104" spans="1:42">
      <c r="A104">
        <f>'Liste Linéaire_Togo'!A104</f>
        <v>103</v>
      </c>
      <c r="B104" t="str">
        <f>'Liste Linéaire_Togo'!B104</f>
        <v>BOGUE  HOMEFA</v>
      </c>
      <c r="C104">
        <f>'Liste Linéaire_Togo'!C104</f>
        <v>39</v>
      </c>
      <c r="D104" t="str">
        <f>'Liste Linéaire_Togo'!D104</f>
        <v>[15-44]</v>
      </c>
      <c r="E104">
        <f>'Liste Linéaire_Togo'!E104</f>
        <v>0</v>
      </c>
      <c r="F104" t="str">
        <f>'Liste Linéaire_Togo'!F104</f>
        <v>Féminin</v>
      </c>
      <c r="G104" t="str">
        <f>'Liste Linéaire_Togo'!G104</f>
        <v>REVENDEUSE</v>
      </c>
      <c r="H104">
        <f>'Liste Linéaire_Togo'!H104</f>
        <v>97949465</v>
      </c>
      <c r="I104" t="str">
        <f>'Liste Linéaire_Togo'!I104</f>
        <v>DAGUE</v>
      </c>
      <c r="J104" t="str">
        <f>VLOOKUP(I104,CARTE!$C$1:$F$198,3,FALSE)</f>
        <v>6.221673273925775</v>
      </c>
      <c r="K104" t="str">
        <f>VLOOKUP(I104,CARTE!$C$1:$F$198,4,FALSE)</f>
        <v xml:space="preserve"> 1.453890712205296</v>
      </c>
      <c r="L104" t="str">
        <f>'Liste Linéaire_Togo'!L104</f>
        <v>TOGOKOME</v>
      </c>
      <c r="M104" t="str">
        <f>'Liste Linéaire_Togo'!M104</f>
        <v>LACS3</v>
      </c>
      <c r="N104" t="str">
        <f>'Liste Linéaire_Togo'!N104</f>
        <v>Lacs</v>
      </c>
      <c r="O104" t="str">
        <f>'Liste Linéaire_Togo'!O104</f>
        <v>MARITIME</v>
      </c>
      <c r="P104" s="24">
        <f>'Liste Linéaire_Togo'!P104</f>
        <v>45598</v>
      </c>
      <c r="Q104" t="str">
        <f>'Liste Linéaire_Togo'!Q104</f>
        <v>S44</v>
      </c>
      <c r="R104" s="24">
        <f>'Liste Linéaire_Togo'!R104</f>
        <v>45598</v>
      </c>
      <c r="S104" t="str">
        <f>'Liste Linéaire_Togo'!S104</f>
        <v>OUI</v>
      </c>
      <c r="T104" t="str">
        <f>'Liste Linéaire_Togo'!T104</f>
        <v>OUI</v>
      </c>
      <c r="U104" t="str">
        <f>'Liste Linéaire_Togo'!U104</f>
        <v>NON</v>
      </c>
      <c r="V104" t="str">
        <f>'Liste Linéaire_Togo'!V104</f>
        <v>NON</v>
      </c>
      <c r="W104" t="str">
        <f>'Liste Linéaire_Togo'!W104</f>
        <v>NON</v>
      </c>
      <c r="X104" t="str">
        <f>'Liste Linéaire_Togo'!X104</f>
        <v>NON</v>
      </c>
      <c r="Y104" t="str">
        <f>'Liste Linéaire_Togo'!Y104</f>
        <v>OUI</v>
      </c>
      <c r="Z104" t="str">
        <f>'Liste Linéaire_Togo'!Z104</f>
        <v>OUI</v>
      </c>
      <c r="AA104" t="str">
        <f>'Liste Linéaire_Togo'!AA104</f>
        <v>OUI</v>
      </c>
      <c r="AB104" t="str">
        <f>'Liste Linéaire_Togo'!AB104</f>
        <v>OUI</v>
      </c>
      <c r="AC104" t="str">
        <f>'Liste Linéaire_Togo'!AC104</f>
        <v xml:space="preserve">NON </v>
      </c>
      <c r="AD104" t="str">
        <f>'Liste Linéaire_Togo'!AD104</f>
        <v>NON</v>
      </c>
      <c r="AE104" t="str">
        <f>'Liste Linéaire_Togo'!AE104</f>
        <v>OUI</v>
      </c>
      <c r="AF104" t="str">
        <f>'Liste Linéaire_Togo'!AF104</f>
        <v>négatif</v>
      </c>
      <c r="AG104" t="str">
        <f>'Liste Linéaire_Togo'!AG104</f>
        <v>Non faite</v>
      </c>
      <c r="AH104" t="str">
        <f>'Liste Linéaire_Togo'!AH104</f>
        <v>OUI</v>
      </c>
      <c r="AI104" s="24">
        <f>'Liste Linéaire_Togo'!AI104</f>
        <v>0</v>
      </c>
      <c r="AJ104" t="str">
        <f>'Liste Linéaire_Togo'!AJ104</f>
        <v>Guéri</v>
      </c>
      <c r="AK104" t="str">
        <f>'Liste Linéaire_Togo'!AK104</f>
        <v>suspect</v>
      </c>
      <c r="AL104" t="str">
        <f>'Liste Linéaire_Togo'!AL104</f>
        <v>Lacs</v>
      </c>
      <c r="AM104" t="str">
        <f>'Liste Linéaire_Togo'!AM104</f>
        <v>Lacs 3</v>
      </c>
      <c r="AN104" t="str">
        <f>'Liste Linéaire_Togo'!AN104</f>
        <v>Agbodrafo</v>
      </c>
      <c r="AO104" t="str">
        <f>'Liste Linéaire_Togo'!AO104</f>
        <v>negatif</v>
      </c>
      <c r="AP104" t="str">
        <f>'Liste Linéaire_Togo'!AP104</f>
        <v>Communautaire</v>
      </c>
    </row>
    <row r="105" spans="1:42">
      <c r="A105">
        <f>'Liste Linéaire_Togo'!A105</f>
        <v>104</v>
      </c>
      <c r="B105" t="str">
        <f>'Liste Linéaire_Togo'!B105</f>
        <v>MIHETO AKOUVI</v>
      </c>
      <c r="C105">
        <f>'Liste Linéaire_Togo'!C105</f>
        <v>45</v>
      </c>
      <c r="D105" t="str">
        <f>'Liste Linéaire_Togo'!D105</f>
        <v>[45-59]</v>
      </c>
      <c r="E105">
        <f>'Liste Linéaire_Togo'!E105</f>
        <v>0</v>
      </c>
      <c r="F105" t="str">
        <f>'Liste Linéaire_Togo'!F105</f>
        <v>Féminin</v>
      </c>
      <c r="G105" t="str">
        <f>'Liste Linéaire_Togo'!G105</f>
        <v>Ménagère</v>
      </c>
      <c r="H105" t="str">
        <f>'Liste Linéaire_Togo'!H105</f>
        <v>S/C 98682965/91729761</v>
      </c>
      <c r="I105" t="str">
        <f>'Liste Linéaire_Togo'!I105</f>
        <v>Dogboyou</v>
      </c>
      <c r="J105" t="str">
        <f>VLOOKUP(I105,CARTE!$C$1:$F$198,3,FALSE)</f>
        <v>6.493375</v>
      </c>
      <c r="K105" t="str">
        <f>VLOOKUP(I105,CARTE!$C$1:$F$198,4,FALSE)</f>
        <v>1.711843</v>
      </c>
      <c r="L105" t="str">
        <f>'Liste Linéaire_Togo'!L105</f>
        <v>USP AGBETIKO</v>
      </c>
      <c r="M105" t="str">
        <f>'Liste Linéaire_Togo'!M105</f>
        <v>BAS-MONO2</v>
      </c>
      <c r="N105" t="str">
        <f>'Liste Linéaire_Togo'!N105</f>
        <v>BAS-MONO</v>
      </c>
      <c r="O105" t="str">
        <f>'Liste Linéaire_Togo'!O105</f>
        <v>MARITIME</v>
      </c>
      <c r="P105" s="24">
        <f>'Liste Linéaire_Togo'!P105</f>
        <v>45587</v>
      </c>
      <c r="Q105" t="str">
        <f>'Liste Linéaire_Togo'!Q105</f>
        <v>S43</v>
      </c>
      <c r="R105" s="24">
        <f>'Liste Linéaire_Togo'!R105</f>
        <v>45589</v>
      </c>
      <c r="S105" t="str">
        <f>'Liste Linéaire_Togo'!S105</f>
        <v>OUI</v>
      </c>
      <c r="T105" t="str">
        <f>'Liste Linéaire_Togo'!T105</f>
        <v>OUI</v>
      </c>
      <c r="U105" t="str">
        <f>'Liste Linéaire_Togo'!U105</f>
        <v>OUI</v>
      </c>
      <c r="V105" t="str">
        <f>'Liste Linéaire_Togo'!V105</f>
        <v>OUI</v>
      </c>
      <c r="W105" t="str">
        <f>'Liste Linéaire_Togo'!W105</f>
        <v>OUI</v>
      </c>
      <c r="X105" t="str">
        <f>'Liste Linéaire_Togo'!X105</f>
        <v>Dyspnée</v>
      </c>
      <c r="Y105" t="str">
        <f>'Liste Linéaire_Togo'!Y105</f>
        <v>OUI</v>
      </c>
      <c r="Z105" t="str">
        <f>'Liste Linéaire_Togo'!Z105</f>
        <v>OUI</v>
      </c>
      <c r="AA105" t="str">
        <f>'Liste Linéaire_Togo'!AA105</f>
        <v>NON</v>
      </c>
      <c r="AB105" t="str">
        <f>'Liste Linéaire_Togo'!AB105</f>
        <v>NON</v>
      </c>
      <c r="AC105" t="str">
        <f>'Liste Linéaire_Togo'!AC105</f>
        <v>TdE+Eau de fleuve</v>
      </c>
      <c r="AD105" t="str">
        <f>'Liste Linéaire_Togo'!AD105</f>
        <v>NON</v>
      </c>
      <c r="AE105" t="str">
        <f>'Liste Linéaire_Togo'!AE105</f>
        <v>NON</v>
      </c>
      <c r="AF105" t="str">
        <f>'Liste Linéaire_Togo'!AF105</f>
        <v>NON fait</v>
      </c>
      <c r="AG105" t="str">
        <f>'Liste Linéaire_Togo'!AG105</f>
        <v>Non faite</v>
      </c>
      <c r="AH105" t="str">
        <f>'Liste Linéaire_Togo'!AH105</f>
        <v>NON</v>
      </c>
      <c r="AI105" s="24">
        <f>'Liste Linéaire_Togo'!AI105</f>
        <v>45590</v>
      </c>
      <c r="AJ105" t="str">
        <f>'Liste Linéaire_Togo'!AJ105</f>
        <v>dcd</v>
      </c>
      <c r="AK105" t="str">
        <f>'Liste Linéaire_Togo'!AK105</f>
        <v>suspect</v>
      </c>
      <c r="AL105" t="str">
        <f>'Liste Linéaire_Togo'!AL105</f>
        <v>Bas-Mono</v>
      </c>
      <c r="AM105" t="str">
        <f>'Liste Linéaire_Togo'!AM105</f>
        <v>Bas-Mono 2</v>
      </c>
      <c r="AN105" t="str">
        <f>'Liste Linéaire_Togo'!AN105</f>
        <v>Agbétiko</v>
      </c>
      <c r="AO105" t="str">
        <f>'Liste Linéaire_Togo'!AO105</f>
        <v>negatif</v>
      </c>
      <c r="AP105" t="str">
        <f>'Liste Linéaire_Togo'!AP105</f>
        <v>Communautaire</v>
      </c>
    </row>
    <row r="106" spans="1:42">
      <c r="A106">
        <f>'Liste Linéaire_Togo'!A106</f>
        <v>105</v>
      </c>
      <c r="B106" t="str">
        <f>'Liste Linéaire_Togo'!B106</f>
        <v>TOSSOU SOKPOHOE</v>
      </c>
      <c r="C106">
        <f>'Liste Linéaire_Togo'!C106</f>
        <v>68</v>
      </c>
      <c r="D106" t="str">
        <f>'Liste Linéaire_Togo'!D106</f>
        <v>[60 et plus]</v>
      </c>
      <c r="E106">
        <f>'Liste Linéaire_Togo'!E106</f>
        <v>0</v>
      </c>
      <c r="F106" t="str">
        <f>'Liste Linéaire_Togo'!F106</f>
        <v>Féminin</v>
      </c>
      <c r="G106" t="str">
        <f>'Liste Linéaire_Togo'!G106</f>
        <v>Ménagère</v>
      </c>
      <c r="H106" t="str">
        <f>'Liste Linéaire_Togo'!H106</f>
        <v>S/C 98682965/91729761</v>
      </c>
      <c r="I106" t="str">
        <f>'Liste Linéaire_Togo'!I106</f>
        <v>Dogboyou</v>
      </c>
      <c r="J106" t="str">
        <f>VLOOKUP(I106,CARTE!$C$1:$F$198,3,FALSE)</f>
        <v>6.493375</v>
      </c>
      <c r="K106" t="str">
        <f>VLOOKUP(I106,CARTE!$C$1:$F$198,4,FALSE)</f>
        <v>1.711843</v>
      </c>
      <c r="L106" t="str">
        <f>'Liste Linéaire_Togo'!L106</f>
        <v>USP AGBETIKO</v>
      </c>
      <c r="M106" t="str">
        <f>'Liste Linéaire_Togo'!M106</f>
        <v>BAS-MONO2</v>
      </c>
      <c r="N106" t="str">
        <f>'Liste Linéaire_Togo'!N106</f>
        <v>BAS-MONO</v>
      </c>
      <c r="O106" t="str">
        <f>'Liste Linéaire_Togo'!O106</f>
        <v>MARITIME</v>
      </c>
      <c r="P106" s="24">
        <f>'Liste Linéaire_Togo'!P106</f>
        <v>45589</v>
      </c>
      <c r="Q106" t="str">
        <f>'Liste Linéaire_Togo'!Q106</f>
        <v>S43</v>
      </c>
      <c r="R106" s="24">
        <f>'Liste Linéaire_Togo'!R106</f>
        <v>45589</v>
      </c>
      <c r="S106" t="str">
        <f>'Liste Linéaire_Togo'!S106</f>
        <v>OUI</v>
      </c>
      <c r="T106" t="str">
        <f>'Liste Linéaire_Togo'!T106</f>
        <v>OUI</v>
      </c>
      <c r="U106" t="str">
        <f>'Liste Linéaire_Togo'!U106</f>
        <v>OUI</v>
      </c>
      <c r="V106" t="str">
        <f>'Liste Linéaire_Togo'!V106</f>
        <v>NON</v>
      </c>
      <c r="W106" t="str">
        <f>'Liste Linéaire_Togo'!W106</f>
        <v>NON</v>
      </c>
      <c r="X106" t="str">
        <f>'Liste Linéaire_Togo'!X106</f>
        <v>NON</v>
      </c>
      <c r="Y106" t="str">
        <f>'Liste Linéaire_Togo'!Y106</f>
        <v>OUI</v>
      </c>
      <c r="Z106" t="str">
        <f>'Liste Linéaire_Togo'!Z106</f>
        <v>OUI</v>
      </c>
      <c r="AA106" t="str">
        <f>'Liste Linéaire_Togo'!AA106</f>
        <v>NON</v>
      </c>
      <c r="AB106" t="str">
        <f>'Liste Linéaire_Togo'!AB106</f>
        <v>NON</v>
      </c>
      <c r="AC106" t="str">
        <f>'Liste Linéaire_Togo'!AC106</f>
        <v>TdE+Eau de fleuve</v>
      </c>
      <c r="AD106" t="str">
        <f>'Liste Linéaire_Togo'!AD106</f>
        <v>NON</v>
      </c>
      <c r="AE106" t="str">
        <f>'Liste Linéaire_Togo'!AE106</f>
        <v>OUI</v>
      </c>
      <c r="AF106" t="str">
        <f>'Liste Linéaire_Togo'!AF106</f>
        <v>positif</v>
      </c>
      <c r="AG106" t="str">
        <f>'Liste Linéaire_Togo'!AG106</f>
        <v>Positif O1 Ogawa</v>
      </c>
      <c r="AH106" t="str">
        <f>'Liste Linéaire_Togo'!AH106</f>
        <v>OUI</v>
      </c>
      <c r="AI106" s="24">
        <f>'Liste Linéaire_Togo'!AI106</f>
        <v>45594</v>
      </c>
      <c r="AJ106" t="str">
        <f>'Liste Linéaire_Togo'!AJ106</f>
        <v>Guéri</v>
      </c>
      <c r="AK106" t="str">
        <f>'Liste Linéaire_Togo'!AK106</f>
        <v>confirmé</v>
      </c>
      <c r="AL106" t="str">
        <f>'Liste Linéaire_Togo'!AL106</f>
        <v>Bas-Mono</v>
      </c>
      <c r="AM106" t="str">
        <f>'Liste Linéaire_Togo'!AM106</f>
        <v>Bas-Mono 2</v>
      </c>
      <c r="AN106" t="str">
        <f>'Liste Linéaire_Togo'!AN106</f>
        <v>Agbétiko</v>
      </c>
      <c r="AO106" t="str">
        <f>'Liste Linéaire_Togo'!AO106</f>
        <v>Positif</v>
      </c>
      <c r="AP106" t="str">
        <f>'Liste Linéaire_Togo'!AP106</f>
        <v>Formation sanitaire</v>
      </c>
    </row>
    <row r="107" spans="1:42">
      <c r="A107">
        <f>'Liste Linéaire_Togo'!A107</f>
        <v>106</v>
      </c>
      <c r="B107" t="str">
        <f>'Liste Linéaire_Togo'!B107</f>
        <v>KOUKOU KODJO GEOFFROI</v>
      </c>
      <c r="C107">
        <f>'Liste Linéaire_Togo'!C107</f>
        <v>54</v>
      </c>
      <c r="D107" t="str">
        <f>'Liste Linéaire_Togo'!D107</f>
        <v>[45-59]</v>
      </c>
      <c r="E107">
        <f>'Liste Linéaire_Togo'!E107</f>
        <v>0</v>
      </c>
      <c r="F107" t="str">
        <f>'Liste Linéaire_Togo'!F107</f>
        <v>Masculin</v>
      </c>
      <c r="G107" t="str">
        <f>'Liste Linéaire_Togo'!G107</f>
        <v>Chauffeur</v>
      </c>
      <c r="H107">
        <f>'Liste Linéaire_Togo'!H107</f>
        <v>0</v>
      </c>
      <c r="I107" t="str">
        <f>'Liste Linéaire_Togo'!I107</f>
        <v>Atchanhoé</v>
      </c>
      <c r="J107" t="str">
        <f>VLOOKUP(I107,CARTE!$C$1:$F$198,3,FALSE)</f>
        <v>6.497394</v>
      </c>
      <c r="K107" t="str">
        <f>VLOOKUP(I107,CARTE!$C$1:$F$198,4,FALSE)</f>
        <v>1.711426</v>
      </c>
      <c r="L107" t="str">
        <f>'Liste Linéaire_Togo'!L107</f>
        <v>USP AGBETIKO</v>
      </c>
      <c r="M107" t="str">
        <f>'Liste Linéaire_Togo'!M107</f>
        <v>BAS-MONO2</v>
      </c>
      <c r="N107" t="str">
        <f>'Liste Linéaire_Togo'!N107</f>
        <v>BAS-MONO</v>
      </c>
      <c r="O107" t="str">
        <f>'Liste Linéaire_Togo'!O107</f>
        <v>MARITIME</v>
      </c>
      <c r="P107" s="24">
        <f>'Liste Linéaire_Togo'!P107</f>
        <v>45590</v>
      </c>
      <c r="Q107" t="str">
        <f>'Liste Linéaire_Togo'!Q107</f>
        <v>S43</v>
      </c>
      <c r="R107" s="24">
        <f>'Liste Linéaire_Togo'!R107</f>
        <v>45591</v>
      </c>
      <c r="S107" t="str">
        <f>'Liste Linéaire_Togo'!S107</f>
        <v>OUI</v>
      </c>
      <c r="T107" t="str">
        <f>'Liste Linéaire_Togo'!T107</f>
        <v>OUI</v>
      </c>
      <c r="U107" t="str">
        <f>'Liste Linéaire_Togo'!U107</f>
        <v>OUI</v>
      </c>
      <c r="V107" t="str">
        <f>'Liste Linéaire_Togo'!V107</f>
        <v>NON</v>
      </c>
      <c r="W107" t="str">
        <f>'Liste Linéaire_Togo'!W107</f>
        <v>NON</v>
      </c>
      <c r="X107" t="str">
        <f>'Liste Linéaire_Togo'!X107</f>
        <v>NON</v>
      </c>
      <c r="Y107" t="str">
        <f>'Liste Linéaire_Togo'!Y107</f>
        <v>OUI</v>
      </c>
      <c r="Z107" t="str">
        <f>'Liste Linéaire_Togo'!Z107</f>
        <v>OUI</v>
      </c>
      <c r="AA107" t="str">
        <f>'Liste Linéaire_Togo'!AA107</f>
        <v>NON</v>
      </c>
      <c r="AB107" t="str">
        <f>'Liste Linéaire_Togo'!AB107</f>
        <v>NON</v>
      </c>
      <c r="AC107" t="str">
        <f>'Liste Linéaire_Togo'!AC107</f>
        <v>TdE+Eau de fleuve</v>
      </c>
      <c r="AD107" t="str">
        <f>'Liste Linéaire_Togo'!AD107</f>
        <v>NON</v>
      </c>
      <c r="AE107" t="str">
        <f>'Liste Linéaire_Togo'!AE107</f>
        <v>OUI</v>
      </c>
      <c r="AF107" t="str">
        <f>'Liste Linéaire_Togo'!AF107</f>
        <v>positif</v>
      </c>
      <c r="AG107" t="str">
        <f>'Liste Linéaire_Togo'!AG107</f>
        <v>Non faite</v>
      </c>
      <c r="AH107" t="str">
        <f>'Liste Linéaire_Togo'!AH107</f>
        <v>OUI</v>
      </c>
      <c r="AI107" s="24" t="str">
        <f>'Liste Linéaire_Togo'!AI107</f>
        <v>EN COURS</v>
      </c>
      <c r="AJ107" t="str">
        <f>'Liste Linéaire_Togo'!AJ107</f>
        <v>Guéri</v>
      </c>
      <c r="AK107" t="str">
        <f>'Liste Linéaire_Togo'!AK107</f>
        <v>confirmé</v>
      </c>
      <c r="AL107" t="str">
        <f>'Liste Linéaire_Togo'!AL107</f>
        <v>Bas-Mono</v>
      </c>
      <c r="AM107" t="str">
        <f>'Liste Linéaire_Togo'!AM107</f>
        <v>Bas-Mono 2</v>
      </c>
      <c r="AN107" t="str">
        <f>'Liste Linéaire_Togo'!AN107</f>
        <v>Agbétiko</v>
      </c>
      <c r="AO107" t="str">
        <f>'Liste Linéaire_Togo'!AO107</f>
        <v>Positif</v>
      </c>
      <c r="AP107" t="str">
        <f>'Liste Linéaire_Togo'!AP107</f>
        <v>Formation sanitaire</v>
      </c>
    </row>
    <row r="108" spans="1:42">
      <c r="A108">
        <f>'Liste Linéaire_Togo'!A108</f>
        <v>107</v>
      </c>
      <c r="B108" t="str">
        <f>'Liste Linéaire_Togo'!B108</f>
        <v>DOVI KOUAMI</v>
      </c>
      <c r="C108">
        <f>'Liste Linéaire_Togo'!C108</f>
        <v>32</v>
      </c>
      <c r="D108" t="str">
        <f>'Liste Linéaire_Togo'!D108</f>
        <v>[15-44]</v>
      </c>
      <c r="E108">
        <f>'Liste Linéaire_Togo'!E108</f>
        <v>0</v>
      </c>
      <c r="F108" t="str">
        <f>'Liste Linéaire_Togo'!F108</f>
        <v>Masculin</v>
      </c>
      <c r="G108" t="str">
        <f>'Liste Linéaire_Togo'!G108</f>
        <v>Maçon</v>
      </c>
      <c r="H108" t="str">
        <f>'Liste Linéaire_Togo'!H108</f>
        <v>S/C 98682965/91729761</v>
      </c>
      <c r="I108" t="str">
        <f>'Liste Linéaire_Togo'!I108</f>
        <v>Dogboyou</v>
      </c>
      <c r="J108" t="str">
        <f>VLOOKUP(I108,CARTE!$C$1:$F$198,3,FALSE)</f>
        <v>6.493375</v>
      </c>
      <c r="K108" t="str">
        <f>VLOOKUP(I108,CARTE!$C$1:$F$198,4,FALSE)</f>
        <v>1.711843</v>
      </c>
      <c r="L108" t="str">
        <f>'Liste Linéaire_Togo'!L108</f>
        <v>USP AGBETIKO</v>
      </c>
      <c r="M108" t="str">
        <f>'Liste Linéaire_Togo'!M108</f>
        <v>BAS-MONO2</v>
      </c>
      <c r="N108" t="str">
        <f>'Liste Linéaire_Togo'!N108</f>
        <v>BAS-MONO</v>
      </c>
      <c r="O108" t="str">
        <f>'Liste Linéaire_Togo'!O108</f>
        <v>MARITIME</v>
      </c>
      <c r="P108" s="24">
        <f>'Liste Linéaire_Togo'!P108</f>
        <v>45591</v>
      </c>
      <c r="Q108" t="str">
        <f>'Liste Linéaire_Togo'!Q108</f>
        <v>S43</v>
      </c>
      <c r="R108" s="24">
        <f>'Liste Linéaire_Togo'!R108</f>
        <v>45591</v>
      </c>
      <c r="S108" t="str">
        <f>'Liste Linéaire_Togo'!S108</f>
        <v>OUI</v>
      </c>
      <c r="T108" t="str">
        <f>'Liste Linéaire_Togo'!T108</f>
        <v>OUI</v>
      </c>
      <c r="U108" t="str">
        <f>'Liste Linéaire_Togo'!U108</f>
        <v>OUI</v>
      </c>
      <c r="V108" t="str">
        <f>'Liste Linéaire_Togo'!V108</f>
        <v>NON</v>
      </c>
      <c r="W108" t="str">
        <f>'Liste Linéaire_Togo'!W108</f>
        <v>NON</v>
      </c>
      <c r="X108" t="str">
        <f>'Liste Linéaire_Togo'!X108</f>
        <v>NON</v>
      </c>
      <c r="Y108" t="str">
        <f>'Liste Linéaire_Togo'!Y108</f>
        <v>OUI</v>
      </c>
      <c r="Z108" t="str">
        <f>'Liste Linéaire_Togo'!Z108</f>
        <v>OUI</v>
      </c>
      <c r="AA108" t="str">
        <f>'Liste Linéaire_Togo'!AA108</f>
        <v>NON</v>
      </c>
      <c r="AB108" t="str">
        <f>'Liste Linéaire_Togo'!AB108</f>
        <v>NON</v>
      </c>
      <c r="AC108" t="str">
        <f>'Liste Linéaire_Togo'!AC108</f>
        <v>TdE+Eau de fleuve</v>
      </c>
      <c r="AD108" t="str">
        <f>'Liste Linéaire_Togo'!AD108</f>
        <v>NON</v>
      </c>
      <c r="AE108" t="str">
        <f>'Liste Linéaire_Togo'!AE108</f>
        <v>OUI</v>
      </c>
      <c r="AF108" t="str">
        <f>'Liste Linéaire_Togo'!AF108</f>
        <v>négatif</v>
      </c>
      <c r="AG108" t="str">
        <f>'Liste Linéaire_Togo'!AG108</f>
        <v>Négatif</v>
      </c>
      <c r="AH108" t="str">
        <f>'Liste Linéaire_Togo'!AH108</f>
        <v>OUI</v>
      </c>
      <c r="AI108" s="24">
        <f>'Liste Linéaire_Togo'!AI108</f>
        <v>45594</v>
      </c>
      <c r="AJ108" t="str">
        <f>'Liste Linéaire_Togo'!AJ108</f>
        <v>Guéri</v>
      </c>
      <c r="AK108" t="str">
        <f>'Liste Linéaire_Togo'!AK108</f>
        <v>suspect</v>
      </c>
      <c r="AL108" t="str">
        <f>'Liste Linéaire_Togo'!AL108</f>
        <v>Bas-Mono</v>
      </c>
      <c r="AM108" t="str">
        <f>'Liste Linéaire_Togo'!AM108</f>
        <v>Bas-Mono 2</v>
      </c>
      <c r="AN108" t="str">
        <f>'Liste Linéaire_Togo'!AN108</f>
        <v>Agbétiko</v>
      </c>
      <c r="AO108" t="str">
        <f>'Liste Linéaire_Togo'!AO108</f>
        <v>negatif</v>
      </c>
      <c r="AP108" t="str">
        <f>'Liste Linéaire_Togo'!AP108</f>
        <v>Formation sanitaire</v>
      </c>
    </row>
    <row r="109" spans="1:42">
      <c r="A109">
        <f>'Liste Linéaire_Togo'!A109</f>
        <v>108</v>
      </c>
      <c r="B109" t="str">
        <f>'Liste Linéaire_Togo'!B109</f>
        <v>AGBA SOGBOSSI</v>
      </c>
      <c r="C109">
        <f>'Liste Linéaire_Togo'!C109</f>
        <v>80</v>
      </c>
      <c r="D109" t="str">
        <f>'Liste Linéaire_Togo'!D109</f>
        <v>[60 et plus]</v>
      </c>
      <c r="E109">
        <f>'Liste Linéaire_Togo'!E109</f>
        <v>0</v>
      </c>
      <c r="F109" t="str">
        <f>'Liste Linéaire_Togo'!F109</f>
        <v>Féminin</v>
      </c>
      <c r="G109" t="str">
        <f>'Liste Linéaire_Togo'!G109</f>
        <v>Revendeuse</v>
      </c>
      <c r="H109">
        <f>'Liste Linéaire_Togo'!H109</f>
        <v>0</v>
      </c>
      <c r="I109" t="str">
        <f>'Liste Linéaire_Togo'!I109</f>
        <v>Atchanhoé</v>
      </c>
      <c r="J109" t="str">
        <f>VLOOKUP(I109,CARTE!$C$1:$F$198,3,FALSE)</f>
        <v>6.497394</v>
      </c>
      <c r="K109" t="str">
        <f>VLOOKUP(I109,CARTE!$C$1:$F$198,4,FALSE)</f>
        <v>1.711426</v>
      </c>
      <c r="L109" t="str">
        <f>'Liste Linéaire_Togo'!L109</f>
        <v>USP AGBETIKO</v>
      </c>
      <c r="M109" t="str">
        <f>'Liste Linéaire_Togo'!M109</f>
        <v>BAS-MONO2</v>
      </c>
      <c r="N109" t="str">
        <f>'Liste Linéaire_Togo'!N109</f>
        <v>BAS-MONO</v>
      </c>
      <c r="O109" t="str">
        <f>'Liste Linéaire_Togo'!O109</f>
        <v>MARITIME</v>
      </c>
      <c r="P109" s="24">
        <f>'Liste Linéaire_Togo'!P109</f>
        <v>45582</v>
      </c>
      <c r="Q109" t="str">
        <f>'Liste Linéaire_Togo'!Q109</f>
        <v>S42</v>
      </c>
      <c r="R109" s="24">
        <f>'Liste Linéaire_Togo'!R109</f>
        <v>45591</v>
      </c>
      <c r="S109" t="str">
        <f>'Liste Linéaire_Togo'!S109</f>
        <v>OUI</v>
      </c>
      <c r="T109" t="str">
        <f>'Liste Linéaire_Togo'!T109</f>
        <v>NON</v>
      </c>
      <c r="U109" t="str">
        <f>'Liste Linéaire_Togo'!U109</f>
        <v>NON</v>
      </c>
      <c r="V109" t="str">
        <f>'Liste Linéaire_Togo'!V109</f>
        <v>NON</v>
      </c>
      <c r="W109" t="str">
        <f>'Liste Linéaire_Togo'!W109</f>
        <v>NON</v>
      </c>
      <c r="X109" t="str">
        <f>'Liste Linéaire_Togo'!X109</f>
        <v>NON</v>
      </c>
      <c r="Y109" t="str">
        <f>'Liste Linéaire_Togo'!Y109</f>
        <v>Ne sait pas</v>
      </c>
      <c r="Z109" t="str">
        <f>'Liste Linéaire_Togo'!Z109</f>
        <v>OUI</v>
      </c>
      <c r="AA109" t="str">
        <f>'Liste Linéaire_Togo'!AA109</f>
        <v>OUI</v>
      </c>
      <c r="AB109" t="str">
        <f>'Liste Linéaire_Togo'!AB109</f>
        <v>NON</v>
      </c>
      <c r="AC109" t="str">
        <f>'Liste Linéaire_Togo'!AC109</f>
        <v>TdE+Eau de fleuve</v>
      </c>
      <c r="AD109" t="str">
        <f>'Liste Linéaire_Togo'!AD109</f>
        <v>NON</v>
      </c>
      <c r="AE109" t="str">
        <f>'Liste Linéaire_Togo'!AE109</f>
        <v>NON</v>
      </c>
      <c r="AF109" t="str">
        <f>'Liste Linéaire_Togo'!AF109</f>
        <v>NON fait</v>
      </c>
      <c r="AG109" t="str">
        <f>'Liste Linéaire_Togo'!AG109</f>
        <v>Non faite</v>
      </c>
      <c r="AH109" t="str">
        <f>'Liste Linéaire_Togo'!AH109</f>
        <v>NON</v>
      </c>
      <c r="AI109" s="24">
        <f>'Liste Linéaire_Togo'!AI109</f>
        <v>45587</v>
      </c>
      <c r="AJ109" t="str">
        <f>'Liste Linéaire_Togo'!AJ109</f>
        <v>dcd</v>
      </c>
      <c r="AK109" t="str">
        <f>'Liste Linéaire_Togo'!AK109</f>
        <v>suspect</v>
      </c>
      <c r="AL109" t="str">
        <f>'Liste Linéaire_Togo'!AL109</f>
        <v>Bas-Mono</v>
      </c>
      <c r="AM109" t="str">
        <f>'Liste Linéaire_Togo'!AM109</f>
        <v>Bas-Mono 2</v>
      </c>
      <c r="AN109" t="str">
        <f>'Liste Linéaire_Togo'!AN109</f>
        <v>Agbétiko</v>
      </c>
      <c r="AO109" t="str">
        <f>'Liste Linéaire_Togo'!AO109</f>
        <v>negatif</v>
      </c>
      <c r="AP109" t="str">
        <f>'Liste Linéaire_Togo'!AP109</f>
        <v>Communautaire</v>
      </c>
    </row>
    <row r="110" spans="1:42">
      <c r="A110">
        <f>'Liste Linéaire_Togo'!A110</f>
        <v>109</v>
      </c>
      <c r="B110" t="str">
        <f>'Liste Linéaire_Togo'!B110</f>
        <v>KOUEGAN Adjo</v>
      </c>
      <c r="C110">
        <f>'Liste Linéaire_Togo'!C110</f>
        <v>60</v>
      </c>
      <c r="D110" t="str">
        <f>'Liste Linéaire_Togo'!D110</f>
        <v>[60 et plus]</v>
      </c>
      <c r="E110">
        <f>'Liste Linéaire_Togo'!E110</f>
        <v>0</v>
      </c>
      <c r="F110" t="str">
        <f>'Liste Linéaire_Togo'!F110</f>
        <v>Féminin</v>
      </c>
      <c r="G110" t="str">
        <f>'Liste Linéaire_Togo'!G110</f>
        <v>Ménagère</v>
      </c>
      <c r="H110">
        <f>'Liste Linéaire_Togo'!H110</f>
        <v>0</v>
      </c>
      <c r="I110" t="str">
        <f>'Liste Linéaire_Togo'!I110</f>
        <v>Atchanhoé</v>
      </c>
      <c r="J110" t="str">
        <f>VLOOKUP(I110,CARTE!$C$1:$F$198,3,FALSE)</f>
        <v>6.497394</v>
      </c>
      <c r="K110" t="str">
        <f>VLOOKUP(I110,CARTE!$C$1:$F$198,4,FALSE)</f>
        <v>1.711426</v>
      </c>
      <c r="L110" t="str">
        <f>'Liste Linéaire_Togo'!L110</f>
        <v>USP AGBETIKO</v>
      </c>
      <c r="M110" t="str">
        <f>'Liste Linéaire_Togo'!M110</f>
        <v>BAS-MONO2</v>
      </c>
      <c r="N110" t="str">
        <f>'Liste Linéaire_Togo'!N110</f>
        <v>BAS-MONO</v>
      </c>
      <c r="O110" t="str">
        <f>'Liste Linéaire_Togo'!O110</f>
        <v>MARITIME</v>
      </c>
      <c r="P110" s="24">
        <f>'Liste Linéaire_Togo'!P110</f>
        <v>45591</v>
      </c>
      <c r="Q110" t="str">
        <f>'Liste Linéaire_Togo'!Q110</f>
        <v>S43</v>
      </c>
      <c r="R110" s="24">
        <f>'Liste Linéaire_Togo'!R110</f>
        <v>45591</v>
      </c>
      <c r="S110" t="str">
        <f>'Liste Linéaire_Togo'!S110</f>
        <v>OUI</v>
      </c>
      <c r="T110" t="str">
        <f>'Liste Linéaire_Togo'!T110</f>
        <v>NON</v>
      </c>
      <c r="U110" t="str">
        <f>'Liste Linéaire_Togo'!U110</f>
        <v>NON</v>
      </c>
      <c r="V110" t="str">
        <f>'Liste Linéaire_Togo'!V110</f>
        <v>NON</v>
      </c>
      <c r="W110" t="str">
        <f>'Liste Linéaire_Togo'!W110</f>
        <v>NON</v>
      </c>
      <c r="X110" t="str">
        <f>'Liste Linéaire_Togo'!X110</f>
        <v>NON</v>
      </c>
      <c r="Y110" t="str">
        <f>'Liste Linéaire_Togo'!Y110</f>
        <v>OUI</v>
      </c>
      <c r="Z110" t="str">
        <f>'Liste Linéaire_Togo'!Z110</f>
        <v>OUI</v>
      </c>
      <c r="AA110" t="str">
        <f>'Liste Linéaire_Togo'!AA110</f>
        <v>OUI</v>
      </c>
      <c r="AB110" t="str">
        <f>'Liste Linéaire_Togo'!AB110</f>
        <v>NON</v>
      </c>
      <c r="AC110" t="str">
        <f>'Liste Linéaire_Togo'!AC110</f>
        <v>TdE+Eau de fleuve</v>
      </c>
      <c r="AD110" t="str">
        <f>'Liste Linéaire_Togo'!AD110</f>
        <v>NON</v>
      </c>
      <c r="AE110" t="str">
        <f>'Liste Linéaire_Togo'!AE110</f>
        <v>OUI</v>
      </c>
      <c r="AF110" t="str">
        <f>'Liste Linéaire_Togo'!AF110</f>
        <v>positif</v>
      </c>
      <c r="AG110" t="str">
        <f>'Liste Linéaire_Togo'!AG110</f>
        <v>Négatif</v>
      </c>
      <c r="AH110" t="str">
        <f>'Liste Linéaire_Togo'!AH110</f>
        <v>OUI</v>
      </c>
      <c r="AI110" s="24">
        <f>'Liste Linéaire_Togo'!AI110</f>
        <v>45594</v>
      </c>
      <c r="AJ110" t="str">
        <f>'Liste Linéaire_Togo'!AJ110</f>
        <v>Guéri</v>
      </c>
      <c r="AK110" t="str">
        <f>'Liste Linéaire_Togo'!AK110</f>
        <v>confirmé</v>
      </c>
      <c r="AL110" t="str">
        <f>'Liste Linéaire_Togo'!AL110</f>
        <v>Bas-Mono</v>
      </c>
      <c r="AM110" t="str">
        <f>'Liste Linéaire_Togo'!AM110</f>
        <v>Bas-Mono 2</v>
      </c>
      <c r="AN110" t="str">
        <f>'Liste Linéaire_Togo'!AN110</f>
        <v>Agbétiko</v>
      </c>
      <c r="AO110" t="str">
        <f>'Liste Linéaire_Togo'!AO110</f>
        <v>Positif</v>
      </c>
      <c r="AP110" t="str">
        <f>'Liste Linéaire_Togo'!AP110</f>
        <v>Formation sanitaire</v>
      </c>
    </row>
    <row r="111" spans="1:42">
      <c r="A111">
        <f>'Liste Linéaire_Togo'!A111</f>
        <v>110</v>
      </c>
      <c r="B111" t="str">
        <f>'Liste Linéaire_Togo'!B111</f>
        <v>HOUNDJAGBE Olivier</v>
      </c>
      <c r="C111">
        <f>'Liste Linéaire_Togo'!C111</f>
        <v>54</v>
      </c>
      <c r="D111" t="str">
        <f>'Liste Linéaire_Togo'!D111</f>
        <v>[45-59]</v>
      </c>
      <c r="E111">
        <f>'Liste Linéaire_Togo'!E111</f>
        <v>0</v>
      </c>
      <c r="F111" t="str">
        <f>'Liste Linéaire_Togo'!F111</f>
        <v>Masculin</v>
      </c>
      <c r="G111" t="str">
        <f>'Liste Linéaire_Togo'!G111</f>
        <v>Cultivateur</v>
      </c>
      <c r="H111">
        <f>'Liste Linéaire_Togo'!H111</f>
        <v>92124770</v>
      </c>
      <c r="I111" t="str">
        <f>'Liste Linéaire_Togo'!I111</f>
        <v>Dogboyou</v>
      </c>
      <c r="J111" t="str">
        <f>VLOOKUP(I111,CARTE!$C$1:$F$198,3,FALSE)</f>
        <v>6.493375</v>
      </c>
      <c r="K111" t="str">
        <f>VLOOKUP(I111,CARTE!$C$1:$F$198,4,FALSE)</f>
        <v>1.711843</v>
      </c>
      <c r="L111" t="str">
        <f>'Liste Linéaire_Togo'!L111</f>
        <v>USP AGBETIKO</v>
      </c>
      <c r="M111" t="str">
        <f>'Liste Linéaire_Togo'!M111</f>
        <v>BAS-MONO2</v>
      </c>
      <c r="N111" t="str">
        <f>'Liste Linéaire_Togo'!N111</f>
        <v>BAS-MONO</v>
      </c>
      <c r="O111" t="str">
        <f>'Liste Linéaire_Togo'!O111</f>
        <v>MARITIME</v>
      </c>
      <c r="P111" s="24">
        <f>'Liste Linéaire_Togo'!P111</f>
        <v>45594</v>
      </c>
      <c r="Q111" t="str">
        <f>'Liste Linéaire_Togo'!Q111</f>
        <v>S44</v>
      </c>
      <c r="R111" s="24">
        <f>'Liste Linéaire_Togo'!R111</f>
        <v>45594</v>
      </c>
      <c r="S111" t="str">
        <f>'Liste Linéaire_Togo'!S111</f>
        <v>OUI</v>
      </c>
      <c r="T111" t="str">
        <f>'Liste Linéaire_Togo'!T111</f>
        <v>NON</v>
      </c>
      <c r="U111" t="str">
        <f>'Liste Linéaire_Togo'!U111</f>
        <v>NON</v>
      </c>
      <c r="V111" t="str">
        <f>'Liste Linéaire_Togo'!V111</f>
        <v>NON</v>
      </c>
      <c r="W111" t="str">
        <f>'Liste Linéaire_Togo'!W111</f>
        <v>NON</v>
      </c>
      <c r="X111" t="str">
        <f>'Liste Linéaire_Togo'!X111</f>
        <v>NON</v>
      </c>
      <c r="Y111" t="str">
        <f>'Liste Linéaire_Togo'!Y111</f>
        <v>OUI</v>
      </c>
      <c r="Z111" t="str">
        <f>'Liste Linéaire_Togo'!Z111</f>
        <v>OUI</v>
      </c>
      <c r="AA111" t="str">
        <f>'Liste Linéaire_Togo'!AA111</f>
        <v>OUI</v>
      </c>
      <c r="AB111" t="str">
        <f>'Liste Linéaire_Togo'!AB111</f>
        <v>NON</v>
      </c>
      <c r="AC111" t="str">
        <f>'Liste Linéaire_Togo'!AC111</f>
        <v>TdE+Eau de fleuve</v>
      </c>
      <c r="AD111" t="str">
        <f>'Liste Linéaire_Togo'!AD111</f>
        <v>NON</v>
      </c>
      <c r="AE111" t="str">
        <f>'Liste Linéaire_Togo'!AE111</f>
        <v>OUI</v>
      </c>
      <c r="AF111" t="str">
        <f>'Liste Linéaire_Togo'!AF111</f>
        <v>négatif</v>
      </c>
      <c r="AG111" t="str">
        <f>'Liste Linéaire_Togo'!AG111</f>
        <v>En cours</v>
      </c>
      <c r="AH111" t="str">
        <f>'Liste Linéaire_Togo'!AH111</f>
        <v>OUI</v>
      </c>
      <c r="AI111" s="24" t="str">
        <f>'Liste Linéaire_Togo'!AI111</f>
        <v>EN COURS</v>
      </c>
      <c r="AJ111" t="str">
        <f>'Liste Linéaire_Togo'!AJ111</f>
        <v>Guéri</v>
      </c>
      <c r="AK111" t="str">
        <f>'Liste Linéaire_Togo'!AK111</f>
        <v>suspect</v>
      </c>
      <c r="AL111" t="str">
        <f>'Liste Linéaire_Togo'!AL111</f>
        <v>Bas-Mono</v>
      </c>
      <c r="AM111" t="str">
        <f>'Liste Linéaire_Togo'!AM111</f>
        <v>Bas-Mono 2</v>
      </c>
      <c r="AN111" t="str">
        <f>'Liste Linéaire_Togo'!AN111</f>
        <v>Agbétiko</v>
      </c>
      <c r="AO111" t="str">
        <f>'Liste Linéaire_Togo'!AO111</f>
        <v>negatif</v>
      </c>
      <c r="AP111" t="str">
        <f>'Liste Linéaire_Togo'!AP111</f>
        <v>Formation sanitaire</v>
      </c>
    </row>
    <row r="112" spans="1:42">
      <c r="A112">
        <f>'Liste Linéaire_Togo'!A112</f>
        <v>111</v>
      </c>
      <c r="B112" t="str">
        <f>'Liste Linéaire_Togo'!B112</f>
        <v>SOSSA-AKPA Anassi</v>
      </c>
      <c r="C112">
        <f>'Liste Linéaire_Togo'!C112</f>
        <v>35</v>
      </c>
      <c r="D112" t="str">
        <f>'Liste Linéaire_Togo'!D112</f>
        <v>[15-44]</v>
      </c>
      <c r="E112">
        <f>'Liste Linéaire_Togo'!E112</f>
        <v>0</v>
      </c>
      <c r="F112" t="str">
        <f>'Liste Linéaire_Togo'!F112</f>
        <v>Féminin</v>
      </c>
      <c r="G112" t="str">
        <f>'Liste Linéaire_Togo'!G112</f>
        <v>Cultivateur</v>
      </c>
      <c r="H112">
        <f>'Liste Linéaire_Togo'!H112</f>
        <v>0</v>
      </c>
      <c r="I112" t="str">
        <f>'Liste Linéaire_Togo'!I112</f>
        <v>Avégbo</v>
      </c>
      <c r="J112" t="str">
        <f>VLOOKUP(I112,CARTE!$C$1:$F$198,3,FALSE)</f>
        <v>6.540833</v>
      </c>
      <c r="K112" t="str">
        <f>VLOOKUP(I112,CARTE!$C$1:$F$198,4,FALSE)</f>
        <v>1.695555</v>
      </c>
      <c r="L112" t="str">
        <f>'Liste Linéaire_Togo'!L112</f>
        <v>USP AGOME GLOZOU</v>
      </c>
      <c r="M112" t="str">
        <f>'Liste Linéaire_Togo'!M112</f>
        <v>BAS-MONO1</v>
      </c>
      <c r="N112" t="str">
        <f>'Liste Linéaire_Togo'!N112</f>
        <v>BAS-MONO</v>
      </c>
      <c r="O112" t="str">
        <f>'Liste Linéaire_Togo'!O112</f>
        <v>MARITIME</v>
      </c>
      <c r="P112" s="24">
        <f>'Liste Linéaire_Togo'!P112</f>
        <v>45588</v>
      </c>
      <c r="Q112" t="str">
        <f>'Liste Linéaire_Togo'!Q112</f>
        <v>S43</v>
      </c>
      <c r="R112" s="24">
        <f>'Liste Linéaire_Togo'!R112</f>
        <v>45595</v>
      </c>
      <c r="S112" t="str">
        <f>'Liste Linéaire_Togo'!S112</f>
        <v>OUI</v>
      </c>
      <c r="T112" t="str">
        <f>'Liste Linéaire_Togo'!T112</f>
        <v>NON</v>
      </c>
      <c r="U112" t="str">
        <f>'Liste Linéaire_Togo'!U112</f>
        <v>NON</v>
      </c>
      <c r="V112" t="str">
        <f>'Liste Linéaire_Togo'!V112</f>
        <v>NON</v>
      </c>
      <c r="W112" t="str">
        <f>'Liste Linéaire_Togo'!W112</f>
        <v>NON</v>
      </c>
      <c r="X112" t="str">
        <f>'Liste Linéaire_Togo'!X112</f>
        <v>NON</v>
      </c>
      <c r="Y112" t="str">
        <f>'Liste Linéaire_Togo'!Y112</f>
        <v>Ne sait pas</v>
      </c>
      <c r="Z112" t="str">
        <f>'Liste Linéaire_Togo'!Z112</f>
        <v>NON</v>
      </c>
      <c r="AA112" t="str">
        <f>'Liste Linéaire_Togo'!AA112</f>
        <v>NON</v>
      </c>
      <c r="AB112" t="str">
        <f>'Liste Linéaire_Togo'!AB112</f>
        <v>NON</v>
      </c>
      <c r="AC112" t="str">
        <f>'Liste Linéaire_Togo'!AC112</f>
        <v>TdE+Eau de fleuve</v>
      </c>
      <c r="AD112" t="str">
        <f>'Liste Linéaire_Togo'!AD112</f>
        <v>NON</v>
      </c>
      <c r="AE112" t="str">
        <f>'Liste Linéaire_Togo'!AE112</f>
        <v>OUI</v>
      </c>
      <c r="AF112" t="str">
        <f>'Liste Linéaire_Togo'!AF112</f>
        <v>négatif</v>
      </c>
      <c r="AG112" t="str">
        <f>'Liste Linéaire_Togo'!AG112</f>
        <v>En cours</v>
      </c>
      <c r="AH112" t="str">
        <f>'Liste Linéaire_Togo'!AH112</f>
        <v>OUI</v>
      </c>
      <c r="AI112" s="24" t="str">
        <f>'Liste Linéaire_Togo'!AI112</f>
        <v>EN COURS</v>
      </c>
      <c r="AJ112" t="str">
        <f>'Liste Linéaire_Togo'!AJ112</f>
        <v>Guéri</v>
      </c>
      <c r="AK112" t="str">
        <f>'Liste Linéaire_Togo'!AK112</f>
        <v>suspect</v>
      </c>
      <c r="AL112" t="str">
        <f>'Liste Linéaire_Togo'!AL112</f>
        <v>Bas-Mono</v>
      </c>
      <c r="AM112" t="str">
        <f>'Liste Linéaire_Togo'!AM112</f>
        <v>Bas-Mono 2</v>
      </c>
      <c r="AN112" t="str">
        <f>'Liste Linéaire_Togo'!AN112</f>
        <v>Agome-Glozou</v>
      </c>
      <c r="AO112" t="str">
        <f>'Liste Linéaire_Togo'!AO112</f>
        <v>negatif</v>
      </c>
      <c r="AP112" t="str">
        <f>'Liste Linéaire_Togo'!AP112</f>
        <v>Formation sanitaire</v>
      </c>
    </row>
    <row r="113" spans="1:42">
      <c r="A113">
        <f>'Liste Linéaire_Togo'!A113</f>
        <v>112</v>
      </c>
      <c r="B113" t="str">
        <f>'Liste Linéaire_Togo'!B113</f>
        <v>BOSSOU AMEKPO</v>
      </c>
      <c r="C113">
        <f>'Liste Linéaire_Togo'!C113</f>
        <v>65</v>
      </c>
      <c r="D113" t="str">
        <f>'Liste Linéaire_Togo'!D113</f>
        <v>[60 et plus]</v>
      </c>
      <c r="E113">
        <f>'Liste Linéaire_Togo'!E113</f>
        <v>0</v>
      </c>
      <c r="F113" t="str">
        <f>'Liste Linéaire_Togo'!F113</f>
        <v>Masculin</v>
      </c>
      <c r="G113" t="str">
        <f>'Liste Linéaire_Togo'!G113</f>
        <v>Cultivateur</v>
      </c>
      <c r="H113">
        <f>'Liste Linéaire_Togo'!H113</f>
        <v>0</v>
      </c>
      <c r="I113" t="str">
        <f>'Liste Linéaire_Togo'!I113</f>
        <v>Avégbo</v>
      </c>
      <c r="J113" t="str">
        <f>VLOOKUP(I113,CARTE!$C$1:$F$198,3,FALSE)</f>
        <v>6.540833</v>
      </c>
      <c r="K113" t="str">
        <f>VLOOKUP(I113,CARTE!$C$1:$F$198,4,FALSE)</f>
        <v>1.695555</v>
      </c>
      <c r="L113" t="str">
        <f>'Liste Linéaire_Togo'!L113</f>
        <v>USP AGOME GLOZOU</v>
      </c>
      <c r="M113" t="str">
        <f>'Liste Linéaire_Togo'!M113</f>
        <v>BAS-MONO1</v>
      </c>
      <c r="N113" t="str">
        <f>'Liste Linéaire_Togo'!N113</f>
        <v>BAS-MONO</v>
      </c>
      <c r="O113" t="str">
        <f>'Liste Linéaire_Togo'!O113</f>
        <v>MARITIME</v>
      </c>
      <c r="P113" s="24">
        <f>'Liste Linéaire_Togo'!P113</f>
        <v>45594</v>
      </c>
      <c r="Q113" t="str">
        <f>'Liste Linéaire_Togo'!Q113</f>
        <v>S44</v>
      </c>
      <c r="R113" s="24">
        <f>'Liste Linéaire_Togo'!R113</f>
        <v>45595</v>
      </c>
      <c r="S113" t="str">
        <f>'Liste Linéaire_Togo'!S113</f>
        <v>OUI</v>
      </c>
      <c r="T113" t="str">
        <f>'Liste Linéaire_Togo'!T113</f>
        <v>OUI</v>
      </c>
      <c r="U113" t="str">
        <f>'Liste Linéaire_Togo'!U113</f>
        <v>NON</v>
      </c>
      <c r="V113" t="str">
        <f>'Liste Linéaire_Togo'!V113</f>
        <v>NON</v>
      </c>
      <c r="W113" t="str">
        <f>'Liste Linéaire_Togo'!W113</f>
        <v>NON</v>
      </c>
      <c r="X113" t="str">
        <f>'Liste Linéaire_Togo'!X113</f>
        <v>NON</v>
      </c>
      <c r="Y113" t="str">
        <f>'Liste Linéaire_Togo'!Y113</f>
        <v>Ne sait pas</v>
      </c>
      <c r="Z113" t="str">
        <f>'Liste Linéaire_Togo'!Z113</f>
        <v>NON</v>
      </c>
      <c r="AA113" t="str">
        <f>'Liste Linéaire_Togo'!AA113</f>
        <v>NON</v>
      </c>
      <c r="AB113" t="str">
        <f>'Liste Linéaire_Togo'!AB113</f>
        <v>NON</v>
      </c>
      <c r="AC113" t="str">
        <f>'Liste Linéaire_Togo'!AC113</f>
        <v>TdE+Eau de fleuve</v>
      </c>
      <c r="AD113" t="str">
        <f>'Liste Linéaire_Togo'!AD113</f>
        <v>NON</v>
      </c>
      <c r="AE113" t="str">
        <f>'Liste Linéaire_Togo'!AE113</f>
        <v>OUI</v>
      </c>
      <c r="AF113" t="str">
        <f>'Liste Linéaire_Togo'!AF113</f>
        <v>négatif</v>
      </c>
      <c r="AG113" t="str">
        <f>'Liste Linéaire_Togo'!AG113</f>
        <v>En cours</v>
      </c>
      <c r="AH113" t="str">
        <f>'Liste Linéaire_Togo'!AH113</f>
        <v>OUI</v>
      </c>
      <c r="AI113" s="24" t="str">
        <f>'Liste Linéaire_Togo'!AI113</f>
        <v>EN COURS</v>
      </c>
      <c r="AJ113" t="str">
        <f>'Liste Linéaire_Togo'!AJ113</f>
        <v>Guéri</v>
      </c>
      <c r="AK113" t="str">
        <f>'Liste Linéaire_Togo'!AK113</f>
        <v>suspect</v>
      </c>
      <c r="AL113" t="str">
        <f>'Liste Linéaire_Togo'!AL113</f>
        <v>Bas-Mono</v>
      </c>
      <c r="AM113" t="str">
        <f>'Liste Linéaire_Togo'!AM113</f>
        <v>Bas-Mono 2</v>
      </c>
      <c r="AN113" t="str">
        <f>'Liste Linéaire_Togo'!AN113</f>
        <v>Agome-Glozou</v>
      </c>
      <c r="AO113" t="str">
        <f>'Liste Linéaire_Togo'!AO113</f>
        <v>negatif</v>
      </c>
      <c r="AP113" t="str">
        <f>'Liste Linéaire_Togo'!AP113</f>
        <v>Formation sanitaire</v>
      </c>
    </row>
    <row r="114" spans="1:42">
      <c r="A114">
        <f>'Liste Linéaire_Togo'!A114</f>
        <v>113</v>
      </c>
      <c r="B114" t="str">
        <f>'Liste Linéaire_Togo'!B114</f>
        <v>KODJOVI Yawavi</v>
      </c>
      <c r="C114">
        <f>'Liste Linéaire_Togo'!C114</f>
        <v>29</v>
      </c>
      <c r="D114" t="str">
        <f>'Liste Linéaire_Togo'!D114</f>
        <v>[15-44]</v>
      </c>
      <c r="E114">
        <f>'Liste Linéaire_Togo'!E114</f>
        <v>0</v>
      </c>
      <c r="F114" t="str">
        <f>'Liste Linéaire_Togo'!F114</f>
        <v>Féminin</v>
      </c>
      <c r="G114" t="str">
        <f>'Liste Linéaire_Togo'!G114</f>
        <v>Cultivatrice</v>
      </c>
      <c r="H114">
        <f>'Liste Linéaire_Togo'!H114</f>
        <v>0</v>
      </c>
      <c r="I114" t="str">
        <f>'Liste Linéaire_Togo'!I114</f>
        <v>Dogboyou</v>
      </c>
      <c r="J114" t="str">
        <f>VLOOKUP(I114,CARTE!$C$1:$F$198,3,FALSE)</f>
        <v>6.493375</v>
      </c>
      <c r="K114" t="str">
        <f>VLOOKUP(I114,CARTE!$C$1:$F$198,4,FALSE)</f>
        <v>1.711843</v>
      </c>
      <c r="L114" t="str">
        <f>'Liste Linéaire_Togo'!L114</f>
        <v>USP AGBETIKO</v>
      </c>
      <c r="M114" t="str">
        <f>'Liste Linéaire_Togo'!M114</f>
        <v>BAS-MONO2</v>
      </c>
      <c r="N114" t="str">
        <f>'Liste Linéaire_Togo'!N114</f>
        <v>BAS-MONO</v>
      </c>
      <c r="O114" t="str">
        <f>'Liste Linéaire_Togo'!O114</f>
        <v>MARITIME</v>
      </c>
      <c r="P114" s="24">
        <f>'Liste Linéaire_Togo'!P114</f>
        <v>45592</v>
      </c>
      <c r="Q114" t="str">
        <f>'Liste Linéaire_Togo'!Q114</f>
        <v>S43</v>
      </c>
      <c r="R114" s="24">
        <f>'Liste Linéaire_Togo'!R114</f>
        <v>45597</v>
      </c>
      <c r="S114" t="str">
        <f>'Liste Linéaire_Togo'!S114</f>
        <v>OUI</v>
      </c>
      <c r="T114" t="str">
        <f>'Liste Linéaire_Togo'!T114</f>
        <v>NON</v>
      </c>
      <c r="U114" t="str">
        <f>'Liste Linéaire_Togo'!U114</f>
        <v>NON</v>
      </c>
      <c r="V114" t="str">
        <f>'Liste Linéaire_Togo'!V114</f>
        <v>NON</v>
      </c>
      <c r="W114" t="str">
        <f>'Liste Linéaire_Togo'!W114</f>
        <v>NON</v>
      </c>
      <c r="X114" t="str">
        <f>'Liste Linéaire_Togo'!X114</f>
        <v>NON</v>
      </c>
      <c r="Y114" t="str">
        <f>'Liste Linéaire_Togo'!Y114</f>
        <v>OUI</v>
      </c>
      <c r="Z114" t="str">
        <f>'Liste Linéaire_Togo'!Z114</f>
        <v>OUI</v>
      </c>
      <c r="AA114" t="str">
        <f>'Liste Linéaire_Togo'!AA114</f>
        <v>OUI</v>
      </c>
      <c r="AB114" t="str">
        <f>'Liste Linéaire_Togo'!AB114</f>
        <v>NON</v>
      </c>
      <c r="AC114" t="str">
        <f>'Liste Linéaire_Togo'!AC114</f>
        <v>TdE+Eau de fleuve</v>
      </c>
      <c r="AD114" t="str">
        <f>'Liste Linéaire_Togo'!AD114</f>
        <v>NON</v>
      </c>
      <c r="AE114" t="str">
        <f>'Liste Linéaire_Togo'!AE114</f>
        <v>En cours</v>
      </c>
      <c r="AF114" t="str">
        <f>'Liste Linéaire_Togo'!AF114</f>
        <v>NON fait</v>
      </c>
      <c r="AG114" t="str">
        <f>'Liste Linéaire_Togo'!AG114</f>
        <v>Non faite</v>
      </c>
      <c r="AH114" t="str">
        <f>'Liste Linéaire_Togo'!AH114</f>
        <v>OUI</v>
      </c>
      <c r="AI114" s="24" t="str">
        <f>'Liste Linéaire_Togo'!AI114</f>
        <v>EN COURS</v>
      </c>
      <c r="AJ114" t="str">
        <f>'Liste Linéaire_Togo'!AJ114</f>
        <v>Guéri</v>
      </c>
      <c r="AK114" t="str">
        <f>'Liste Linéaire_Togo'!AK114</f>
        <v>suspect</v>
      </c>
      <c r="AL114" t="str">
        <f>'Liste Linéaire_Togo'!AL114</f>
        <v>Bas-Mono</v>
      </c>
      <c r="AM114" t="str">
        <f>'Liste Linéaire_Togo'!AM114</f>
        <v>Bas-Mono 2</v>
      </c>
      <c r="AN114" t="str">
        <f>'Liste Linéaire_Togo'!AN114</f>
        <v>Agbétiko</v>
      </c>
      <c r="AO114" t="str">
        <f>'Liste Linéaire_Togo'!AO114</f>
        <v>negatif</v>
      </c>
      <c r="AP114" t="str">
        <f>'Liste Linéaire_Togo'!AP114</f>
        <v>Formation sanitaire</v>
      </c>
    </row>
    <row r="115" spans="1:42">
      <c r="A115">
        <f>'Liste Linéaire_Togo'!A115</f>
        <v>114</v>
      </c>
      <c r="B115" t="str">
        <f>'Liste Linéaire_Togo'!B115</f>
        <v>AZIAWO Adjo Florence</v>
      </c>
      <c r="C115">
        <f>'Liste Linéaire_Togo'!C115</f>
        <v>22</v>
      </c>
      <c r="D115" t="str">
        <f>'Liste Linéaire_Togo'!D115</f>
        <v>[15-44]</v>
      </c>
      <c r="E115">
        <f>'Liste Linéaire_Togo'!E115</f>
        <v>0</v>
      </c>
      <c r="F115" t="str">
        <f>'Liste Linéaire_Togo'!F115</f>
        <v>Féminin</v>
      </c>
      <c r="G115" t="str">
        <f>'Liste Linéaire_Togo'!G115</f>
        <v>Coiffeuse/ménagère</v>
      </c>
      <c r="H115">
        <f>'Liste Linéaire_Togo'!H115</f>
        <v>98465496</v>
      </c>
      <c r="I115" t="str">
        <f>'Liste Linéaire_Togo'!I115</f>
        <v>Dogboyou</v>
      </c>
      <c r="J115" t="str">
        <f>VLOOKUP(I115,CARTE!$C$1:$F$198,3,FALSE)</f>
        <v>6.493375</v>
      </c>
      <c r="K115" t="str">
        <f>VLOOKUP(I115,CARTE!$C$1:$F$198,4,FALSE)</f>
        <v>1.711843</v>
      </c>
      <c r="L115" t="str">
        <f>'Liste Linéaire_Togo'!L115</f>
        <v>USP AGBETIKO</v>
      </c>
      <c r="M115" t="str">
        <f>'Liste Linéaire_Togo'!M115</f>
        <v>BAS-MONO2</v>
      </c>
      <c r="N115" t="str">
        <f>'Liste Linéaire_Togo'!N115</f>
        <v>BAS-MONO</v>
      </c>
      <c r="O115" t="str">
        <f>'Liste Linéaire_Togo'!O115</f>
        <v>MARITIME</v>
      </c>
      <c r="P115" s="24">
        <f>'Liste Linéaire_Togo'!P115</f>
        <v>45595</v>
      </c>
      <c r="Q115" t="str">
        <f>'Liste Linéaire_Togo'!Q115</f>
        <v>S44</v>
      </c>
      <c r="R115" s="24">
        <f>'Liste Linéaire_Togo'!R115</f>
        <v>45597</v>
      </c>
      <c r="S115" t="str">
        <f>'Liste Linéaire_Togo'!S115</f>
        <v>OUI</v>
      </c>
      <c r="T115" t="str">
        <f>'Liste Linéaire_Togo'!T115</f>
        <v>NON</v>
      </c>
      <c r="U115" t="str">
        <f>'Liste Linéaire_Togo'!U115</f>
        <v>NON</v>
      </c>
      <c r="V115" t="str">
        <f>'Liste Linéaire_Togo'!V115</f>
        <v>NON</v>
      </c>
      <c r="W115" t="str">
        <f>'Liste Linéaire_Togo'!W115</f>
        <v>NON</v>
      </c>
      <c r="X115" t="str">
        <f>'Liste Linéaire_Togo'!X115</f>
        <v>NON</v>
      </c>
      <c r="Y115" t="str">
        <f>'Liste Linéaire_Togo'!Y115</f>
        <v>OUI</v>
      </c>
      <c r="Z115" t="str">
        <f>'Liste Linéaire_Togo'!Z115</f>
        <v>OUI</v>
      </c>
      <c r="AA115" t="str">
        <f>'Liste Linéaire_Togo'!AA115</f>
        <v>OUI</v>
      </c>
      <c r="AB115" t="str">
        <f>'Liste Linéaire_Togo'!AB115</f>
        <v>NON</v>
      </c>
      <c r="AC115" t="str">
        <f>'Liste Linéaire_Togo'!AC115</f>
        <v>TdE+Eau de fleuve</v>
      </c>
      <c r="AD115" t="str">
        <f>'Liste Linéaire_Togo'!AD115</f>
        <v>NON</v>
      </c>
      <c r="AE115" t="str">
        <f>'Liste Linéaire_Togo'!AE115</f>
        <v>En cours</v>
      </c>
      <c r="AF115" t="str">
        <f>'Liste Linéaire_Togo'!AF115</f>
        <v>NON fait</v>
      </c>
      <c r="AG115" t="str">
        <f>'Liste Linéaire_Togo'!AG115</f>
        <v>Non faite</v>
      </c>
      <c r="AH115" t="str">
        <f>'Liste Linéaire_Togo'!AH115</f>
        <v>OUI</v>
      </c>
      <c r="AI115" s="24" t="str">
        <f>'Liste Linéaire_Togo'!AI115</f>
        <v>EN COURS</v>
      </c>
      <c r="AJ115" t="str">
        <f>'Liste Linéaire_Togo'!AJ115</f>
        <v>Guéri</v>
      </c>
      <c r="AK115" t="str">
        <f>'Liste Linéaire_Togo'!AK115</f>
        <v>suspect</v>
      </c>
      <c r="AL115" t="str">
        <f>'Liste Linéaire_Togo'!AL115</f>
        <v>Bas-Mono</v>
      </c>
      <c r="AM115" t="str">
        <f>'Liste Linéaire_Togo'!AM115</f>
        <v>Bas-Mono 2</v>
      </c>
      <c r="AN115" t="str">
        <f>'Liste Linéaire_Togo'!AN115</f>
        <v>Agbétiko</v>
      </c>
      <c r="AO115" t="str">
        <f>'Liste Linéaire_Togo'!AO115</f>
        <v>negatif</v>
      </c>
      <c r="AP115" t="str">
        <f>'Liste Linéaire_Togo'!AP115</f>
        <v>Formation sanitaire</v>
      </c>
    </row>
    <row r="116" spans="1:42">
      <c r="A116">
        <f>'Liste Linéaire_Togo'!A116</f>
        <v>115</v>
      </c>
      <c r="B116" t="str">
        <f>'Liste Linéaire_Togo'!B116</f>
        <v>SOULEYMANE Fridos</v>
      </c>
      <c r="C116">
        <f>'Liste Linéaire_Togo'!C116</f>
        <v>24</v>
      </c>
      <c r="D116" t="str">
        <f>'Liste Linéaire_Togo'!D116</f>
        <v>[15-44]</v>
      </c>
      <c r="E116">
        <f>'Liste Linéaire_Togo'!E116</f>
        <v>0</v>
      </c>
      <c r="F116" t="str">
        <f>'Liste Linéaire_Togo'!F116</f>
        <v>Féminin</v>
      </c>
      <c r="G116" t="str">
        <f>'Liste Linéaire_Togo'!G116</f>
        <v>Couture</v>
      </c>
      <c r="H116">
        <f>'Liste Linéaire_Togo'!H116</f>
        <v>90706190</v>
      </c>
      <c r="I116" t="str">
        <f>'Liste Linéaire_Togo'!I116</f>
        <v>Anfamé</v>
      </c>
      <c r="J116" t="str">
        <f>VLOOKUP(I116,CARTE!$C$1:$F$198,3,FALSE)</f>
        <v>6.164475693128914</v>
      </c>
      <c r="K116" t="str">
        <f>VLOOKUP(I116,CARTE!$C$1:$F$198,4,FALSE)</f>
        <v>1.2756098362654944</v>
      </c>
      <c r="L116" t="str">
        <f>'Liste Linéaire_Togo'!L116</f>
        <v>CMS Bè Kpota</v>
      </c>
      <c r="M116" t="str">
        <f>'Liste Linéaire_Togo'!M116</f>
        <v>Golfe 1</v>
      </c>
      <c r="N116" t="str">
        <f>'Liste Linéaire_Togo'!N116</f>
        <v>Golfe</v>
      </c>
      <c r="O116" t="str">
        <f>'Liste Linéaire_Togo'!O116</f>
        <v>Grand Lomé</v>
      </c>
      <c r="P116" s="24">
        <f>'Liste Linéaire_Togo'!P116</f>
        <v>45590</v>
      </c>
      <c r="Q116" t="str">
        <f>'Liste Linéaire_Togo'!Q116</f>
        <v>S43</v>
      </c>
      <c r="R116" s="24">
        <f>'Liste Linéaire_Togo'!R116</f>
        <v>45593</v>
      </c>
      <c r="S116" t="str">
        <f>'Liste Linéaire_Togo'!S116</f>
        <v>oui</v>
      </c>
      <c r="T116" t="str">
        <f>'Liste Linéaire_Togo'!T116</f>
        <v>oui</v>
      </c>
      <c r="U116" t="str">
        <f>'Liste Linéaire_Togo'!U116</f>
        <v>oui</v>
      </c>
      <c r="V116" t="str">
        <f>'Liste Linéaire_Togo'!V116</f>
        <v>non</v>
      </c>
      <c r="W116" t="str">
        <f>'Liste Linéaire_Togo'!W116</f>
        <v>Non</v>
      </c>
      <c r="X116">
        <f>'Liste Linéaire_Togo'!X116</f>
        <v>0</v>
      </c>
      <c r="Y116" t="str">
        <f>'Liste Linéaire_Togo'!Y116</f>
        <v>Non</v>
      </c>
      <c r="Z116" t="str">
        <f>'Liste Linéaire_Togo'!Z116</f>
        <v>non</v>
      </c>
      <c r="AA116" t="str">
        <f>'Liste Linéaire_Togo'!AA116</f>
        <v>non</v>
      </c>
      <c r="AB116" t="str">
        <f>'Liste Linéaire_Togo'!AB116</f>
        <v>non</v>
      </c>
      <c r="AC116" t="str">
        <f>'Liste Linéaire_Togo'!AC116</f>
        <v>Eau en sachet</v>
      </c>
      <c r="AD116" t="str">
        <f>'Liste Linéaire_Togo'!AD116</f>
        <v>NA</v>
      </c>
      <c r="AE116" t="str">
        <f>'Liste Linéaire_Togo'!AE116</f>
        <v>oui</v>
      </c>
      <c r="AF116" t="str">
        <f>'Liste Linéaire_Togo'!AF116</f>
        <v>négatif</v>
      </c>
      <c r="AG116" t="str">
        <f>'Liste Linéaire_Togo'!AG116</f>
        <v>En cours</v>
      </c>
      <c r="AH116" t="str">
        <f>'Liste Linéaire_Togo'!AH116</f>
        <v>Oui</v>
      </c>
      <c r="AI116" s="24" t="str">
        <f>'Liste Linéaire_Togo'!AI116</f>
        <v>NA</v>
      </c>
      <c r="AJ116" t="str">
        <f>'Liste Linéaire_Togo'!AJ116</f>
        <v>Guéri</v>
      </c>
      <c r="AK116" t="str">
        <f>'Liste Linéaire_Togo'!AK116</f>
        <v>suspect</v>
      </c>
      <c r="AL116" t="str">
        <f>'Liste Linéaire_Togo'!AL116</f>
        <v>Golfe</v>
      </c>
      <c r="AM116" t="str">
        <f>'Liste Linéaire_Togo'!AM116</f>
        <v>Golfe 1</v>
      </c>
      <c r="AN116" t="str">
        <f>'Liste Linéaire_Togo'!AN116</f>
        <v>Bè-Est</v>
      </c>
      <c r="AO116" t="str">
        <f>'Liste Linéaire_Togo'!AO116</f>
        <v>negatif</v>
      </c>
      <c r="AP116" t="str">
        <f>'Liste Linéaire_Togo'!AP116</f>
        <v>Formation sanitaire</v>
      </c>
    </row>
    <row r="117" spans="1:42">
      <c r="A117">
        <f>'Liste Linéaire_Togo'!A117</f>
        <v>116</v>
      </c>
      <c r="B117" t="str">
        <f>'Liste Linéaire_Togo'!B117</f>
        <v>LATE Afi</v>
      </c>
      <c r="C117">
        <f>'Liste Linéaire_Togo'!C117</f>
        <v>50</v>
      </c>
      <c r="D117" t="str">
        <f>'Liste Linéaire_Togo'!D117</f>
        <v>[45-59]</v>
      </c>
      <c r="E117">
        <f>'Liste Linéaire_Togo'!E117</f>
        <v>0</v>
      </c>
      <c r="F117" t="str">
        <f>'Liste Linéaire_Togo'!F117</f>
        <v>Féminin</v>
      </c>
      <c r="G117" t="str">
        <f>'Liste Linéaire_Togo'!G117</f>
        <v>Revendeur</v>
      </c>
      <c r="H117">
        <f>'Liste Linéaire_Togo'!H117</f>
        <v>0</v>
      </c>
      <c r="I117" t="str">
        <f>'Liste Linéaire_Togo'!I117</f>
        <v>Djifa-Kpota</v>
      </c>
      <c r="J117" t="str">
        <f>VLOOKUP(I117,CARTE!$C$1:$F$198,3,FALSE)</f>
        <v>6.169113</v>
      </c>
      <c r="K117" t="str">
        <f>VLOOKUP(I117,CARTE!$C$1:$F$198,4,FALSE)</f>
        <v>1.269512</v>
      </c>
      <c r="L117" t="str">
        <f>'Liste Linéaire_Togo'!L117</f>
        <v>CMS Adakpamé</v>
      </c>
      <c r="M117" t="str">
        <f>'Liste Linéaire_Togo'!M117</f>
        <v>Golfe 1</v>
      </c>
      <c r="N117" t="str">
        <f>'Liste Linéaire_Togo'!N117</f>
        <v>Golfe</v>
      </c>
      <c r="O117" t="str">
        <f>'Liste Linéaire_Togo'!O117</f>
        <v>Grand Lomé</v>
      </c>
      <c r="P117" s="24">
        <f>'Liste Linéaire_Togo'!P117</f>
        <v>45592</v>
      </c>
      <c r="Q117" t="str">
        <f>'Liste Linéaire_Togo'!Q117</f>
        <v>S43</v>
      </c>
      <c r="R117" s="24">
        <f>'Liste Linéaire_Togo'!R117</f>
        <v>45593</v>
      </c>
      <c r="S117" t="str">
        <f>'Liste Linéaire_Togo'!S117</f>
        <v>oui</v>
      </c>
      <c r="T117" t="str">
        <f>'Liste Linéaire_Togo'!T117</f>
        <v>oui</v>
      </c>
      <c r="U117" t="str">
        <f>'Liste Linéaire_Togo'!U117</f>
        <v>non</v>
      </c>
      <c r="V117" t="str">
        <f>'Liste Linéaire_Togo'!V117</f>
        <v>oui</v>
      </c>
      <c r="W117" t="str">
        <f>'Liste Linéaire_Togo'!W117</f>
        <v>Oui</v>
      </c>
      <c r="X117">
        <f>'Liste Linéaire_Togo'!X117</f>
        <v>0</v>
      </c>
      <c r="Y117" t="str">
        <f>'Liste Linéaire_Togo'!Y117</f>
        <v>ne sait pas</v>
      </c>
      <c r="Z117" t="str">
        <f>'Liste Linéaire_Togo'!Z117</f>
        <v>non</v>
      </c>
      <c r="AA117" t="str">
        <f>'Liste Linéaire_Togo'!AA117</f>
        <v>non</v>
      </c>
      <c r="AB117" t="str">
        <f>'Liste Linéaire_Togo'!AB117</f>
        <v>Oui</v>
      </c>
      <c r="AC117" t="str">
        <f>'Liste Linéaire_Togo'!AC117</f>
        <v>Tde</v>
      </c>
      <c r="AD117" t="str">
        <f>'Liste Linéaire_Togo'!AD117</f>
        <v>non</v>
      </c>
      <c r="AE117" t="str">
        <f>'Liste Linéaire_Togo'!AE117</f>
        <v>oui</v>
      </c>
      <c r="AF117" t="str">
        <f>'Liste Linéaire_Togo'!AF117</f>
        <v>positif</v>
      </c>
      <c r="AG117" t="str">
        <f>'Liste Linéaire_Togo'!AG117</f>
        <v>En cours</v>
      </c>
      <c r="AH117" t="str">
        <f>'Liste Linéaire_Togo'!AH117</f>
        <v>Oui</v>
      </c>
      <c r="AI117" s="24" t="str">
        <f>'Liste Linéaire_Togo'!AI117</f>
        <v>NA</v>
      </c>
      <c r="AJ117" t="str">
        <f>'Liste Linéaire_Togo'!AJ117</f>
        <v>Guéri</v>
      </c>
      <c r="AK117" t="str">
        <f>'Liste Linéaire_Togo'!AK117</f>
        <v>confirmé</v>
      </c>
      <c r="AL117" t="str">
        <f>'Liste Linéaire_Togo'!AL117</f>
        <v>Golfe</v>
      </c>
      <c r="AM117" t="str">
        <f>'Liste Linéaire_Togo'!AM117</f>
        <v>Golfe 1</v>
      </c>
      <c r="AN117" t="str">
        <f>'Liste Linéaire_Togo'!AN117</f>
        <v>Bè-Est</v>
      </c>
      <c r="AO117" t="str">
        <f>'Liste Linéaire_Togo'!AO117</f>
        <v>Positif</v>
      </c>
      <c r="AP117" t="str">
        <f>'Liste Linéaire_Togo'!AP117</f>
        <v>Communautaire</v>
      </c>
    </row>
    <row r="118" spans="1:42">
      <c r="A118">
        <f>'Liste Linéaire_Togo'!A118</f>
        <v>117</v>
      </c>
      <c r="B118" t="str">
        <f>'Liste Linéaire_Togo'!B118</f>
        <v>SANI Mohamed</v>
      </c>
      <c r="C118">
        <f>'Liste Linéaire_Togo'!C118</f>
        <v>27</v>
      </c>
      <c r="D118" t="str">
        <f>'Liste Linéaire_Togo'!D118</f>
        <v>[15-44]</v>
      </c>
      <c r="E118">
        <f>'Liste Linéaire_Togo'!E118</f>
        <v>0</v>
      </c>
      <c r="F118" t="str">
        <f>'Liste Linéaire_Togo'!F118</f>
        <v>Masculin</v>
      </c>
      <c r="G118" t="str">
        <f>'Liste Linéaire_Togo'!G118</f>
        <v>Revendeur</v>
      </c>
      <c r="H118">
        <f>'Liste Linéaire_Togo'!H118</f>
        <v>0</v>
      </c>
      <c r="I118" t="str">
        <f>'Liste Linéaire_Togo'!I118</f>
        <v>Adakpamé</v>
      </c>
      <c r="J118" t="str">
        <f>VLOOKUP(I118,CARTE!$C$1:$F$198,3,FALSE)</f>
        <v>6.171169451806052</v>
      </c>
      <c r="K118" t="str">
        <f>VLOOKUP(I118,CARTE!$C$1:$F$198,4,FALSE)</f>
        <v>1.2885405838783568</v>
      </c>
      <c r="L118" t="str">
        <f>'Liste Linéaire_Togo'!L118</f>
        <v>CMS Adakpamé</v>
      </c>
      <c r="M118" t="str">
        <f>'Liste Linéaire_Togo'!M118</f>
        <v>Golfe 1</v>
      </c>
      <c r="N118" t="str">
        <f>'Liste Linéaire_Togo'!N118</f>
        <v>Golfe</v>
      </c>
      <c r="O118" t="str">
        <f>'Liste Linéaire_Togo'!O118</f>
        <v>Grand Lomé</v>
      </c>
      <c r="P118" s="24">
        <f>'Liste Linéaire_Togo'!P118</f>
        <v>45593</v>
      </c>
      <c r="Q118" t="str">
        <f>'Liste Linéaire_Togo'!Q118</f>
        <v>S44</v>
      </c>
      <c r="R118" s="24">
        <f>'Liste Linéaire_Togo'!R118</f>
        <v>45593</v>
      </c>
      <c r="S118" t="str">
        <f>'Liste Linéaire_Togo'!S118</f>
        <v>oui</v>
      </c>
      <c r="T118" t="str">
        <f>'Liste Linéaire_Togo'!T118</f>
        <v>oui</v>
      </c>
      <c r="U118" t="str">
        <f>'Liste Linéaire_Togo'!U118</f>
        <v>oui</v>
      </c>
      <c r="V118" t="str">
        <f>'Liste Linéaire_Togo'!V118</f>
        <v>oui</v>
      </c>
      <c r="W118" t="str">
        <f>'Liste Linéaire_Togo'!W118</f>
        <v>Non</v>
      </c>
      <c r="X118">
        <f>'Liste Linéaire_Togo'!X118</f>
        <v>0</v>
      </c>
      <c r="Y118" t="str">
        <f>'Liste Linéaire_Togo'!Y118</f>
        <v>ne sait pas</v>
      </c>
      <c r="Z118" t="str">
        <f>'Liste Linéaire_Togo'!Z118</f>
        <v>non</v>
      </c>
      <c r="AA118" t="str">
        <f>'Liste Linéaire_Togo'!AA118</f>
        <v>non</v>
      </c>
      <c r="AB118" t="str">
        <f>'Liste Linéaire_Togo'!AB118</f>
        <v>non</v>
      </c>
      <c r="AC118" t="str">
        <f>'Liste Linéaire_Togo'!AC118</f>
        <v>Eau en sachet</v>
      </c>
      <c r="AD118" t="str">
        <f>'Liste Linéaire_Togo'!AD118</f>
        <v>NA</v>
      </c>
      <c r="AE118" t="str">
        <f>'Liste Linéaire_Togo'!AE118</f>
        <v>oui</v>
      </c>
      <c r="AF118" t="str">
        <f>'Liste Linéaire_Togo'!AF118</f>
        <v>négatif</v>
      </c>
      <c r="AG118" t="str">
        <f>'Liste Linéaire_Togo'!AG118</f>
        <v>En cours</v>
      </c>
      <c r="AH118" t="str">
        <f>'Liste Linéaire_Togo'!AH118</f>
        <v>Oui</v>
      </c>
      <c r="AI118" s="24" t="str">
        <f>'Liste Linéaire_Togo'!AI118</f>
        <v>NA</v>
      </c>
      <c r="AJ118" t="str">
        <f>'Liste Linéaire_Togo'!AJ118</f>
        <v>Guéri</v>
      </c>
      <c r="AK118" t="str">
        <f>'Liste Linéaire_Togo'!AK118</f>
        <v>suspect</v>
      </c>
      <c r="AL118" t="str">
        <f>'Liste Linéaire_Togo'!AL118</f>
        <v>Golfe</v>
      </c>
      <c r="AM118" t="str">
        <f>'Liste Linéaire_Togo'!AM118</f>
        <v>Golfe 1</v>
      </c>
      <c r="AN118" t="str">
        <f>'Liste Linéaire_Togo'!AN118</f>
        <v>Bè-Est</v>
      </c>
      <c r="AO118" t="str">
        <f>'Liste Linéaire_Togo'!AO118</f>
        <v>negatif</v>
      </c>
      <c r="AP118" t="str">
        <f>'Liste Linéaire_Togo'!AP118</f>
        <v>Communautaire</v>
      </c>
    </row>
    <row r="119" spans="1:42">
      <c r="A119">
        <f>'Liste Linéaire_Togo'!A119</f>
        <v>118</v>
      </c>
      <c r="B119" t="str">
        <f>'Liste Linéaire_Togo'!B119</f>
        <v>FIKLOU Tchotcho</v>
      </c>
      <c r="C119">
        <f>'Liste Linéaire_Togo'!C119</f>
        <v>48</v>
      </c>
      <c r="D119" t="str">
        <f>'Liste Linéaire_Togo'!D119</f>
        <v>[45-59]</v>
      </c>
      <c r="E119">
        <f>'Liste Linéaire_Togo'!E119</f>
        <v>0</v>
      </c>
      <c r="F119" t="str">
        <f>'Liste Linéaire_Togo'!F119</f>
        <v>Féminin</v>
      </c>
      <c r="G119" t="str">
        <f>'Liste Linéaire_Togo'!G119</f>
        <v>Revendeur</v>
      </c>
      <c r="H119">
        <f>'Liste Linéaire_Togo'!H119</f>
        <v>0</v>
      </c>
      <c r="I119" t="str">
        <f>'Liste Linéaire_Togo'!I119</f>
        <v>Adakpamé</v>
      </c>
      <c r="J119" t="str">
        <f>VLOOKUP(I119,CARTE!$C$1:$F$198,3,FALSE)</f>
        <v>6.171169451806052</v>
      </c>
      <c r="K119" t="str">
        <f>VLOOKUP(I119,CARTE!$C$1:$F$198,4,FALSE)</f>
        <v>1.2885405838783568</v>
      </c>
      <c r="L119" t="str">
        <f>'Liste Linéaire_Togo'!L119</f>
        <v>CMS Adakpamé</v>
      </c>
      <c r="M119" t="str">
        <f>'Liste Linéaire_Togo'!M119</f>
        <v>Golfe 1</v>
      </c>
      <c r="N119" t="str">
        <f>'Liste Linéaire_Togo'!N119</f>
        <v>Golfe</v>
      </c>
      <c r="O119" t="str">
        <f>'Liste Linéaire_Togo'!O119</f>
        <v>Grand Lomé</v>
      </c>
      <c r="P119" s="24">
        <f>'Liste Linéaire_Togo'!P119</f>
        <v>45593</v>
      </c>
      <c r="Q119" t="str">
        <f>'Liste Linéaire_Togo'!Q119</f>
        <v>S44</v>
      </c>
      <c r="R119" s="24">
        <f>'Liste Linéaire_Togo'!R119</f>
        <v>45594</v>
      </c>
      <c r="S119" t="str">
        <f>'Liste Linéaire_Togo'!S119</f>
        <v>oui</v>
      </c>
      <c r="T119" t="str">
        <f>'Liste Linéaire_Togo'!T119</f>
        <v>oui</v>
      </c>
      <c r="U119" t="str">
        <f>'Liste Linéaire_Togo'!U119</f>
        <v>oui</v>
      </c>
      <c r="V119" t="str">
        <f>'Liste Linéaire_Togo'!V119</f>
        <v>oui</v>
      </c>
      <c r="W119" t="str">
        <f>'Liste Linéaire_Togo'!W119</f>
        <v>Non</v>
      </c>
      <c r="X119">
        <f>'Liste Linéaire_Togo'!X119</f>
        <v>0</v>
      </c>
      <c r="Y119" t="str">
        <f>'Liste Linéaire_Togo'!Y119</f>
        <v>ne sait pas</v>
      </c>
      <c r="Z119" t="str">
        <f>'Liste Linéaire_Togo'!Z119</f>
        <v>non</v>
      </c>
      <c r="AA119" t="str">
        <f>'Liste Linéaire_Togo'!AA119</f>
        <v>non</v>
      </c>
      <c r="AB119" t="str">
        <f>'Liste Linéaire_Togo'!AB119</f>
        <v>non</v>
      </c>
      <c r="AC119" t="str">
        <f>'Liste Linéaire_Togo'!AC119</f>
        <v>Eau en sachet</v>
      </c>
      <c r="AD119" t="str">
        <f>'Liste Linéaire_Togo'!AD119</f>
        <v>NA</v>
      </c>
      <c r="AE119" t="str">
        <f>'Liste Linéaire_Togo'!AE119</f>
        <v>oui</v>
      </c>
      <c r="AF119" t="str">
        <f>'Liste Linéaire_Togo'!AF119</f>
        <v>négatif</v>
      </c>
      <c r="AG119" t="str">
        <f>'Liste Linéaire_Togo'!AG119</f>
        <v>En cours</v>
      </c>
      <c r="AH119" t="str">
        <f>'Liste Linéaire_Togo'!AH119</f>
        <v>Oui</v>
      </c>
      <c r="AI119" s="24" t="str">
        <f>'Liste Linéaire_Togo'!AI119</f>
        <v>NA</v>
      </c>
      <c r="AJ119" t="str">
        <f>'Liste Linéaire_Togo'!AJ119</f>
        <v>Guéri</v>
      </c>
      <c r="AK119" t="str">
        <f>'Liste Linéaire_Togo'!AK119</f>
        <v>suspect</v>
      </c>
      <c r="AL119" t="str">
        <f>'Liste Linéaire_Togo'!AL119</f>
        <v>Golfe</v>
      </c>
      <c r="AM119" t="str">
        <f>'Liste Linéaire_Togo'!AM119</f>
        <v>Golfe 1</v>
      </c>
      <c r="AN119" t="str">
        <f>'Liste Linéaire_Togo'!AN119</f>
        <v>Bè-Est</v>
      </c>
      <c r="AO119" t="str">
        <f>'Liste Linéaire_Togo'!AO119</f>
        <v>negatif</v>
      </c>
      <c r="AP119" t="str">
        <f>'Liste Linéaire_Togo'!AP119</f>
        <v>Communautaire</v>
      </c>
    </row>
    <row r="120" spans="1:42">
      <c r="A120">
        <f>'Liste Linéaire_Togo'!A120</f>
        <v>119</v>
      </c>
      <c r="B120" t="str">
        <f>'Liste Linéaire_Togo'!B120</f>
        <v>AMETOWOU Koffa</v>
      </c>
      <c r="C120">
        <f>'Liste Linéaire_Togo'!C120</f>
        <v>32</v>
      </c>
      <c r="D120" t="str">
        <f>'Liste Linéaire_Togo'!D120</f>
        <v>[15-44]</v>
      </c>
      <c r="E120">
        <f>'Liste Linéaire_Togo'!E120</f>
        <v>0</v>
      </c>
      <c r="F120" t="str">
        <f>'Liste Linéaire_Togo'!F120</f>
        <v>Masculin</v>
      </c>
      <c r="G120" t="str">
        <f>'Liste Linéaire_Togo'!G120</f>
        <v>pêcheur</v>
      </c>
      <c r="H120">
        <f>'Liste Linéaire_Togo'!H120</f>
        <v>0</v>
      </c>
      <c r="I120" t="str">
        <f>'Liste Linéaire_Togo'!I120</f>
        <v>Gbétsogbé</v>
      </c>
      <c r="J120" t="str">
        <f>VLOOKUP(I120,CARTE!$C$1:$F$198,3,FALSE)</f>
        <v>6.15306806591882</v>
      </c>
      <c r="K120" t="str">
        <f>VLOOKUP(I120,CARTE!$C$1:$F$198,4,FALSE)</f>
        <v>1.3054846135860712</v>
      </c>
      <c r="L120" t="str">
        <f>'Liste Linéaire_Togo'!L120</f>
        <v>CMS Gbétsogbé</v>
      </c>
      <c r="M120" t="str">
        <f>'Liste Linéaire_Togo'!M120</f>
        <v>Golfe 6</v>
      </c>
      <c r="N120" t="str">
        <f>'Liste Linéaire_Togo'!N120</f>
        <v>Golfe</v>
      </c>
      <c r="O120" t="str">
        <f>'Liste Linéaire_Togo'!O120</f>
        <v>Grand Lomé</v>
      </c>
      <c r="P120" s="24">
        <f>'Liste Linéaire_Togo'!P120</f>
        <v>45594</v>
      </c>
      <c r="Q120" t="str">
        <f>'Liste Linéaire_Togo'!Q120</f>
        <v>S44</v>
      </c>
      <c r="R120" s="24">
        <f>'Liste Linéaire_Togo'!R120</f>
        <v>45595</v>
      </c>
      <c r="S120" t="str">
        <f>'Liste Linéaire_Togo'!S120</f>
        <v>oui</v>
      </c>
      <c r="T120" t="str">
        <f>'Liste Linéaire_Togo'!T120</f>
        <v>oui</v>
      </c>
      <c r="U120" t="str">
        <f>'Liste Linéaire_Togo'!U120</f>
        <v>oui</v>
      </c>
      <c r="V120" t="str">
        <f>'Liste Linéaire_Togo'!V120</f>
        <v>non</v>
      </c>
      <c r="W120" t="str">
        <f>'Liste Linéaire_Togo'!W120</f>
        <v>Non</v>
      </c>
      <c r="X120">
        <f>'Liste Linéaire_Togo'!X120</f>
        <v>0</v>
      </c>
      <c r="Y120" t="str">
        <f>'Liste Linéaire_Togo'!Y120</f>
        <v>non</v>
      </c>
      <c r="Z120" t="str">
        <f>'Liste Linéaire_Togo'!Z120</f>
        <v>non</v>
      </c>
      <c r="AA120" t="str">
        <f>'Liste Linéaire_Togo'!AA120</f>
        <v>non</v>
      </c>
      <c r="AB120" t="str">
        <f>'Liste Linéaire_Togo'!AB120</f>
        <v>non</v>
      </c>
      <c r="AC120" t="str">
        <f>'Liste Linéaire_Togo'!AC120</f>
        <v>Eau en sachet</v>
      </c>
      <c r="AD120" t="str">
        <f>'Liste Linéaire_Togo'!AD120</f>
        <v>NA</v>
      </c>
      <c r="AE120" t="str">
        <f>'Liste Linéaire_Togo'!AE120</f>
        <v>Oui</v>
      </c>
      <c r="AF120" t="str">
        <f>'Liste Linéaire_Togo'!AF120</f>
        <v>négatif</v>
      </c>
      <c r="AG120" t="str">
        <f>'Liste Linéaire_Togo'!AG120</f>
        <v>En cours</v>
      </c>
      <c r="AH120" t="str">
        <f>'Liste Linéaire_Togo'!AH120</f>
        <v>Non</v>
      </c>
      <c r="AI120" s="24">
        <f>'Liste Linéaire_Togo'!AI120</f>
        <v>45595</v>
      </c>
      <c r="AJ120" t="str">
        <f>'Liste Linéaire_Togo'!AJ120</f>
        <v>Guéri</v>
      </c>
      <c r="AK120" t="str">
        <f>'Liste Linéaire_Togo'!AK120</f>
        <v>suspect</v>
      </c>
      <c r="AL120" t="str">
        <f>'Liste Linéaire_Togo'!AL120</f>
        <v>Golfe</v>
      </c>
      <c r="AM120" t="str">
        <f>'Liste Linéaire_Togo'!AM120</f>
        <v>Golfe 6</v>
      </c>
      <c r="AN120" t="str">
        <f>'Liste Linéaire_Togo'!AN120</f>
        <v>Baguida</v>
      </c>
      <c r="AO120" t="str">
        <f>'Liste Linéaire_Togo'!AO120</f>
        <v>negatif</v>
      </c>
      <c r="AP120" t="str">
        <f>'Liste Linéaire_Togo'!AP120</f>
        <v>Communautaire</v>
      </c>
    </row>
    <row r="121" spans="1:42">
      <c r="A121">
        <f>'Liste Linéaire_Togo'!A121</f>
        <v>120</v>
      </c>
      <c r="B121" t="str">
        <f>'Liste Linéaire_Togo'!B121</f>
        <v>SILIVI AKOUVI</v>
      </c>
      <c r="C121">
        <f>'Liste Linéaire_Togo'!C121</f>
        <v>24</v>
      </c>
      <c r="D121" t="str">
        <f>'Liste Linéaire_Togo'!D121</f>
        <v>[15-44]</v>
      </c>
      <c r="E121">
        <f>'Liste Linéaire_Togo'!E121</f>
        <v>0</v>
      </c>
      <c r="F121" t="str">
        <f>'Liste Linéaire_Togo'!F121</f>
        <v>Féminin</v>
      </c>
      <c r="G121" t="str">
        <f>'Liste Linéaire_Togo'!G121</f>
        <v>Boulangère</v>
      </c>
      <c r="H121">
        <f>'Liste Linéaire_Togo'!H121</f>
        <v>0</v>
      </c>
      <c r="I121" t="str">
        <f>'Liste Linéaire_Togo'!I121</f>
        <v>Adamavo</v>
      </c>
      <c r="J121" t="str">
        <f>VLOOKUP(I121,CARTE!$C$1:$F$198,3,FALSE)</f>
        <v>6.170206928331889</v>
      </c>
      <c r="K121" t="str">
        <f>VLOOKUP(I121,CARTE!$C$1:$F$198,4,FALSE)</f>
        <v xml:space="preserve"> 1.3065224647621934</v>
      </c>
      <c r="L121" t="str">
        <f>'Liste Linéaire_Togo'!L121</f>
        <v>CMS Adamavo</v>
      </c>
      <c r="M121" t="str">
        <f>'Liste Linéaire_Togo'!M121</f>
        <v>Golfe 6</v>
      </c>
      <c r="N121" t="str">
        <f>'Liste Linéaire_Togo'!N121</f>
        <v>Golfe</v>
      </c>
      <c r="O121" t="str">
        <f>'Liste Linéaire_Togo'!O121</f>
        <v>Grand Lomé</v>
      </c>
      <c r="P121" s="24">
        <f>'Liste Linéaire_Togo'!P121</f>
        <v>45598</v>
      </c>
      <c r="Q121" t="str">
        <f>'Liste Linéaire_Togo'!Q121</f>
        <v>S44</v>
      </c>
      <c r="R121" s="24">
        <f>'Liste Linéaire_Togo'!R121</f>
        <v>45598</v>
      </c>
      <c r="S121" t="str">
        <f>'Liste Linéaire_Togo'!S121</f>
        <v>Oui</v>
      </c>
      <c r="T121" t="str">
        <f>'Liste Linéaire_Togo'!T121</f>
        <v>non</v>
      </c>
      <c r="U121" t="str">
        <f>'Liste Linéaire_Togo'!U121</f>
        <v>non</v>
      </c>
      <c r="V121" t="str">
        <f>'Liste Linéaire_Togo'!V121</f>
        <v>non</v>
      </c>
      <c r="W121" t="str">
        <f>'Liste Linéaire_Togo'!W121</f>
        <v>Non</v>
      </c>
      <c r="X121">
        <f>'Liste Linéaire_Togo'!X121</f>
        <v>0</v>
      </c>
      <c r="Y121" t="str">
        <f>'Liste Linéaire_Togo'!Y121</f>
        <v>non</v>
      </c>
      <c r="Z121" t="str">
        <f>'Liste Linéaire_Togo'!Z121</f>
        <v>non</v>
      </c>
      <c r="AA121" t="str">
        <f>'Liste Linéaire_Togo'!AA121</f>
        <v>non</v>
      </c>
      <c r="AB121" t="str">
        <f>'Liste Linéaire_Togo'!AB121</f>
        <v>non</v>
      </c>
      <c r="AC121" t="str">
        <f>'Liste Linéaire_Togo'!AC121</f>
        <v>Eau de puits</v>
      </c>
      <c r="AD121" t="str">
        <f>'Liste Linéaire_Togo'!AD121</f>
        <v>non</v>
      </c>
      <c r="AE121" t="str">
        <f>'Liste Linéaire_Togo'!AE121</f>
        <v>oui</v>
      </c>
      <c r="AF121" t="str">
        <f>'Liste Linéaire_Togo'!AF121</f>
        <v>négatif</v>
      </c>
      <c r="AG121" t="str">
        <f>'Liste Linéaire_Togo'!AG121</f>
        <v>En cours</v>
      </c>
      <c r="AH121" t="str">
        <f>'Liste Linéaire_Togo'!AH121</f>
        <v>Non</v>
      </c>
      <c r="AI121" s="24">
        <f>'Liste Linéaire_Togo'!AI121</f>
        <v>45598</v>
      </c>
      <c r="AJ121" t="str">
        <f>'Liste Linéaire_Togo'!AJ121</f>
        <v>Guéri</v>
      </c>
      <c r="AK121" t="str">
        <f>'Liste Linéaire_Togo'!AK121</f>
        <v>suspect</v>
      </c>
      <c r="AL121" t="str">
        <f>'Liste Linéaire_Togo'!AL121</f>
        <v>Golfe</v>
      </c>
      <c r="AM121" t="str">
        <f>'Liste Linéaire_Togo'!AM121</f>
        <v>Golfe 6</v>
      </c>
      <c r="AN121" t="str">
        <f>'Liste Linéaire_Togo'!AN121</f>
        <v>Bè-Est</v>
      </c>
      <c r="AO121" t="str">
        <f>'Liste Linéaire_Togo'!AO121</f>
        <v>negatif</v>
      </c>
      <c r="AP121" t="str">
        <f>'Liste Linéaire_Togo'!AP121</f>
        <v>Communautaire</v>
      </c>
    </row>
    <row r="122" spans="1:42">
      <c r="A122">
        <f>'Liste Linéaire_Togo'!A122</f>
        <v>121</v>
      </c>
      <c r="B122" t="str">
        <f>'Liste Linéaire_Togo'!B122</f>
        <v>AKOWONOU Rodrigue</v>
      </c>
      <c r="C122">
        <f>'Liste Linéaire_Togo'!C122</f>
        <v>4</v>
      </c>
      <c r="D122" t="str">
        <f>'Liste Linéaire_Togo'!D122</f>
        <v>[2-4]</v>
      </c>
      <c r="E122">
        <f>'Liste Linéaire_Togo'!E122</f>
        <v>0</v>
      </c>
      <c r="F122" t="str">
        <f>'Liste Linéaire_Togo'!F122</f>
        <v>Masculin</v>
      </c>
      <c r="G122" t="str">
        <f>'Liste Linéaire_Togo'!G122</f>
        <v>NA (Enfant)</v>
      </c>
      <c r="H122">
        <f>'Liste Linéaire_Togo'!H122</f>
        <v>0</v>
      </c>
      <c r="I122" t="str">
        <f>'Liste Linéaire_Togo'!I122</f>
        <v>Adamavo</v>
      </c>
      <c r="J122" t="str">
        <f>VLOOKUP(I122,CARTE!$C$1:$F$198,3,FALSE)</f>
        <v>6.170206928331889</v>
      </c>
      <c r="K122" t="str">
        <f>VLOOKUP(I122,CARTE!$C$1:$F$198,4,FALSE)</f>
        <v xml:space="preserve"> 1.3065224647621934</v>
      </c>
      <c r="L122" t="str">
        <f>'Liste Linéaire_Togo'!L122</f>
        <v>CMS Adamavo</v>
      </c>
      <c r="M122" t="str">
        <f>'Liste Linéaire_Togo'!M122</f>
        <v>Golfe 6</v>
      </c>
      <c r="N122" t="str">
        <f>'Liste Linéaire_Togo'!N122</f>
        <v>Golfe</v>
      </c>
      <c r="O122" t="str">
        <f>'Liste Linéaire_Togo'!O122</f>
        <v>Grand Lomé</v>
      </c>
      <c r="P122" s="24">
        <f>'Liste Linéaire_Togo'!P122</f>
        <v>45597</v>
      </c>
      <c r="Q122" t="str">
        <f>'Liste Linéaire_Togo'!Q122</f>
        <v>S44</v>
      </c>
      <c r="R122" s="24">
        <f>'Liste Linéaire_Togo'!R122</f>
        <v>45598</v>
      </c>
      <c r="S122" t="str">
        <f>'Liste Linéaire_Togo'!S122</f>
        <v>oui</v>
      </c>
      <c r="T122" t="str">
        <f>'Liste Linéaire_Togo'!T122</f>
        <v>oui</v>
      </c>
      <c r="U122" t="str">
        <f>'Liste Linéaire_Togo'!U122</f>
        <v>oui</v>
      </c>
      <c r="V122" t="str">
        <f>'Liste Linéaire_Togo'!V122</f>
        <v>non</v>
      </c>
      <c r="W122" t="str">
        <f>'Liste Linéaire_Togo'!W122</f>
        <v>Non</v>
      </c>
      <c r="X122">
        <f>'Liste Linéaire_Togo'!X122</f>
        <v>0</v>
      </c>
      <c r="Y122" t="str">
        <f>'Liste Linéaire_Togo'!Y122</f>
        <v>non</v>
      </c>
      <c r="Z122" t="str">
        <f>'Liste Linéaire_Togo'!Z122</f>
        <v>non</v>
      </c>
      <c r="AA122" t="str">
        <f>'Liste Linéaire_Togo'!AA122</f>
        <v>non</v>
      </c>
      <c r="AB122" t="str">
        <f>'Liste Linéaire_Togo'!AB122</f>
        <v>non</v>
      </c>
      <c r="AC122" t="str">
        <f>'Liste Linéaire_Togo'!AC122</f>
        <v>Eau de rivière</v>
      </c>
      <c r="AD122" t="str">
        <f>'Liste Linéaire_Togo'!AD122</f>
        <v>non</v>
      </c>
      <c r="AE122" t="str">
        <f>'Liste Linéaire_Togo'!AE122</f>
        <v>oui</v>
      </c>
      <c r="AF122" t="str">
        <f>'Liste Linéaire_Togo'!AF122</f>
        <v>négatif</v>
      </c>
      <c r="AG122" t="str">
        <f>'Liste Linéaire_Togo'!AG122</f>
        <v>En cours</v>
      </c>
      <c r="AH122" t="str">
        <f>'Liste Linéaire_Togo'!AH122</f>
        <v>Non</v>
      </c>
      <c r="AI122" s="24">
        <f>'Liste Linéaire_Togo'!AI122</f>
        <v>45598</v>
      </c>
      <c r="AJ122" t="str">
        <f>'Liste Linéaire_Togo'!AJ122</f>
        <v>Guéri</v>
      </c>
      <c r="AK122" t="str">
        <f>'Liste Linéaire_Togo'!AK122</f>
        <v>suspect</v>
      </c>
      <c r="AL122" t="str">
        <f>'Liste Linéaire_Togo'!AL122</f>
        <v>Golfe</v>
      </c>
      <c r="AM122" t="str">
        <f>'Liste Linéaire_Togo'!AM122</f>
        <v>Golfe 6</v>
      </c>
      <c r="AN122" t="str">
        <f>'Liste Linéaire_Togo'!AN122</f>
        <v>Bè-Est</v>
      </c>
      <c r="AO122" t="str">
        <f>'Liste Linéaire_Togo'!AO122</f>
        <v>negatif</v>
      </c>
      <c r="AP122" t="str">
        <f>'Liste Linéaire_Togo'!AP122</f>
        <v>Communautaire</v>
      </c>
    </row>
    <row r="123" spans="1:42">
      <c r="A123">
        <f>'Liste Linéaire_Togo'!A123</f>
        <v>122</v>
      </c>
      <c r="B123" t="str">
        <f>'Liste Linéaire_Togo'!B123</f>
        <v>TEUGBEDOR Akossiwa</v>
      </c>
      <c r="C123">
        <f>'Liste Linéaire_Togo'!C123</f>
        <v>34</v>
      </c>
      <c r="D123" t="str">
        <f>'Liste Linéaire_Togo'!D123</f>
        <v>[15-44]</v>
      </c>
      <c r="E123">
        <f>'Liste Linéaire_Togo'!E123</f>
        <v>0</v>
      </c>
      <c r="F123" t="str">
        <f>'Liste Linéaire_Togo'!F123</f>
        <v>Féminin</v>
      </c>
      <c r="G123" t="str">
        <f>'Liste Linéaire_Togo'!G123</f>
        <v>Tresse</v>
      </c>
      <c r="H123">
        <f>'Liste Linéaire_Togo'!H123</f>
        <v>0</v>
      </c>
      <c r="I123" t="str">
        <f>'Liste Linéaire_Togo'!I123</f>
        <v>Baguida</v>
      </c>
      <c r="J123" t="str">
        <f>VLOOKUP(I123,CARTE!$C$1:$F$198,3,FALSE)</f>
        <v>6.176026591764903</v>
      </c>
      <c r="K123" t="str">
        <f>VLOOKUP(I123,CARTE!$C$1:$F$198,4,FALSE)</f>
        <v>1.3275633519218346</v>
      </c>
      <c r="L123" t="str">
        <f>'Liste Linéaire_Togo'!L123</f>
        <v>CMS Baguida</v>
      </c>
      <c r="M123" t="str">
        <f>'Liste Linéaire_Togo'!M123</f>
        <v>Golfe 6</v>
      </c>
      <c r="N123" t="str">
        <f>'Liste Linéaire_Togo'!N123</f>
        <v>Golfe</v>
      </c>
      <c r="O123" t="str">
        <f>'Liste Linéaire_Togo'!O123</f>
        <v>Grand Lomé</v>
      </c>
      <c r="P123" s="24">
        <f>'Liste Linéaire_Togo'!P123</f>
        <v>45593</v>
      </c>
      <c r="Q123" t="str">
        <f>'Liste Linéaire_Togo'!Q123</f>
        <v>S44</v>
      </c>
      <c r="R123" s="24">
        <f>'Liste Linéaire_Togo'!R123</f>
        <v>45598</v>
      </c>
      <c r="S123" t="str">
        <f>'Liste Linéaire_Togo'!S123</f>
        <v>oui</v>
      </c>
      <c r="T123" t="str">
        <f>'Liste Linéaire_Togo'!T123</f>
        <v>oui</v>
      </c>
      <c r="U123" t="str">
        <f>'Liste Linéaire_Togo'!U123</f>
        <v>oui</v>
      </c>
      <c r="V123" t="str">
        <f>'Liste Linéaire_Togo'!V123</f>
        <v>non</v>
      </c>
      <c r="W123" t="str">
        <f>'Liste Linéaire_Togo'!W123</f>
        <v>Non</v>
      </c>
      <c r="X123">
        <f>'Liste Linéaire_Togo'!X123</f>
        <v>0</v>
      </c>
      <c r="Y123" t="str">
        <f>'Liste Linéaire_Togo'!Y123</f>
        <v>ne sait pas</v>
      </c>
      <c r="Z123" t="str">
        <f>'Liste Linéaire_Togo'!Z123</f>
        <v>non</v>
      </c>
      <c r="AA123" t="str">
        <f>'Liste Linéaire_Togo'!AA123</f>
        <v>non</v>
      </c>
      <c r="AB123" t="str">
        <f>'Liste Linéaire_Togo'!AB123</f>
        <v>non</v>
      </c>
      <c r="AC123" t="str">
        <f>'Liste Linéaire_Togo'!AC123</f>
        <v>Eau en sachet</v>
      </c>
      <c r="AD123" t="str">
        <f>'Liste Linéaire_Togo'!AD123</f>
        <v>NA</v>
      </c>
      <c r="AE123" t="str">
        <f>'Liste Linéaire_Togo'!AE123</f>
        <v>oui</v>
      </c>
      <c r="AF123" t="str">
        <f>'Liste Linéaire_Togo'!AF123</f>
        <v>positif</v>
      </c>
      <c r="AG123" t="str">
        <f>'Liste Linéaire_Togo'!AG123</f>
        <v>En cours</v>
      </c>
      <c r="AH123" t="str">
        <f>'Liste Linéaire_Togo'!AH123</f>
        <v>Oui</v>
      </c>
      <c r="AI123" s="24" t="str">
        <f>'Liste Linéaire_Togo'!AI123</f>
        <v>NA</v>
      </c>
      <c r="AJ123" t="str">
        <f>'Liste Linéaire_Togo'!AJ123</f>
        <v>Guéri</v>
      </c>
      <c r="AK123" t="str">
        <f>'Liste Linéaire_Togo'!AK123</f>
        <v>confirmé</v>
      </c>
      <c r="AL123" t="str">
        <f>'Liste Linéaire_Togo'!AL123</f>
        <v>Golfe</v>
      </c>
      <c r="AM123" t="str">
        <f>'Liste Linéaire_Togo'!AM123</f>
        <v>Golfe 6</v>
      </c>
      <c r="AN123" t="str">
        <f>'Liste Linéaire_Togo'!AN123</f>
        <v>Baguida</v>
      </c>
      <c r="AO123" t="str">
        <f>'Liste Linéaire_Togo'!AO123</f>
        <v>Positif</v>
      </c>
      <c r="AP123" t="str">
        <f>'Liste Linéaire_Togo'!AP123</f>
        <v>Communautaire</v>
      </c>
    </row>
    <row r="124" spans="1:42">
      <c r="A124">
        <f>'Liste Linéaire_Togo'!A124</f>
        <v>123</v>
      </c>
      <c r="B124" t="str">
        <f>'Liste Linéaire_Togo'!B124</f>
        <v>WALLAS   MAWUGNO</v>
      </c>
      <c r="C124">
        <f>'Liste Linéaire_Togo'!C124</f>
        <v>12</v>
      </c>
      <c r="D124" t="str">
        <f>'Liste Linéaire_Togo'!D124</f>
        <v>[5-14]</v>
      </c>
      <c r="E124">
        <f>'Liste Linéaire_Togo'!E124</f>
        <v>0</v>
      </c>
      <c r="F124" t="str">
        <f>'Liste Linéaire_Togo'!F124</f>
        <v>Masculin</v>
      </c>
      <c r="G124" t="str">
        <f>'Liste Linéaire_Togo'!G124</f>
        <v>SANS PROFESSION</v>
      </c>
      <c r="H124">
        <f>'Liste Linéaire_Togo'!H124</f>
        <v>92511942</v>
      </c>
      <c r="I124" t="str">
        <f>'Liste Linéaire_Togo'!I124</f>
        <v>BADJI</v>
      </c>
      <c r="J124" t="str">
        <f>VLOOKUP(I124,CARTE!$C$1:$F$198,3,FALSE)</f>
        <v>6.234928331889</v>
      </c>
      <c r="K124" t="str">
        <f>VLOOKUP(I124,CARTE!$C$1:$F$198,4,FALSE)</f>
        <v xml:space="preserve"> 1.615224647621934</v>
      </c>
      <c r="L124" t="str">
        <f>'Liste Linéaire_Togo'!L124</f>
        <v>POLYCLINIQUE D'ANEHO</v>
      </c>
      <c r="M124" t="str">
        <f>'Liste Linéaire_Togo'!M124</f>
        <v>LACS1</v>
      </c>
      <c r="N124" t="str">
        <f>'Liste Linéaire_Togo'!N124</f>
        <v>Lacs</v>
      </c>
      <c r="O124" t="str">
        <f>'Liste Linéaire_Togo'!O124</f>
        <v>MARITIME</v>
      </c>
      <c r="P124" s="24">
        <f>'Liste Linéaire_Togo'!P124</f>
        <v>45593</v>
      </c>
      <c r="Q124" t="str">
        <f>'Liste Linéaire_Togo'!Q124</f>
        <v>S44</v>
      </c>
      <c r="R124" s="24">
        <f>'Liste Linéaire_Togo'!R124</f>
        <v>45594</v>
      </c>
      <c r="S124" t="str">
        <f>'Liste Linéaire_Togo'!S124</f>
        <v>OUI</v>
      </c>
      <c r="T124" t="str">
        <f>'Liste Linéaire_Togo'!T124</f>
        <v>OUI</v>
      </c>
      <c r="U124" t="str">
        <f>'Liste Linéaire_Togo'!U124</f>
        <v>OUI</v>
      </c>
      <c r="V124" t="str">
        <f>'Liste Linéaire_Togo'!V124</f>
        <v>OUI</v>
      </c>
      <c r="W124">
        <f>'Liste Linéaire_Togo'!W124</f>
        <v>0</v>
      </c>
      <c r="X124">
        <f>'Liste Linéaire_Togo'!X124</f>
        <v>0</v>
      </c>
      <c r="Y124" t="str">
        <f>'Liste Linéaire_Togo'!Y124</f>
        <v>NON</v>
      </c>
      <c r="Z124" t="str">
        <f>'Liste Linéaire_Togo'!Z124</f>
        <v>NON</v>
      </c>
      <c r="AA124" t="str">
        <f>'Liste Linéaire_Togo'!AA124</f>
        <v>NON</v>
      </c>
      <c r="AB124" t="str">
        <f>'Liste Linéaire_Togo'!AB124</f>
        <v>NON</v>
      </c>
      <c r="AC124" t="str">
        <f>'Liste Linéaire_Togo'!AC124</f>
        <v>NON</v>
      </c>
      <c r="AD124" t="str">
        <f>'Liste Linéaire_Togo'!AD124</f>
        <v>NON</v>
      </c>
      <c r="AE124" t="str">
        <f>'Liste Linéaire_Togo'!AE124</f>
        <v>NON</v>
      </c>
      <c r="AF124" t="str">
        <f>'Liste Linéaire_Togo'!AF124</f>
        <v>NON fait</v>
      </c>
      <c r="AG124" t="str">
        <f>'Liste Linéaire_Togo'!AG124</f>
        <v>Non faite</v>
      </c>
      <c r="AH124" t="str">
        <f>'Liste Linéaire_Togo'!AH124</f>
        <v>NON</v>
      </c>
      <c r="AI124" s="24">
        <f>'Liste Linéaire_Togo'!AI124</f>
        <v>45594</v>
      </c>
      <c r="AJ124" t="str">
        <f>'Liste Linéaire_Togo'!AJ124</f>
        <v>dcd</v>
      </c>
      <c r="AK124" t="str">
        <f>'Liste Linéaire_Togo'!AK124</f>
        <v>suspect</v>
      </c>
      <c r="AL124" t="str">
        <f>'Liste Linéaire_Togo'!AL124</f>
        <v>Lacs</v>
      </c>
      <c r="AM124" t="str">
        <f>'Liste Linéaire_Togo'!AM124</f>
        <v>Lacs 1</v>
      </c>
      <c r="AN124" t="str">
        <f>'Liste Linéaire_Togo'!AN124</f>
        <v>Aného</v>
      </c>
      <c r="AO124" t="str">
        <f>'Liste Linéaire_Togo'!AO124</f>
        <v>negatif</v>
      </c>
      <c r="AP124" t="str">
        <f>'Liste Linéaire_Togo'!AP124</f>
        <v>Communautaire</v>
      </c>
    </row>
    <row r="125" spans="1:42">
      <c r="A125">
        <f>'Liste Linéaire_Togo'!A125</f>
        <v>124</v>
      </c>
      <c r="B125" t="str">
        <f>'Liste Linéaire_Togo'!B125</f>
        <v>HOUNKPATI Dosseh</v>
      </c>
      <c r="C125">
        <f>'Liste Linéaire_Togo'!C125</f>
        <v>65</v>
      </c>
      <c r="D125" t="str">
        <f>'Liste Linéaire_Togo'!D125</f>
        <v>[60 et plus]</v>
      </c>
      <c r="E125">
        <f>'Liste Linéaire_Togo'!E125</f>
        <v>0</v>
      </c>
      <c r="F125" t="str">
        <f>'Liste Linéaire_Togo'!F125</f>
        <v>Masculin</v>
      </c>
      <c r="G125" t="str">
        <f>'Liste Linéaire_Togo'!G125</f>
        <v>Cultivateur</v>
      </c>
      <c r="H125">
        <f>'Liste Linéaire_Togo'!H125</f>
        <v>0</v>
      </c>
      <c r="I125" t="str">
        <f>'Liste Linéaire_Togo'!I125</f>
        <v>Dogboyou</v>
      </c>
      <c r="J125" t="str">
        <f>VLOOKUP(I125,CARTE!$C$1:$F$198,3,FALSE)</f>
        <v>6.493375</v>
      </c>
      <c r="K125" t="str">
        <f>VLOOKUP(I125,CARTE!$C$1:$F$198,4,FALSE)</f>
        <v>1.711843</v>
      </c>
      <c r="L125" t="str">
        <f>'Liste Linéaire_Togo'!L125</f>
        <v>USP AGBETIKO</v>
      </c>
      <c r="M125" t="str">
        <f>'Liste Linéaire_Togo'!M125</f>
        <v>BAS-MONO2</v>
      </c>
      <c r="N125" t="str">
        <f>'Liste Linéaire_Togo'!N125</f>
        <v>BAS-MONO</v>
      </c>
      <c r="O125" t="str">
        <f>'Liste Linéaire_Togo'!O125</f>
        <v>MARITIME</v>
      </c>
      <c r="P125" s="24">
        <f>'Liste Linéaire_Togo'!P125</f>
        <v>45597</v>
      </c>
      <c r="Q125" t="str">
        <f>'Liste Linéaire_Togo'!Q125</f>
        <v>S44</v>
      </c>
      <c r="R125" s="24">
        <f>'Liste Linéaire_Togo'!R125</f>
        <v>45598</v>
      </c>
      <c r="S125" t="str">
        <f>'Liste Linéaire_Togo'!S125</f>
        <v>OUI</v>
      </c>
      <c r="T125" t="str">
        <f>'Liste Linéaire_Togo'!T125</f>
        <v>NON</v>
      </c>
      <c r="U125" t="str">
        <f>'Liste Linéaire_Togo'!U125</f>
        <v>NON</v>
      </c>
      <c r="V125" t="str">
        <f>'Liste Linéaire_Togo'!V125</f>
        <v>NON</v>
      </c>
      <c r="W125" t="str">
        <f>'Liste Linéaire_Togo'!W125</f>
        <v>NON</v>
      </c>
      <c r="X125" t="str">
        <f>'Liste Linéaire_Togo'!X125</f>
        <v>NON</v>
      </c>
      <c r="Y125" t="str">
        <f>'Liste Linéaire_Togo'!Y125</f>
        <v>OUI</v>
      </c>
      <c r="Z125" t="str">
        <f>'Liste Linéaire_Togo'!Z125</f>
        <v>OUI</v>
      </c>
      <c r="AA125" t="str">
        <f>'Liste Linéaire_Togo'!AA125</f>
        <v>OUI</v>
      </c>
      <c r="AB125" t="str">
        <f>'Liste Linéaire_Togo'!AB125</f>
        <v>NON</v>
      </c>
      <c r="AC125" t="str">
        <f>'Liste Linéaire_Togo'!AC125</f>
        <v>TdE+Eau de fleuve</v>
      </c>
      <c r="AD125" t="str">
        <f>'Liste Linéaire_Togo'!AD125</f>
        <v>NON</v>
      </c>
      <c r="AE125" t="str">
        <f>'Liste Linéaire_Togo'!AE125</f>
        <v>oui</v>
      </c>
      <c r="AF125" t="str">
        <f>'Liste Linéaire_Togo'!AF125</f>
        <v>négatif</v>
      </c>
      <c r="AG125" t="str">
        <f>'Liste Linéaire_Togo'!AG125</f>
        <v>En cours</v>
      </c>
      <c r="AH125" t="str">
        <f>'Liste Linéaire_Togo'!AH125</f>
        <v>OUI</v>
      </c>
      <c r="AI125" s="24" t="str">
        <f>'Liste Linéaire_Togo'!AI125</f>
        <v>EN COURS</v>
      </c>
      <c r="AJ125" t="str">
        <f>'Liste Linéaire_Togo'!AJ125</f>
        <v>Guéri</v>
      </c>
      <c r="AK125" t="str">
        <f>'Liste Linéaire_Togo'!AK125</f>
        <v>suspect</v>
      </c>
      <c r="AL125" t="str">
        <f>'Liste Linéaire_Togo'!AL125</f>
        <v>Bas-Mono</v>
      </c>
      <c r="AM125" t="str">
        <f>'Liste Linéaire_Togo'!AM125</f>
        <v>Bas-Mono 2</v>
      </c>
      <c r="AN125" t="str">
        <f>'Liste Linéaire_Togo'!AN125</f>
        <v>Agbétiko</v>
      </c>
      <c r="AO125" t="str">
        <f>'Liste Linéaire_Togo'!AO125</f>
        <v>negatif</v>
      </c>
      <c r="AP125" t="str">
        <f>'Liste Linéaire_Togo'!AP125</f>
        <v>Communautaire</v>
      </c>
    </row>
    <row r="126" spans="1:42">
      <c r="A126">
        <f>'Liste Linéaire_Togo'!A126</f>
        <v>125</v>
      </c>
      <c r="B126" t="str">
        <f>'Liste Linéaire_Togo'!B126</f>
        <v>AROUNA Adamou</v>
      </c>
      <c r="C126">
        <f>'Liste Linéaire_Togo'!C126</f>
        <v>21</v>
      </c>
      <c r="D126" t="str">
        <f>'Liste Linéaire_Togo'!D126</f>
        <v>[15-44]</v>
      </c>
      <c r="E126">
        <f>'Liste Linéaire_Togo'!E126</f>
        <v>0</v>
      </c>
      <c r="F126" t="str">
        <f>'Liste Linéaire_Togo'!F126</f>
        <v>Masculin</v>
      </c>
      <c r="G126" t="str">
        <f>'Liste Linéaire_Togo'!G126</f>
        <v>Revendeur/se</v>
      </c>
      <c r="H126" t="str">
        <f>'Liste Linéaire_Togo'!H126</f>
        <v>S/C 90760298</v>
      </c>
      <c r="I126" t="str">
        <f>'Liste Linéaire_Togo'!I126</f>
        <v>Agoè Kitidjan</v>
      </c>
      <c r="J126" t="str">
        <f>VLOOKUP(I126,CARTE!$C$1:$F$198,3,FALSE)</f>
        <v>6.21494796391453</v>
      </c>
      <c r="K126" t="str">
        <f>VLOOKUP(I126,CARTE!$C$1:$F$198,4,FALSE)</f>
        <v xml:space="preserve"> 1.2177901541906115</v>
      </c>
      <c r="L126" t="str">
        <f>'Liste Linéaire_Togo'!L126</f>
        <v>CMS Agoè-Nyivé</v>
      </c>
      <c r="M126" t="str">
        <f>'Liste Linéaire_Togo'!M126</f>
        <v>Agoè-Nyivé 1</v>
      </c>
      <c r="N126" t="str">
        <f>'Liste Linéaire_Togo'!N126</f>
        <v xml:space="preserve">Agoè-Nyivé </v>
      </c>
      <c r="O126" t="str">
        <f>'Liste Linéaire_Togo'!O126</f>
        <v>Grand Lomé</v>
      </c>
      <c r="P126" s="24">
        <f>'Liste Linéaire_Togo'!P126</f>
        <v>45592</v>
      </c>
      <c r="Q126" t="str">
        <f>'Liste Linéaire_Togo'!Q126</f>
        <v>S43</v>
      </c>
      <c r="R126" s="24">
        <f>'Liste Linéaire_Togo'!R126</f>
        <v>45595</v>
      </c>
      <c r="S126" t="str">
        <f>'Liste Linéaire_Togo'!S126</f>
        <v>Non</v>
      </c>
      <c r="T126" t="str">
        <f>'Liste Linéaire_Togo'!T126</f>
        <v>Non</v>
      </c>
      <c r="U126" t="str">
        <f>'Liste Linéaire_Togo'!U126</f>
        <v>Oui</v>
      </c>
      <c r="V126" t="str">
        <f>'Liste Linéaire_Togo'!V126</f>
        <v>Non</v>
      </c>
      <c r="W126">
        <f>'Liste Linéaire_Togo'!W126</f>
        <v>0</v>
      </c>
      <c r="X126" t="str">
        <f>'Liste Linéaire_Togo'!X126</f>
        <v>ATCD de diarrhée rouge</v>
      </c>
      <c r="Y126" t="str">
        <f>'Liste Linéaire_Togo'!Y126</f>
        <v>Non</v>
      </c>
      <c r="Z126" t="str">
        <f>'Liste Linéaire_Togo'!Z126</f>
        <v>Non</v>
      </c>
      <c r="AA126" t="str">
        <f>'Liste Linéaire_Togo'!AA126</f>
        <v>Non</v>
      </c>
      <c r="AB126" t="str">
        <f>'Liste Linéaire_Togo'!AB126</f>
        <v>Non</v>
      </c>
      <c r="AC126" t="str">
        <f>'Liste Linéaire_Togo'!AC126</f>
        <v>Tde/Forage</v>
      </c>
      <c r="AD126" t="str">
        <f>'Liste Linéaire_Togo'!AD126</f>
        <v>Oui</v>
      </c>
      <c r="AE126" t="str">
        <f>'Liste Linéaire_Togo'!AE126</f>
        <v>Oui</v>
      </c>
      <c r="AF126" t="str">
        <f>'Liste Linéaire_Togo'!AF126</f>
        <v>négatif</v>
      </c>
      <c r="AG126" t="str">
        <f>'Liste Linéaire_Togo'!AG126</f>
        <v>En cours</v>
      </c>
      <c r="AH126">
        <f>'Liste Linéaire_Togo'!AH126</f>
        <v>0</v>
      </c>
      <c r="AI126" s="24">
        <f>'Liste Linéaire_Togo'!AI126</f>
        <v>45596</v>
      </c>
      <c r="AJ126" t="str">
        <f>'Liste Linéaire_Togo'!AJ126</f>
        <v>Guéri</v>
      </c>
      <c r="AK126" t="str">
        <f>'Liste Linéaire_Togo'!AK126</f>
        <v>suspect</v>
      </c>
      <c r="AL126" t="str">
        <f>'Liste Linéaire_Togo'!AL126</f>
        <v>Agoè-Nyivé</v>
      </c>
      <c r="AM126" t="str">
        <f>'Liste Linéaire_Togo'!AM126</f>
        <v>Agoè-Nyivé 1</v>
      </c>
      <c r="AN126" t="str">
        <f>'Liste Linéaire_Togo'!AN126</f>
        <v>Agoè-Nyivé</v>
      </c>
      <c r="AO126" t="str">
        <f>'Liste Linéaire_Togo'!AO126</f>
        <v>negatif</v>
      </c>
      <c r="AP126" t="str">
        <f>'Liste Linéaire_Togo'!AP126</f>
        <v>Communautaire</v>
      </c>
    </row>
    <row r="127" spans="1:42">
      <c r="A127">
        <f>'Liste Linéaire_Togo'!A127</f>
        <v>126</v>
      </c>
      <c r="B127" t="str">
        <f>'Liste Linéaire_Togo'!B127</f>
        <v>ANIMAKA Kokou Samuel</v>
      </c>
      <c r="C127">
        <f>'Liste Linéaire_Togo'!C127</f>
        <v>3</v>
      </c>
      <c r="D127" t="str">
        <f>'Liste Linéaire_Togo'!D127</f>
        <v>[2-4]</v>
      </c>
      <c r="E127">
        <f>'Liste Linéaire_Togo'!E127</f>
        <v>0</v>
      </c>
      <c r="F127" t="str">
        <f>'Liste Linéaire_Togo'!F127</f>
        <v>Masculin</v>
      </c>
      <c r="G127" t="str">
        <f>'Liste Linéaire_Togo'!G127</f>
        <v>Enfant (moins de 4ans)</v>
      </c>
      <c r="H127">
        <f>'Liste Linéaire_Togo'!H127</f>
        <v>91198401</v>
      </c>
      <c r="I127" t="str">
        <f>'Liste Linéaire_Togo'!I127</f>
        <v>Légbassito/Amedenta</v>
      </c>
      <c r="J127" t="str">
        <f>VLOOKUP(I127,CARTE!$C$1:$F$198,3,FALSE)</f>
        <v>6.27315038934121</v>
      </c>
      <c r="K127" t="str">
        <f>VLOOKUP(I127,CARTE!$C$1:$F$198,4,FALSE)</f>
        <v xml:space="preserve"> 1.1488334834691227</v>
      </c>
      <c r="L127" t="str">
        <f>'Liste Linéaire_Togo'!L127</f>
        <v>CMS Légbassito</v>
      </c>
      <c r="M127" t="str">
        <f>'Liste Linéaire_Togo'!M127</f>
        <v>Agoè-Nyivé 2</v>
      </c>
      <c r="N127" t="str">
        <f>'Liste Linéaire_Togo'!N127</f>
        <v xml:space="preserve">Agoè-Nyivé </v>
      </c>
      <c r="O127" t="str">
        <f>'Liste Linéaire_Togo'!O127</f>
        <v>Grand Lomé</v>
      </c>
      <c r="P127" s="24">
        <f>'Liste Linéaire_Togo'!P127</f>
        <v>45589</v>
      </c>
      <c r="Q127" t="str">
        <f>'Liste Linéaire_Togo'!Q127</f>
        <v>S43</v>
      </c>
      <c r="R127" s="24">
        <f>'Liste Linéaire_Togo'!R127</f>
        <v>45596</v>
      </c>
      <c r="S127" t="str">
        <f>'Liste Linéaire_Togo'!S127</f>
        <v>Oui</v>
      </c>
      <c r="T127" t="str">
        <f>'Liste Linéaire_Togo'!T127</f>
        <v>Oui</v>
      </c>
      <c r="U127" t="str">
        <f>'Liste Linéaire_Togo'!U127</f>
        <v>Oui</v>
      </c>
      <c r="V127" t="str">
        <f>'Liste Linéaire_Togo'!V127</f>
        <v>Non</v>
      </c>
      <c r="W127">
        <f>'Liste Linéaire_Togo'!W127</f>
        <v>0</v>
      </c>
      <c r="X127">
        <f>'Liste Linéaire_Togo'!X127</f>
        <v>0</v>
      </c>
      <c r="Y127" t="str">
        <f>'Liste Linéaire_Togo'!Y127</f>
        <v>Non</v>
      </c>
      <c r="Z127" t="str">
        <f>'Liste Linéaire_Togo'!Z127</f>
        <v>Non</v>
      </c>
      <c r="AA127" t="str">
        <f>'Liste Linéaire_Togo'!AA127</f>
        <v>Non</v>
      </c>
      <c r="AB127" t="str">
        <f>'Liste Linéaire_Togo'!AB127</f>
        <v>Non</v>
      </c>
      <c r="AC127" t="str">
        <f>'Liste Linéaire_Togo'!AC127</f>
        <v>Forage</v>
      </c>
      <c r="AD127" t="str">
        <f>'Liste Linéaire_Togo'!AD127</f>
        <v>Oui</v>
      </c>
      <c r="AE127" t="str">
        <f>'Liste Linéaire_Togo'!AE127</f>
        <v>Non</v>
      </c>
      <c r="AF127" t="str">
        <f>'Liste Linéaire_Togo'!AF127</f>
        <v>Echantillon en cour de convoyage</v>
      </c>
      <c r="AG127" t="str">
        <f>'Liste Linéaire_Togo'!AG127</f>
        <v>En cours</v>
      </c>
      <c r="AH127">
        <f>'Liste Linéaire_Togo'!AH127</f>
        <v>0</v>
      </c>
      <c r="AI127" s="24">
        <f>'Liste Linéaire_Togo'!AI127</f>
        <v>45597</v>
      </c>
      <c r="AJ127" t="str">
        <f>'Liste Linéaire_Togo'!AJ127</f>
        <v>Guéri</v>
      </c>
      <c r="AK127" t="str">
        <f>'Liste Linéaire_Togo'!AK127</f>
        <v>suspect</v>
      </c>
      <c r="AL127" t="str">
        <f>'Liste Linéaire_Togo'!AL127</f>
        <v>Agoè-Nyivé</v>
      </c>
      <c r="AM127" t="str">
        <f>'Liste Linéaire_Togo'!AM127</f>
        <v>Agoè-Nyivé 2</v>
      </c>
      <c r="AN127" t="str">
        <f>'Liste Linéaire_Togo'!AN127</f>
        <v>Légbassito</v>
      </c>
      <c r="AO127" t="str">
        <f>'Liste Linéaire_Togo'!AO127</f>
        <v>negatif</v>
      </c>
      <c r="AP127" t="str">
        <f>'Liste Linéaire_Togo'!AP127</f>
        <v>Communautaire</v>
      </c>
    </row>
    <row r="128" spans="1:42">
      <c r="A128">
        <f>'Liste Linéaire_Togo'!A128</f>
        <v>127</v>
      </c>
      <c r="B128" t="str">
        <f>'Liste Linéaire_Togo'!B128</f>
        <v>AMOUZOUGAN CHIMENE</v>
      </c>
      <c r="C128">
        <f>'Liste Linéaire_Togo'!C128</f>
        <v>24</v>
      </c>
      <c r="D128" t="str">
        <f>'Liste Linéaire_Togo'!D128</f>
        <v>[15-44]</v>
      </c>
      <c r="E128">
        <f>'Liste Linéaire_Togo'!E128</f>
        <v>0</v>
      </c>
      <c r="F128" t="str">
        <f>'Liste Linéaire_Togo'!F128</f>
        <v>Féminin</v>
      </c>
      <c r="G128" t="str">
        <f>'Liste Linéaire_Togo'!G128</f>
        <v>REVENDEUSE</v>
      </c>
      <c r="H128">
        <f>'Liste Linéaire_Togo'!H128</f>
        <v>96656051</v>
      </c>
      <c r="I128" t="str">
        <f>'Liste Linéaire_Togo'!I128</f>
        <v>JERICHO</v>
      </c>
      <c r="J128" t="str">
        <f>VLOOKUP(I128,CARTE!$C$1:$F$198,3,FALSE)</f>
        <v>6.234928331889</v>
      </c>
      <c r="K128" t="str">
        <f>VLOOKUP(I128,CARTE!$C$1:$F$198,4,FALSE)</f>
        <v xml:space="preserve"> 1.615224647621934</v>
      </c>
      <c r="L128" t="str">
        <f>'Liste Linéaire_Togo'!L128</f>
        <v>POLYCLINIQUE D'ANEHO</v>
      </c>
      <c r="M128" t="str">
        <f>'Liste Linéaire_Togo'!M128</f>
        <v>LACS1</v>
      </c>
      <c r="N128" t="str">
        <f>'Liste Linéaire_Togo'!N128</f>
        <v>Lacs</v>
      </c>
      <c r="O128" t="str">
        <f>'Liste Linéaire_Togo'!O128</f>
        <v>MARITIME</v>
      </c>
      <c r="P128" s="24">
        <f>'Liste Linéaire_Togo'!P128</f>
        <v>45600</v>
      </c>
      <c r="Q128" t="str">
        <f>'Liste Linéaire_Togo'!Q128</f>
        <v>S45</v>
      </c>
      <c r="R128" s="24">
        <f>'Liste Linéaire_Togo'!R128</f>
        <v>45600</v>
      </c>
      <c r="S128" t="str">
        <f>'Liste Linéaire_Togo'!S128</f>
        <v>OUI</v>
      </c>
      <c r="T128" t="str">
        <f>'Liste Linéaire_Togo'!T128</f>
        <v>OUI</v>
      </c>
      <c r="U128" t="str">
        <f>'Liste Linéaire_Togo'!U128</f>
        <v>OUI</v>
      </c>
      <c r="V128" t="str">
        <f>'Liste Linéaire_Togo'!V128</f>
        <v>NON</v>
      </c>
      <c r="W128" t="str">
        <f>'Liste Linéaire_Togo'!W128</f>
        <v>NON</v>
      </c>
      <c r="X128" t="str">
        <f>'Liste Linéaire_Togo'!X128</f>
        <v>NON</v>
      </c>
      <c r="Y128" t="str">
        <f>'Liste Linéaire_Togo'!Y128</f>
        <v>NON</v>
      </c>
      <c r="Z128" t="str">
        <f>'Liste Linéaire_Togo'!Z128</f>
        <v>NON</v>
      </c>
      <c r="AA128" t="str">
        <f>'Liste Linéaire_Togo'!AA128</f>
        <v>NON</v>
      </c>
      <c r="AB128" t="str">
        <f>'Liste Linéaire_Togo'!AB128</f>
        <v>NON</v>
      </c>
      <c r="AC128" t="str">
        <f>'Liste Linéaire_Togo'!AC128</f>
        <v>NON</v>
      </c>
      <c r="AD128" t="str">
        <f>'Liste Linéaire_Togo'!AD128</f>
        <v>NON</v>
      </c>
      <c r="AE128" t="str">
        <f>'Liste Linéaire_Togo'!AE128</f>
        <v>OUI</v>
      </c>
      <c r="AF128" t="str">
        <f>'Liste Linéaire_Togo'!AF128</f>
        <v>positif</v>
      </c>
      <c r="AG128" t="str">
        <f>'Liste Linéaire_Togo'!AG128</f>
        <v>Non faite</v>
      </c>
      <c r="AH128" t="str">
        <f>'Liste Linéaire_Togo'!AH128</f>
        <v>OUI</v>
      </c>
      <c r="AI128" s="24">
        <f>'Liste Linéaire_Togo'!AI128</f>
        <v>45602</v>
      </c>
      <c r="AJ128" t="str">
        <f>'Liste Linéaire_Togo'!AJ128</f>
        <v>Guéri</v>
      </c>
      <c r="AK128" t="str">
        <f>'Liste Linéaire_Togo'!AK128</f>
        <v>confirmé</v>
      </c>
      <c r="AL128" t="str">
        <f>'Liste Linéaire_Togo'!AL128</f>
        <v>Lacs</v>
      </c>
      <c r="AM128" t="str">
        <f>'Liste Linéaire_Togo'!AM128</f>
        <v>Lacs 1</v>
      </c>
      <c r="AN128" t="str">
        <f>'Liste Linéaire_Togo'!AN128</f>
        <v>Aného</v>
      </c>
      <c r="AO128" t="str">
        <f>'Liste Linéaire_Togo'!AO128</f>
        <v>Positif</v>
      </c>
      <c r="AP128" t="str">
        <f>'Liste Linéaire_Togo'!AP128</f>
        <v>Formation Sanitaire</v>
      </c>
    </row>
    <row r="129" spans="1:42">
      <c r="A129">
        <f>'Liste Linéaire_Togo'!A129</f>
        <v>128</v>
      </c>
      <c r="B129" t="str">
        <f>'Liste Linéaire_Togo'!B129</f>
        <v>KPOTENOU  BRIGITTE</v>
      </c>
      <c r="C129">
        <f>'Liste Linéaire_Togo'!C129</f>
        <v>18</v>
      </c>
      <c r="D129" t="str">
        <f>'Liste Linéaire_Togo'!D129</f>
        <v>[15-44]</v>
      </c>
      <c r="E129">
        <f>'Liste Linéaire_Togo'!E129</f>
        <v>0</v>
      </c>
      <c r="F129" t="str">
        <f>'Liste Linéaire_Togo'!F129</f>
        <v>Féminin</v>
      </c>
      <c r="G129" t="str">
        <f>'Liste Linéaire_Togo'!G129</f>
        <v>ELEVE</v>
      </c>
      <c r="H129">
        <f>'Liste Linéaire_Togo'!H129</f>
        <v>96197029</v>
      </c>
      <c r="I129" t="str">
        <f>'Liste Linéaire_Togo'!I129</f>
        <v>AVEME</v>
      </c>
      <c r="J129" t="str">
        <f>VLOOKUP(I129,CARTE!$C$1:$F$198,3,FALSE)</f>
        <v>6.227396584278712</v>
      </c>
      <c r="K129" t="str">
        <f>VLOOKUP(I129,CARTE!$C$1:$F$198,4,FALSE)</f>
        <v xml:space="preserve"> 1.5825646909844922</v>
      </c>
      <c r="L129" t="str">
        <f>'Liste Linéaire_Togo'!L129</f>
        <v>AZIAGBACONDJI</v>
      </c>
      <c r="M129" t="str">
        <f>'Liste Linéaire_Togo'!M129</f>
        <v>LACS1</v>
      </c>
      <c r="N129" t="str">
        <f>'Liste Linéaire_Togo'!N129</f>
        <v>Lacs</v>
      </c>
      <c r="O129" t="str">
        <f>'Liste Linéaire_Togo'!O129</f>
        <v>MARITIME</v>
      </c>
      <c r="P129" s="24">
        <f>'Liste Linéaire_Togo'!P129</f>
        <v>45600</v>
      </c>
      <c r="Q129" t="str">
        <f>'Liste Linéaire_Togo'!Q129</f>
        <v>S45</v>
      </c>
      <c r="R129" s="24">
        <f>'Liste Linéaire_Togo'!R129</f>
        <v>45600</v>
      </c>
      <c r="S129" t="str">
        <f>'Liste Linéaire_Togo'!S129</f>
        <v>OUI</v>
      </c>
      <c r="T129" t="str">
        <f>'Liste Linéaire_Togo'!T129</f>
        <v>OUI</v>
      </c>
      <c r="U129" t="str">
        <f>'Liste Linéaire_Togo'!U129</f>
        <v>OUI</v>
      </c>
      <c r="V129" t="str">
        <f>'Liste Linéaire_Togo'!V129</f>
        <v>OUI</v>
      </c>
      <c r="W129" t="str">
        <f>'Liste Linéaire_Togo'!W129</f>
        <v>OUI</v>
      </c>
      <c r="X129" t="str">
        <f>'Liste Linéaire_Togo'!X129</f>
        <v>NON</v>
      </c>
      <c r="Y129" t="str">
        <f>'Liste Linéaire_Togo'!Y129</f>
        <v>NON</v>
      </c>
      <c r="Z129" t="str">
        <f>'Liste Linéaire_Togo'!Z129</f>
        <v>NON</v>
      </c>
      <c r="AA129" t="str">
        <f>'Liste Linéaire_Togo'!AA129</f>
        <v>NON</v>
      </c>
      <c r="AB129" t="str">
        <f>'Liste Linéaire_Togo'!AB129</f>
        <v>NON</v>
      </c>
      <c r="AC129" t="str">
        <f>'Liste Linéaire_Togo'!AC129</f>
        <v>NON</v>
      </c>
      <c r="AD129" t="str">
        <f>'Liste Linéaire_Togo'!AD129</f>
        <v>NON</v>
      </c>
      <c r="AE129" t="str">
        <f>'Liste Linéaire_Togo'!AE129</f>
        <v>OUI</v>
      </c>
      <c r="AF129" t="str">
        <f>'Liste Linéaire_Togo'!AF129</f>
        <v>positif</v>
      </c>
      <c r="AG129" t="str">
        <f>'Liste Linéaire_Togo'!AG129</f>
        <v>Non faite</v>
      </c>
      <c r="AH129" t="str">
        <f>'Liste Linéaire_Togo'!AH129</f>
        <v>OUI</v>
      </c>
      <c r="AI129" s="24">
        <f>'Liste Linéaire_Togo'!AI129</f>
        <v>45602</v>
      </c>
      <c r="AJ129" t="str">
        <f>'Liste Linéaire_Togo'!AJ129</f>
        <v>Guéri</v>
      </c>
      <c r="AK129" t="str">
        <f>'Liste Linéaire_Togo'!AK129</f>
        <v>confirmé</v>
      </c>
      <c r="AL129" t="str">
        <f>'Liste Linéaire_Togo'!AL129</f>
        <v>Lacs</v>
      </c>
      <c r="AM129" t="str">
        <f>'Liste Linéaire_Togo'!AM129</f>
        <v>Lacs 1</v>
      </c>
      <c r="AN129" t="str">
        <f>'Liste Linéaire_Togo'!AN129</f>
        <v>Aného</v>
      </c>
      <c r="AO129" t="str">
        <f>'Liste Linéaire_Togo'!AO129</f>
        <v>Positif</v>
      </c>
      <c r="AP129" t="str">
        <f>'Liste Linéaire_Togo'!AP129</f>
        <v>Formation Sanitaire</v>
      </c>
    </row>
    <row r="130" spans="1:42">
      <c r="A130">
        <f>'Liste Linéaire_Togo'!A130</f>
        <v>129</v>
      </c>
      <c r="B130" t="str">
        <f>'Liste Linéaire_Togo'!B130</f>
        <v>KOUMONDJI  JEANNE</v>
      </c>
      <c r="C130">
        <f>'Liste Linéaire_Togo'!C130</f>
        <v>20</v>
      </c>
      <c r="D130" t="str">
        <f>'Liste Linéaire_Togo'!D130</f>
        <v>[15-44]</v>
      </c>
      <c r="E130">
        <f>'Liste Linéaire_Togo'!E130</f>
        <v>0</v>
      </c>
      <c r="F130" t="str">
        <f>'Liste Linéaire_Togo'!F130</f>
        <v>Féminin</v>
      </c>
      <c r="G130" t="str">
        <f>'Liste Linéaire_Togo'!G130</f>
        <v>COIFFEUSE</v>
      </c>
      <c r="H130">
        <f>'Liste Linéaire_Togo'!H130</f>
        <v>96739230</v>
      </c>
      <c r="I130" t="str">
        <f>'Liste Linéaire_Togo'!I130</f>
        <v>ADJEGAN</v>
      </c>
      <c r="J130" t="str">
        <f>VLOOKUP(I130,CARTE!$C$1:$F$198,3,FALSE)</f>
        <v>6.266859652616071</v>
      </c>
      <c r="K130" t="str">
        <f>VLOOKUP(I130,CARTE!$C$1:$F$198,4,FALSE)</f>
        <v xml:space="preserve"> 1.60073062276193</v>
      </c>
      <c r="L130" t="str">
        <f>'Liste Linéaire_Togo'!L130</f>
        <v>GLIDJI</v>
      </c>
      <c r="M130" t="str">
        <f>'Liste Linéaire_Togo'!M130</f>
        <v>LACS1</v>
      </c>
      <c r="N130" t="str">
        <f>'Liste Linéaire_Togo'!N130</f>
        <v>Lacs</v>
      </c>
      <c r="O130" t="str">
        <f>'Liste Linéaire_Togo'!O130</f>
        <v>MARITIME</v>
      </c>
      <c r="P130" s="24">
        <f>'Liste Linéaire_Togo'!P130</f>
        <v>45599</v>
      </c>
      <c r="Q130" t="str">
        <f>'Liste Linéaire_Togo'!Q130</f>
        <v>S44</v>
      </c>
      <c r="R130" s="24">
        <f>'Liste Linéaire_Togo'!R130</f>
        <v>45600</v>
      </c>
      <c r="S130" t="str">
        <f>'Liste Linéaire_Togo'!S130</f>
        <v>OUI</v>
      </c>
      <c r="T130" t="str">
        <f>'Liste Linéaire_Togo'!T130</f>
        <v>OUI</v>
      </c>
      <c r="U130" t="str">
        <f>'Liste Linéaire_Togo'!U130</f>
        <v>OUI</v>
      </c>
      <c r="V130" t="str">
        <f>'Liste Linéaire_Togo'!V130</f>
        <v>NON</v>
      </c>
      <c r="W130" t="str">
        <f>'Liste Linéaire_Togo'!W130</f>
        <v>OUI</v>
      </c>
      <c r="X130" t="str">
        <f>'Liste Linéaire_Togo'!X130</f>
        <v>OUI</v>
      </c>
      <c r="Y130" t="str">
        <f>'Liste Linéaire_Togo'!Y130</f>
        <v>NON</v>
      </c>
      <c r="Z130" t="str">
        <f>'Liste Linéaire_Togo'!Z130</f>
        <v>NON</v>
      </c>
      <c r="AA130" t="str">
        <f>'Liste Linéaire_Togo'!AA130</f>
        <v>NON</v>
      </c>
      <c r="AB130" t="str">
        <f>'Liste Linéaire_Togo'!AB130</f>
        <v>NON</v>
      </c>
      <c r="AC130" t="str">
        <f>'Liste Linéaire_Togo'!AC130</f>
        <v>NON</v>
      </c>
      <c r="AD130" t="str">
        <f>'Liste Linéaire_Togo'!AD130</f>
        <v>NON</v>
      </c>
      <c r="AE130" t="str">
        <f>'Liste Linéaire_Togo'!AE130</f>
        <v>OUI</v>
      </c>
      <c r="AF130" t="str">
        <f>'Liste Linéaire_Togo'!AF130</f>
        <v>négatif</v>
      </c>
      <c r="AG130" t="str">
        <f>'Liste Linéaire_Togo'!AG130</f>
        <v>Non faite</v>
      </c>
      <c r="AH130" t="str">
        <f>'Liste Linéaire_Togo'!AH130</f>
        <v>OUI</v>
      </c>
      <c r="AI130" s="24">
        <f>'Liste Linéaire_Togo'!AI130</f>
        <v>45603</v>
      </c>
      <c r="AJ130" t="str">
        <f>'Liste Linéaire_Togo'!AJ130</f>
        <v>Guéri</v>
      </c>
      <c r="AK130" t="str">
        <f>'Liste Linéaire_Togo'!AK130</f>
        <v>suspect</v>
      </c>
      <c r="AL130" t="str">
        <f>'Liste Linéaire_Togo'!AL130</f>
        <v>Lacs</v>
      </c>
      <c r="AM130" t="str">
        <f>'Liste Linéaire_Togo'!AM130</f>
        <v>Lacs 1</v>
      </c>
      <c r="AN130" t="str">
        <f>'Liste Linéaire_Togo'!AN130</f>
        <v>Glidji</v>
      </c>
      <c r="AO130" t="str">
        <f>'Liste Linéaire_Togo'!AO130</f>
        <v>negatif</v>
      </c>
      <c r="AP130" t="str">
        <f>'Liste Linéaire_Togo'!AP130</f>
        <v>Formation Sanitaire</v>
      </c>
    </row>
    <row r="131" spans="1:42">
      <c r="A131">
        <f>'Liste Linéaire_Togo'!A131</f>
        <v>130</v>
      </c>
      <c r="B131" t="str">
        <f>'Liste Linéaire_Togo'!B131</f>
        <v>TOULASSI  KODJO</v>
      </c>
      <c r="C131">
        <f>'Liste Linéaire_Togo'!C131</f>
        <v>21</v>
      </c>
      <c r="D131" t="str">
        <f>'Liste Linéaire_Togo'!D131</f>
        <v>[15-44]</v>
      </c>
      <c r="E131">
        <f>'Liste Linéaire_Togo'!E131</f>
        <v>0</v>
      </c>
      <c r="F131" t="str">
        <f>'Liste Linéaire_Togo'!F131</f>
        <v>Masculin</v>
      </c>
      <c r="G131" t="str">
        <f>'Liste Linéaire_Togo'!G131</f>
        <v>REVENDEUR</v>
      </c>
      <c r="H131">
        <f>'Liste Linéaire_Togo'!H131</f>
        <v>96068627</v>
      </c>
      <c r="I131" t="str">
        <f>'Liste Linéaire_Togo'!I131</f>
        <v>JERICHO</v>
      </c>
      <c r="J131" t="str">
        <f>VLOOKUP(I131,CARTE!$C$1:$F$198,3,FALSE)</f>
        <v>6.234928331889</v>
      </c>
      <c r="K131" t="str">
        <f>VLOOKUP(I131,CARTE!$C$1:$F$198,4,FALSE)</f>
        <v xml:space="preserve"> 1.615224647621934</v>
      </c>
      <c r="L131" t="str">
        <f>'Liste Linéaire_Togo'!L131</f>
        <v>POLYCLINIQUE D'ANEHO</v>
      </c>
      <c r="M131" t="str">
        <f>'Liste Linéaire_Togo'!M131</f>
        <v>LACS1</v>
      </c>
      <c r="N131" t="str">
        <f>'Liste Linéaire_Togo'!N131</f>
        <v>Lacs</v>
      </c>
      <c r="O131" t="str">
        <f>'Liste Linéaire_Togo'!O131</f>
        <v>MARITIME</v>
      </c>
      <c r="P131" s="24">
        <f>'Liste Linéaire_Togo'!P131</f>
        <v>45599</v>
      </c>
      <c r="Q131" t="str">
        <f>'Liste Linéaire_Togo'!Q131</f>
        <v>S44</v>
      </c>
      <c r="R131" s="24">
        <f>'Liste Linéaire_Togo'!R131</f>
        <v>45600</v>
      </c>
      <c r="S131" t="str">
        <f>'Liste Linéaire_Togo'!S131</f>
        <v>OUI</v>
      </c>
      <c r="T131" t="str">
        <f>'Liste Linéaire_Togo'!T131</f>
        <v>OUI</v>
      </c>
      <c r="U131" t="str">
        <f>'Liste Linéaire_Togo'!U131</f>
        <v>OUI</v>
      </c>
      <c r="V131" t="str">
        <f>'Liste Linéaire_Togo'!V131</f>
        <v>OUI</v>
      </c>
      <c r="W131" t="str">
        <f>'Liste Linéaire_Togo'!W131</f>
        <v>OUI</v>
      </c>
      <c r="X131" t="str">
        <f>'Liste Linéaire_Togo'!X131</f>
        <v>NON</v>
      </c>
      <c r="Y131" t="str">
        <f>'Liste Linéaire_Togo'!Y131</f>
        <v>NON</v>
      </c>
      <c r="Z131" t="str">
        <f>'Liste Linéaire_Togo'!Z131</f>
        <v>NON</v>
      </c>
      <c r="AA131" t="str">
        <f>'Liste Linéaire_Togo'!AA131</f>
        <v>NON</v>
      </c>
      <c r="AB131" t="str">
        <f>'Liste Linéaire_Togo'!AB131</f>
        <v>NON</v>
      </c>
      <c r="AC131" t="str">
        <f>'Liste Linéaire_Togo'!AC131</f>
        <v>NON</v>
      </c>
      <c r="AD131" t="str">
        <f>'Liste Linéaire_Togo'!AD131</f>
        <v>NON</v>
      </c>
      <c r="AE131" t="str">
        <f>'Liste Linéaire_Togo'!AE131</f>
        <v>OUI</v>
      </c>
      <c r="AF131" t="str">
        <f>'Liste Linéaire_Togo'!AF131</f>
        <v>positif</v>
      </c>
      <c r="AG131" t="str">
        <f>'Liste Linéaire_Togo'!AG131</f>
        <v>Non faite</v>
      </c>
      <c r="AH131" t="str">
        <f>'Liste Linéaire_Togo'!AH131</f>
        <v>OUI</v>
      </c>
      <c r="AI131" s="24">
        <f>'Liste Linéaire_Togo'!AI131</f>
        <v>45603</v>
      </c>
      <c r="AJ131" t="str">
        <f>'Liste Linéaire_Togo'!AJ131</f>
        <v>Guéri</v>
      </c>
      <c r="AK131" t="str">
        <f>'Liste Linéaire_Togo'!AK131</f>
        <v>confirmé</v>
      </c>
      <c r="AL131" t="str">
        <f>'Liste Linéaire_Togo'!AL131</f>
        <v>Lacs</v>
      </c>
      <c r="AM131" t="str">
        <f>'Liste Linéaire_Togo'!AM131</f>
        <v>Lacs 1</v>
      </c>
      <c r="AN131" t="str">
        <f>'Liste Linéaire_Togo'!AN131</f>
        <v>Aného</v>
      </c>
      <c r="AO131" t="str">
        <f>'Liste Linéaire_Togo'!AO131</f>
        <v>Positif</v>
      </c>
      <c r="AP131" t="str">
        <f>'Liste Linéaire_Togo'!AP131</f>
        <v>Formation Sanitaire</v>
      </c>
    </row>
    <row r="132" spans="1:42">
      <c r="A132">
        <f>'Liste Linéaire_Togo'!A132</f>
        <v>131</v>
      </c>
      <c r="B132" t="str">
        <f>'Liste Linéaire_Togo'!B132</f>
        <v>FIATEPE RODRIGUE</v>
      </c>
      <c r="C132">
        <f>'Liste Linéaire_Togo'!C132</f>
        <v>6</v>
      </c>
      <c r="D132" t="str">
        <f>'Liste Linéaire_Togo'!D132</f>
        <v>[5-14]</v>
      </c>
      <c r="E132">
        <f>'Liste Linéaire_Togo'!E132</f>
        <v>0</v>
      </c>
      <c r="F132" t="str">
        <f>'Liste Linéaire_Togo'!F132</f>
        <v>Masculin</v>
      </c>
      <c r="G132" t="str">
        <f>'Liste Linéaire_Togo'!G132</f>
        <v>ECOLIER</v>
      </c>
      <c r="H132">
        <f>'Liste Linéaire_Togo'!H132</f>
        <v>99796064</v>
      </c>
      <c r="I132" t="str">
        <f>'Liste Linéaire_Togo'!I132</f>
        <v>AZIAGBACONDJI</v>
      </c>
      <c r="J132" t="str">
        <f>VLOOKUP(I132,CARTE!$C$1:$F$198,3,FALSE)</f>
        <v>6.280782053118657</v>
      </c>
      <c r="K132" t="str">
        <f>VLOOKUP(I132,CARTE!$C$1:$F$198,4,FALSE)</f>
        <v xml:space="preserve"> 1.762305618314484</v>
      </c>
      <c r="L132" t="str">
        <f>'Liste Linéaire_Togo'!L132</f>
        <v>AZIAGBACONDJI</v>
      </c>
      <c r="M132" t="str">
        <f>'Liste Linéaire_Togo'!M132</f>
        <v>LACS1</v>
      </c>
      <c r="N132" t="str">
        <f>'Liste Linéaire_Togo'!N132</f>
        <v>Lacs</v>
      </c>
      <c r="O132" t="str">
        <f>'Liste Linéaire_Togo'!O132</f>
        <v>MARITIME</v>
      </c>
      <c r="P132" s="24">
        <f>'Liste Linéaire_Togo'!P132</f>
        <v>45599</v>
      </c>
      <c r="Q132" t="str">
        <f>'Liste Linéaire_Togo'!Q132</f>
        <v>S44</v>
      </c>
      <c r="R132" s="24">
        <f>'Liste Linéaire_Togo'!R132</f>
        <v>45600</v>
      </c>
      <c r="S132" t="str">
        <f>'Liste Linéaire_Togo'!S132</f>
        <v>OUI</v>
      </c>
      <c r="T132" t="str">
        <f>'Liste Linéaire_Togo'!T132</f>
        <v>OUI</v>
      </c>
      <c r="U132" t="str">
        <f>'Liste Linéaire_Togo'!U132</f>
        <v>NON</v>
      </c>
      <c r="V132" t="str">
        <f>'Liste Linéaire_Togo'!V132</f>
        <v>NON</v>
      </c>
      <c r="W132" t="str">
        <f>'Liste Linéaire_Togo'!W132</f>
        <v>NON</v>
      </c>
      <c r="X132" t="str">
        <f>'Liste Linéaire_Togo'!X132</f>
        <v>NON</v>
      </c>
      <c r="Y132" t="str">
        <f>'Liste Linéaire_Togo'!Y132</f>
        <v>NON</v>
      </c>
      <c r="Z132" t="str">
        <f>'Liste Linéaire_Togo'!Z132</f>
        <v>NON</v>
      </c>
      <c r="AA132" t="str">
        <f>'Liste Linéaire_Togo'!AA132</f>
        <v>NON</v>
      </c>
      <c r="AB132" t="str">
        <f>'Liste Linéaire_Togo'!AB132</f>
        <v>NON</v>
      </c>
      <c r="AC132" t="str">
        <f>'Liste Linéaire_Togo'!AC132</f>
        <v>NON</v>
      </c>
      <c r="AD132" t="str">
        <f>'Liste Linéaire_Togo'!AD132</f>
        <v>NON</v>
      </c>
      <c r="AE132" t="str">
        <f>'Liste Linéaire_Togo'!AE132</f>
        <v>OUI</v>
      </c>
      <c r="AF132" t="str">
        <f>'Liste Linéaire_Togo'!AF132</f>
        <v>négatif</v>
      </c>
      <c r="AG132" t="str">
        <f>'Liste Linéaire_Togo'!AG132</f>
        <v>En cours</v>
      </c>
      <c r="AH132" t="str">
        <f>'Liste Linéaire_Togo'!AH132</f>
        <v>NON</v>
      </c>
      <c r="AI132" s="24">
        <f>'Liste Linéaire_Togo'!AI132</f>
        <v>45603</v>
      </c>
      <c r="AJ132" t="str">
        <f>'Liste Linéaire_Togo'!AJ132</f>
        <v>Guéri</v>
      </c>
      <c r="AK132" t="str">
        <f>'Liste Linéaire_Togo'!AK132</f>
        <v>suspect</v>
      </c>
      <c r="AL132" t="str">
        <f>'Liste Linéaire_Togo'!AL132</f>
        <v>Lacs</v>
      </c>
      <c r="AM132" t="str">
        <f>'Liste Linéaire_Togo'!AM132</f>
        <v>Lacs 1</v>
      </c>
      <c r="AN132" t="str">
        <f>'Liste Linéaire_Togo'!AN132</f>
        <v>AdjIdo</v>
      </c>
      <c r="AO132" t="str">
        <f>'Liste Linéaire_Togo'!AO132</f>
        <v>negatif</v>
      </c>
      <c r="AP132" t="str">
        <f>'Liste Linéaire_Togo'!AP132</f>
        <v>Formation Sanitaire</v>
      </c>
    </row>
    <row r="133" spans="1:42">
      <c r="A133">
        <f>'Liste Linéaire_Togo'!A133</f>
        <v>132</v>
      </c>
      <c r="B133" t="str">
        <f>'Liste Linéaire_Togo'!B133</f>
        <v>AMOUZOU   LATA CLAUDE</v>
      </c>
      <c r="C133">
        <f>'Liste Linéaire_Togo'!C133</f>
        <v>20</v>
      </c>
      <c r="D133" t="str">
        <f>'Liste Linéaire_Togo'!D133</f>
        <v>[15-44]</v>
      </c>
      <c r="E133">
        <f>'Liste Linéaire_Togo'!E133</f>
        <v>0</v>
      </c>
      <c r="F133" t="str">
        <f>'Liste Linéaire_Togo'!F133</f>
        <v>Masculin</v>
      </c>
      <c r="G133" t="str">
        <f>'Liste Linéaire_Togo'!G133</f>
        <v>APPRENTI ELECTRICIEN</v>
      </c>
      <c r="H133">
        <f>'Liste Linéaire_Togo'!H133</f>
        <v>99517496</v>
      </c>
      <c r="I133" t="str">
        <f>'Liste Linéaire_Togo'!I133</f>
        <v>ZALIVE</v>
      </c>
      <c r="J133" t="str">
        <f>VLOOKUP(I133,CARTE!$C$1:$F$198,3,FALSE)</f>
        <v>6.234928331889</v>
      </c>
      <c r="K133" t="str">
        <f>VLOOKUP(I133,CARTE!$C$1:$F$198,4,FALSE)</f>
        <v xml:space="preserve"> 1.615224647621934</v>
      </c>
      <c r="L133" t="str">
        <f>'Liste Linéaire_Togo'!L133</f>
        <v>ZALIVE</v>
      </c>
      <c r="M133" t="str">
        <f>'Liste Linéaire_Togo'!M133</f>
        <v>LACS1</v>
      </c>
      <c r="N133" t="str">
        <f>'Liste Linéaire_Togo'!N133</f>
        <v>Lacs</v>
      </c>
      <c r="O133" t="str">
        <f>'Liste Linéaire_Togo'!O133</f>
        <v>MARITIME</v>
      </c>
      <c r="P133" s="24">
        <f>'Liste Linéaire_Togo'!P133</f>
        <v>45598</v>
      </c>
      <c r="Q133" t="str">
        <f>'Liste Linéaire_Togo'!Q133</f>
        <v>S44</v>
      </c>
      <c r="R133" s="24">
        <f>'Liste Linéaire_Togo'!R133</f>
        <v>45601</v>
      </c>
      <c r="S133" t="str">
        <f>'Liste Linéaire_Togo'!S133</f>
        <v>OUI</v>
      </c>
      <c r="T133" t="str">
        <f>'Liste Linéaire_Togo'!T133</f>
        <v>OUI</v>
      </c>
      <c r="U133" t="str">
        <f>'Liste Linéaire_Togo'!U133</f>
        <v>NON</v>
      </c>
      <c r="V133" t="str">
        <f>'Liste Linéaire_Togo'!V133</f>
        <v>OUI</v>
      </c>
      <c r="W133" t="str">
        <f>'Liste Linéaire_Togo'!W133</f>
        <v>OUI</v>
      </c>
      <c r="X133" t="str">
        <f>'Liste Linéaire_Togo'!X133</f>
        <v>NON</v>
      </c>
      <c r="Y133" t="str">
        <f>'Liste Linéaire_Togo'!Y133</f>
        <v>NON</v>
      </c>
      <c r="Z133" t="str">
        <f>'Liste Linéaire_Togo'!Z133</f>
        <v>NON</v>
      </c>
      <c r="AA133" t="str">
        <f>'Liste Linéaire_Togo'!AA133</f>
        <v>NON</v>
      </c>
      <c r="AB133" t="str">
        <f>'Liste Linéaire_Togo'!AB133</f>
        <v>NON</v>
      </c>
      <c r="AC133" t="str">
        <f>'Liste Linéaire_Togo'!AC133</f>
        <v>NON</v>
      </c>
      <c r="AD133" t="str">
        <f>'Liste Linéaire_Togo'!AD133</f>
        <v>NON</v>
      </c>
      <c r="AE133" t="str">
        <f>'Liste Linéaire_Togo'!AE133</f>
        <v>OUI</v>
      </c>
      <c r="AF133" t="str">
        <f>'Liste Linéaire_Togo'!AF133</f>
        <v>positif</v>
      </c>
      <c r="AG133" t="str">
        <f>'Liste Linéaire_Togo'!AG133</f>
        <v>En cours</v>
      </c>
      <c r="AH133" t="str">
        <f>'Liste Linéaire_Togo'!AH133</f>
        <v>OUI</v>
      </c>
      <c r="AI133" s="24">
        <f>'Liste Linéaire_Togo'!AI133</f>
        <v>45603</v>
      </c>
      <c r="AJ133" t="str">
        <f>'Liste Linéaire_Togo'!AJ133</f>
        <v>Guéri</v>
      </c>
      <c r="AK133" t="str">
        <f>'Liste Linéaire_Togo'!AK133</f>
        <v>confirmé</v>
      </c>
      <c r="AL133" t="str">
        <f>'Liste Linéaire_Togo'!AL133</f>
        <v>Lacs</v>
      </c>
      <c r="AM133" t="str">
        <f>'Liste Linéaire_Togo'!AM133</f>
        <v>Lacs 1</v>
      </c>
      <c r="AN133" t="str">
        <f>'Liste Linéaire_Togo'!AN133</f>
        <v>Aného</v>
      </c>
      <c r="AO133" t="str">
        <f>'Liste Linéaire_Togo'!AO133</f>
        <v>Positif</v>
      </c>
      <c r="AP133" t="str">
        <f>'Liste Linéaire_Togo'!AP133</f>
        <v>Formation Sanitaire</v>
      </c>
    </row>
    <row r="134" spans="1:42">
      <c r="A134">
        <f>'Liste Linéaire_Togo'!A134</f>
        <v>133</v>
      </c>
      <c r="B134" t="str">
        <f>'Liste Linéaire_Togo'!B134</f>
        <v>GNAVO  HERVE</v>
      </c>
      <c r="C134">
        <f>'Liste Linéaire_Togo'!C134</f>
        <v>19</v>
      </c>
      <c r="D134" t="str">
        <f>'Liste Linéaire_Togo'!D134</f>
        <v>[15-44]</v>
      </c>
      <c r="E134">
        <f>'Liste Linéaire_Togo'!E134</f>
        <v>0</v>
      </c>
      <c r="F134" t="str">
        <f>'Liste Linéaire_Togo'!F134</f>
        <v>Masculin</v>
      </c>
      <c r="G134" t="str">
        <f>'Liste Linéaire_Togo'!G134</f>
        <v>MENUISIER ALU</v>
      </c>
      <c r="H134">
        <f>'Liste Linéaire_Togo'!H134</f>
        <v>98148309</v>
      </c>
      <c r="I134" t="str">
        <f>'Liste Linéaire_Togo'!I134</f>
        <v>AVEME</v>
      </c>
      <c r="J134" t="str">
        <f>VLOOKUP(I134,CARTE!$C$1:$F$198,3,FALSE)</f>
        <v>6.227396584278712</v>
      </c>
      <c r="K134" t="str">
        <f>VLOOKUP(I134,CARTE!$C$1:$F$198,4,FALSE)</f>
        <v xml:space="preserve"> 1.5825646909844922</v>
      </c>
      <c r="L134" t="str">
        <f>'Liste Linéaire_Togo'!L134</f>
        <v>AZIAGBACONDJI</v>
      </c>
      <c r="M134" t="str">
        <f>'Liste Linéaire_Togo'!M134</f>
        <v>LACS1</v>
      </c>
      <c r="N134" t="str">
        <f>'Liste Linéaire_Togo'!N134</f>
        <v>Lacs</v>
      </c>
      <c r="O134" t="str">
        <f>'Liste Linéaire_Togo'!O134</f>
        <v>MARITIME</v>
      </c>
      <c r="P134" s="24">
        <f>'Liste Linéaire_Togo'!P134</f>
        <v>45601</v>
      </c>
      <c r="Q134" t="str">
        <f>'Liste Linéaire_Togo'!Q134</f>
        <v>S45</v>
      </c>
      <c r="R134" s="24">
        <f>'Liste Linéaire_Togo'!R134</f>
        <v>45601</v>
      </c>
      <c r="S134" t="str">
        <f>'Liste Linéaire_Togo'!S134</f>
        <v>OUI</v>
      </c>
      <c r="T134" t="str">
        <f>'Liste Linéaire_Togo'!T134</f>
        <v>OUI</v>
      </c>
      <c r="U134" t="str">
        <f>'Liste Linéaire_Togo'!U134</f>
        <v>NON</v>
      </c>
      <c r="V134" t="str">
        <f>'Liste Linéaire_Togo'!V134</f>
        <v>NON</v>
      </c>
      <c r="W134" t="str">
        <f>'Liste Linéaire_Togo'!W134</f>
        <v>NON</v>
      </c>
      <c r="X134" t="str">
        <f>'Liste Linéaire_Togo'!X134</f>
        <v>NON</v>
      </c>
      <c r="Y134" t="str">
        <f>'Liste Linéaire_Togo'!Y134</f>
        <v>NON</v>
      </c>
      <c r="Z134" t="str">
        <f>'Liste Linéaire_Togo'!Z134</f>
        <v>NON</v>
      </c>
      <c r="AA134" t="str">
        <f>'Liste Linéaire_Togo'!AA134</f>
        <v>NON</v>
      </c>
      <c r="AB134" t="str">
        <f>'Liste Linéaire_Togo'!AB134</f>
        <v>NON</v>
      </c>
      <c r="AC134" t="str">
        <f>'Liste Linéaire_Togo'!AC134</f>
        <v>NON</v>
      </c>
      <c r="AD134" t="str">
        <f>'Liste Linéaire_Togo'!AD134</f>
        <v>NON</v>
      </c>
      <c r="AE134" t="str">
        <f>'Liste Linéaire_Togo'!AE134</f>
        <v>OUI</v>
      </c>
      <c r="AF134" t="str">
        <f>'Liste Linéaire_Togo'!AF134</f>
        <v>positif</v>
      </c>
      <c r="AG134" t="str">
        <f>'Liste Linéaire_Togo'!AG134</f>
        <v>En cours</v>
      </c>
      <c r="AH134" t="str">
        <f>'Liste Linéaire_Togo'!AH134</f>
        <v>OUI</v>
      </c>
      <c r="AI134" s="24">
        <f>'Liste Linéaire_Togo'!AI134</f>
        <v>45603</v>
      </c>
      <c r="AJ134" t="str">
        <f>'Liste Linéaire_Togo'!AJ134</f>
        <v>Guéri</v>
      </c>
      <c r="AK134" t="str">
        <f>'Liste Linéaire_Togo'!AK134</f>
        <v>confirmé</v>
      </c>
      <c r="AL134" t="str">
        <f>'Liste Linéaire_Togo'!AL134</f>
        <v>Lacs</v>
      </c>
      <c r="AM134" t="str">
        <f>'Liste Linéaire_Togo'!AM134</f>
        <v>Lacs 1</v>
      </c>
      <c r="AN134" t="str">
        <f>'Liste Linéaire_Togo'!AN134</f>
        <v>Aného</v>
      </c>
      <c r="AO134" t="str">
        <f>'Liste Linéaire_Togo'!AO134</f>
        <v>Positif</v>
      </c>
      <c r="AP134" t="str">
        <f>'Liste Linéaire_Togo'!AP134</f>
        <v>Formation Sanitaire</v>
      </c>
    </row>
    <row r="135" spans="1:42">
      <c r="A135">
        <f>'Liste Linéaire_Togo'!A135</f>
        <v>134</v>
      </c>
      <c r="B135" t="str">
        <f>'Liste Linéaire_Togo'!B135</f>
        <v>ALOMASSOU   ATSOU</v>
      </c>
      <c r="C135">
        <f>'Liste Linéaire_Togo'!C135</f>
        <v>45</v>
      </c>
      <c r="D135" t="str">
        <f>'Liste Linéaire_Togo'!D135</f>
        <v>[45-59]</v>
      </c>
      <c r="E135">
        <f>'Liste Linéaire_Togo'!E135</f>
        <v>0</v>
      </c>
      <c r="F135" t="str">
        <f>'Liste Linéaire_Togo'!F135</f>
        <v>Masculin</v>
      </c>
      <c r="G135" t="str">
        <f>'Liste Linéaire_Togo'!G135</f>
        <v>N/A</v>
      </c>
      <c r="H135">
        <f>'Liste Linéaire_Togo'!H135</f>
        <v>0</v>
      </c>
      <c r="I135" t="str">
        <f>'Liste Linéaire_Togo'!I135</f>
        <v>AVEME</v>
      </c>
      <c r="J135" t="str">
        <f>VLOOKUP(I135,CARTE!$C$1:$F$198,3,FALSE)</f>
        <v>6.227396584278712</v>
      </c>
      <c r="K135" t="str">
        <f>VLOOKUP(I135,CARTE!$C$1:$F$198,4,FALSE)</f>
        <v xml:space="preserve"> 1.5825646909844922</v>
      </c>
      <c r="L135" t="str">
        <f>'Liste Linéaire_Togo'!L135</f>
        <v>AZIAGBACONDJI</v>
      </c>
      <c r="M135" t="str">
        <f>'Liste Linéaire_Togo'!M135</f>
        <v>LACS1</v>
      </c>
      <c r="N135" t="str">
        <f>'Liste Linéaire_Togo'!N135</f>
        <v>Lacs</v>
      </c>
      <c r="O135" t="str">
        <f>'Liste Linéaire_Togo'!O135</f>
        <v>MARITIME</v>
      </c>
      <c r="P135" s="24">
        <f>'Liste Linéaire_Togo'!P135</f>
        <v>45601</v>
      </c>
      <c r="Q135" t="str">
        <f>'Liste Linéaire_Togo'!Q135</f>
        <v>S45</v>
      </c>
      <c r="R135" s="24">
        <f>'Liste Linéaire_Togo'!R135</f>
        <v>45601</v>
      </c>
      <c r="S135" t="str">
        <f>'Liste Linéaire_Togo'!S135</f>
        <v>OUI</v>
      </c>
      <c r="T135" t="str">
        <f>'Liste Linéaire_Togo'!T135</f>
        <v>OUI</v>
      </c>
      <c r="U135" t="str">
        <f>'Liste Linéaire_Togo'!U135</f>
        <v>NON</v>
      </c>
      <c r="V135" t="str">
        <f>'Liste Linéaire_Togo'!V135</f>
        <v>NON</v>
      </c>
      <c r="W135" t="str">
        <f>'Liste Linéaire_Togo'!W135</f>
        <v>NON</v>
      </c>
      <c r="X135" t="str">
        <f>'Liste Linéaire_Togo'!X135</f>
        <v>NON</v>
      </c>
      <c r="Y135" t="str">
        <f>'Liste Linéaire_Togo'!Y135</f>
        <v>NON</v>
      </c>
      <c r="Z135" t="str">
        <f>'Liste Linéaire_Togo'!Z135</f>
        <v>NON</v>
      </c>
      <c r="AA135" t="str">
        <f>'Liste Linéaire_Togo'!AA135</f>
        <v>NON</v>
      </c>
      <c r="AB135" t="str">
        <f>'Liste Linéaire_Togo'!AB135</f>
        <v>NON</v>
      </c>
      <c r="AC135" t="str">
        <f>'Liste Linéaire_Togo'!AC135</f>
        <v>NON</v>
      </c>
      <c r="AD135" t="str">
        <f>'Liste Linéaire_Togo'!AD135</f>
        <v>NON</v>
      </c>
      <c r="AE135" t="str">
        <f>'Liste Linéaire_Togo'!AE135</f>
        <v>OUI</v>
      </c>
      <c r="AF135" t="str">
        <f>'Liste Linéaire_Togo'!AF135</f>
        <v>négatif</v>
      </c>
      <c r="AG135" t="str">
        <f>'Liste Linéaire_Togo'!AG135</f>
        <v>En cours</v>
      </c>
      <c r="AH135" t="str">
        <f>'Liste Linéaire_Togo'!AH135</f>
        <v>OUI</v>
      </c>
      <c r="AI135" s="24">
        <f>'Liste Linéaire_Togo'!AI135</f>
        <v>45603</v>
      </c>
      <c r="AJ135" t="str">
        <f>'Liste Linéaire_Togo'!AJ135</f>
        <v>Guéri</v>
      </c>
      <c r="AK135" t="str">
        <f>'Liste Linéaire_Togo'!AK135</f>
        <v>suspect</v>
      </c>
      <c r="AL135" t="str">
        <f>'Liste Linéaire_Togo'!AL135</f>
        <v>Lacs</v>
      </c>
      <c r="AM135" t="str">
        <f>'Liste Linéaire_Togo'!AM135</f>
        <v>Lacs 1</v>
      </c>
      <c r="AN135" t="str">
        <f>'Liste Linéaire_Togo'!AN135</f>
        <v>Aného</v>
      </c>
      <c r="AO135" t="str">
        <f>'Liste Linéaire_Togo'!AO135</f>
        <v>negatif</v>
      </c>
      <c r="AP135" t="str">
        <f>'Liste Linéaire_Togo'!AP135</f>
        <v>Formation Sanitaire</v>
      </c>
    </row>
    <row r="136" spans="1:42">
      <c r="A136">
        <f>'Liste Linéaire_Togo'!A136</f>
        <v>135</v>
      </c>
      <c r="B136" t="str">
        <f>'Liste Linéaire_Togo'!B136</f>
        <v>AKOME  KOKOE</v>
      </c>
      <c r="C136">
        <f>'Liste Linéaire_Togo'!C136</f>
        <v>27</v>
      </c>
      <c r="D136" t="str">
        <f>'Liste Linéaire_Togo'!D136</f>
        <v>[15-44]</v>
      </c>
      <c r="E136">
        <f>'Liste Linéaire_Togo'!E136</f>
        <v>0</v>
      </c>
      <c r="F136" t="str">
        <f>'Liste Linéaire_Togo'!F136</f>
        <v>Féminin</v>
      </c>
      <c r="G136" t="str">
        <f>'Liste Linéaire_Togo'!G136</f>
        <v>N/A</v>
      </c>
      <c r="H136">
        <f>'Liste Linéaire_Togo'!H136</f>
        <v>91773032</v>
      </c>
      <c r="I136" t="str">
        <f>'Liste Linéaire_Togo'!I136</f>
        <v>AVEME</v>
      </c>
      <c r="J136" t="str">
        <f>VLOOKUP(I136,CARTE!$C$1:$F$198,3,FALSE)</f>
        <v>6.227396584278712</v>
      </c>
      <c r="K136" t="str">
        <f>VLOOKUP(I136,CARTE!$C$1:$F$198,4,FALSE)</f>
        <v xml:space="preserve"> 1.5825646909844922</v>
      </c>
      <c r="L136" t="str">
        <f>'Liste Linéaire_Togo'!L136</f>
        <v>AZIAGBACONDJI</v>
      </c>
      <c r="M136" t="str">
        <f>'Liste Linéaire_Togo'!M136</f>
        <v>LACS1</v>
      </c>
      <c r="N136" t="str">
        <f>'Liste Linéaire_Togo'!N136</f>
        <v>Lacs</v>
      </c>
      <c r="O136" t="str">
        <f>'Liste Linéaire_Togo'!O136</f>
        <v>MARITIME</v>
      </c>
      <c r="P136" s="24">
        <f>'Liste Linéaire_Togo'!P136</f>
        <v>45601</v>
      </c>
      <c r="Q136" t="str">
        <f>'Liste Linéaire_Togo'!Q136</f>
        <v>S45</v>
      </c>
      <c r="R136" s="24">
        <f>'Liste Linéaire_Togo'!R136</f>
        <v>45601</v>
      </c>
      <c r="S136" t="str">
        <f>'Liste Linéaire_Togo'!S136</f>
        <v>OUI</v>
      </c>
      <c r="T136" t="str">
        <f>'Liste Linéaire_Togo'!T136</f>
        <v>OUI</v>
      </c>
      <c r="U136" t="str">
        <f>'Liste Linéaire_Togo'!U136</f>
        <v>NON</v>
      </c>
      <c r="V136" t="str">
        <f>'Liste Linéaire_Togo'!V136</f>
        <v>NON</v>
      </c>
      <c r="W136" t="str">
        <f>'Liste Linéaire_Togo'!W136</f>
        <v>NON</v>
      </c>
      <c r="X136" t="str">
        <f>'Liste Linéaire_Togo'!X136</f>
        <v>NON</v>
      </c>
      <c r="Y136" t="str">
        <f>'Liste Linéaire_Togo'!Y136</f>
        <v>NON</v>
      </c>
      <c r="Z136" t="str">
        <f>'Liste Linéaire_Togo'!Z136</f>
        <v>NON</v>
      </c>
      <c r="AA136" t="str">
        <f>'Liste Linéaire_Togo'!AA136</f>
        <v>NON</v>
      </c>
      <c r="AB136" t="str">
        <f>'Liste Linéaire_Togo'!AB136</f>
        <v>NON</v>
      </c>
      <c r="AC136" t="str">
        <f>'Liste Linéaire_Togo'!AC136</f>
        <v>NON</v>
      </c>
      <c r="AD136" t="str">
        <f>'Liste Linéaire_Togo'!AD136</f>
        <v>NON</v>
      </c>
      <c r="AE136" t="str">
        <f>'Liste Linéaire_Togo'!AE136</f>
        <v>OUI</v>
      </c>
      <c r="AF136" t="str">
        <f>'Liste Linéaire_Togo'!AF136</f>
        <v>positif</v>
      </c>
      <c r="AG136" t="str">
        <f>'Liste Linéaire_Togo'!AG136</f>
        <v>En cours</v>
      </c>
      <c r="AH136" t="str">
        <f>'Liste Linéaire_Togo'!AH136</f>
        <v>OUI</v>
      </c>
      <c r="AI136" s="24">
        <f>'Liste Linéaire_Togo'!AI136</f>
        <v>45603</v>
      </c>
      <c r="AJ136" t="str">
        <f>'Liste Linéaire_Togo'!AJ136</f>
        <v>Guéri</v>
      </c>
      <c r="AK136" t="str">
        <f>'Liste Linéaire_Togo'!AK136</f>
        <v>confirmé</v>
      </c>
      <c r="AL136" t="str">
        <f>'Liste Linéaire_Togo'!AL136</f>
        <v>Lacs</v>
      </c>
      <c r="AM136" t="str">
        <f>'Liste Linéaire_Togo'!AM136</f>
        <v>Lacs 1</v>
      </c>
      <c r="AN136" t="str">
        <f>'Liste Linéaire_Togo'!AN136</f>
        <v>Aného</v>
      </c>
      <c r="AO136" t="str">
        <f>'Liste Linéaire_Togo'!AO136</f>
        <v>Positif</v>
      </c>
      <c r="AP136" t="str">
        <f>'Liste Linéaire_Togo'!AP136</f>
        <v>Formation Sanitaire</v>
      </c>
    </row>
    <row r="137" spans="1:42">
      <c r="A137">
        <f>'Liste Linéaire_Togo'!A137</f>
        <v>136</v>
      </c>
      <c r="B137" t="str">
        <f>'Liste Linéaire_Togo'!B137</f>
        <v>ABOUYO  KOSSI</v>
      </c>
      <c r="C137">
        <f>'Liste Linéaire_Togo'!C137</f>
        <v>27</v>
      </c>
      <c r="D137" t="str">
        <f>'Liste Linéaire_Togo'!D137</f>
        <v>[15-44]</v>
      </c>
      <c r="E137">
        <f>'Liste Linéaire_Togo'!E137</f>
        <v>0</v>
      </c>
      <c r="F137" t="str">
        <f>'Liste Linéaire_Togo'!F137</f>
        <v>Masculin</v>
      </c>
      <c r="G137" t="str">
        <f>'Liste Linéaire_Togo'!G137</f>
        <v>N/A</v>
      </c>
      <c r="H137">
        <f>'Liste Linéaire_Togo'!H137</f>
        <v>91773032</v>
      </c>
      <c r="I137" t="str">
        <f>'Liste Linéaire_Togo'!I137</f>
        <v>AVEME</v>
      </c>
      <c r="J137" t="str">
        <f>VLOOKUP(I137,CARTE!$C$1:$F$198,3,FALSE)</f>
        <v>6.227396584278712</v>
      </c>
      <c r="K137" t="str">
        <f>VLOOKUP(I137,CARTE!$C$1:$F$198,4,FALSE)</f>
        <v xml:space="preserve"> 1.5825646909844922</v>
      </c>
      <c r="L137" t="str">
        <f>'Liste Linéaire_Togo'!L137</f>
        <v>AZIAGBACONDJI</v>
      </c>
      <c r="M137" t="str">
        <f>'Liste Linéaire_Togo'!M137</f>
        <v>LACS1</v>
      </c>
      <c r="N137" t="str">
        <f>'Liste Linéaire_Togo'!N137</f>
        <v>Lacs</v>
      </c>
      <c r="O137" t="str">
        <f>'Liste Linéaire_Togo'!O137</f>
        <v>MARITIME</v>
      </c>
      <c r="P137" s="24">
        <f>'Liste Linéaire_Togo'!P137</f>
        <v>45601</v>
      </c>
      <c r="Q137" t="str">
        <f>'Liste Linéaire_Togo'!Q137</f>
        <v>S45</v>
      </c>
      <c r="R137" s="24">
        <f>'Liste Linéaire_Togo'!R137</f>
        <v>45601</v>
      </c>
      <c r="S137" t="str">
        <f>'Liste Linéaire_Togo'!S137</f>
        <v>OUI</v>
      </c>
      <c r="T137" t="str">
        <f>'Liste Linéaire_Togo'!T137</f>
        <v>OUI</v>
      </c>
      <c r="U137" t="str">
        <f>'Liste Linéaire_Togo'!U137</f>
        <v>NON</v>
      </c>
      <c r="V137" t="str">
        <f>'Liste Linéaire_Togo'!V137</f>
        <v>NON</v>
      </c>
      <c r="W137" t="str">
        <f>'Liste Linéaire_Togo'!W137</f>
        <v>NON</v>
      </c>
      <c r="X137" t="str">
        <f>'Liste Linéaire_Togo'!X137</f>
        <v>NON</v>
      </c>
      <c r="Y137" t="str">
        <f>'Liste Linéaire_Togo'!Y137</f>
        <v>NON</v>
      </c>
      <c r="Z137" t="str">
        <f>'Liste Linéaire_Togo'!Z137</f>
        <v>NON</v>
      </c>
      <c r="AA137" t="str">
        <f>'Liste Linéaire_Togo'!AA137</f>
        <v>NON</v>
      </c>
      <c r="AB137" t="str">
        <f>'Liste Linéaire_Togo'!AB137</f>
        <v>NON</v>
      </c>
      <c r="AC137" t="str">
        <f>'Liste Linéaire_Togo'!AC137</f>
        <v>NON</v>
      </c>
      <c r="AD137" t="str">
        <f>'Liste Linéaire_Togo'!AD137</f>
        <v>NON</v>
      </c>
      <c r="AE137" t="str">
        <f>'Liste Linéaire_Togo'!AE137</f>
        <v>OUI</v>
      </c>
      <c r="AF137" t="str">
        <f>'Liste Linéaire_Togo'!AF137</f>
        <v>négatif</v>
      </c>
      <c r="AG137" t="str">
        <f>'Liste Linéaire_Togo'!AG137</f>
        <v>En cours</v>
      </c>
      <c r="AH137" t="str">
        <f>'Liste Linéaire_Togo'!AH137</f>
        <v>OUI</v>
      </c>
      <c r="AI137" s="24">
        <f>'Liste Linéaire_Togo'!AI137</f>
        <v>45603</v>
      </c>
      <c r="AJ137" t="str">
        <f>'Liste Linéaire_Togo'!AJ137</f>
        <v>Guéri</v>
      </c>
      <c r="AK137" t="str">
        <f>'Liste Linéaire_Togo'!AK137</f>
        <v>suspect</v>
      </c>
      <c r="AL137" t="str">
        <f>'Liste Linéaire_Togo'!AL137</f>
        <v>Lacs</v>
      </c>
      <c r="AM137" t="str">
        <f>'Liste Linéaire_Togo'!AM137</f>
        <v>Lacs 1</v>
      </c>
      <c r="AN137" t="str">
        <f>'Liste Linéaire_Togo'!AN137</f>
        <v>Aného</v>
      </c>
      <c r="AO137" t="str">
        <f>'Liste Linéaire_Togo'!AO137</f>
        <v>negatif</v>
      </c>
      <c r="AP137" t="str">
        <f>'Liste Linéaire_Togo'!AP137</f>
        <v>Formation Sanitaire</v>
      </c>
    </row>
    <row r="138" spans="1:42">
      <c r="A138">
        <f>'Liste Linéaire_Togo'!A138</f>
        <v>137</v>
      </c>
      <c r="B138" t="str">
        <f>'Liste Linéaire_Togo'!B138</f>
        <v>AGUESSI YAO GREGOIRE</v>
      </c>
      <c r="C138">
        <f>'Liste Linéaire_Togo'!C138</f>
        <v>48</v>
      </c>
      <c r="D138" t="str">
        <f>'Liste Linéaire_Togo'!D138</f>
        <v>[45-59]</v>
      </c>
      <c r="E138">
        <f>'Liste Linéaire_Togo'!E138</f>
        <v>0</v>
      </c>
      <c r="F138" t="str">
        <f>'Liste Linéaire_Togo'!F138</f>
        <v>Masculin</v>
      </c>
      <c r="G138" t="str">
        <f>'Liste Linéaire_Togo'!G138</f>
        <v>MECANICIEN AUTO</v>
      </c>
      <c r="H138">
        <f>'Liste Linéaire_Togo'!H138</f>
        <v>90858693</v>
      </c>
      <c r="I138" t="str">
        <f>'Liste Linéaire_Togo'!I138</f>
        <v>KOLIAFO</v>
      </c>
      <c r="J138" t="str">
        <f>VLOOKUP(I138,CARTE!$C$1:$F$198,3,FALSE)</f>
        <v>6.3322757043351965</v>
      </c>
      <c r="K138" t="str">
        <f>VLOOKUP(I138,CARTE!$C$1:$F$198,4,FALSE)</f>
        <v xml:space="preserve"> 1.6080765433497823</v>
      </c>
      <c r="L138" t="str">
        <f>'Liste Linéaire_Togo'!L138</f>
        <v>ANFOIN</v>
      </c>
      <c r="M138" t="str">
        <f>'Liste Linéaire_Togo'!M138</f>
        <v>LACS4</v>
      </c>
      <c r="N138" t="str">
        <f>'Liste Linéaire_Togo'!N138</f>
        <v>Lacs</v>
      </c>
      <c r="O138" t="str">
        <f>'Liste Linéaire_Togo'!O138</f>
        <v>MARITIME</v>
      </c>
      <c r="P138" s="24">
        <f>'Liste Linéaire_Togo'!P138</f>
        <v>45599</v>
      </c>
      <c r="Q138" t="str">
        <f>'Liste Linéaire_Togo'!Q138</f>
        <v>S44</v>
      </c>
      <c r="R138" s="24">
        <f>'Liste Linéaire_Togo'!R138</f>
        <v>45600</v>
      </c>
      <c r="S138" t="str">
        <f>'Liste Linéaire_Togo'!S138</f>
        <v>OUI</v>
      </c>
      <c r="T138" t="str">
        <f>'Liste Linéaire_Togo'!T138</f>
        <v>OUI</v>
      </c>
      <c r="U138" t="str">
        <f>'Liste Linéaire_Togo'!U138</f>
        <v>NON</v>
      </c>
      <c r="V138" t="str">
        <f>'Liste Linéaire_Togo'!V138</f>
        <v>NON</v>
      </c>
      <c r="W138" t="str">
        <f>'Liste Linéaire_Togo'!W138</f>
        <v>NON</v>
      </c>
      <c r="X138" t="str">
        <f>'Liste Linéaire_Togo'!X138</f>
        <v>NON</v>
      </c>
      <c r="Y138" t="str">
        <f>'Liste Linéaire_Togo'!Y138</f>
        <v>NON</v>
      </c>
      <c r="Z138" t="str">
        <f>'Liste Linéaire_Togo'!Z138</f>
        <v>NON</v>
      </c>
      <c r="AA138" t="str">
        <f>'Liste Linéaire_Togo'!AA138</f>
        <v>NON</v>
      </c>
      <c r="AB138" t="str">
        <f>'Liste Linéaire_Togo'!AB138</f>
        <v>NON</v>
      </c>
      <c r="AC138" t="str">
        <f>'Liste Linéaire_Togo'!AC138</f>
        <v>NON</v>
      </c>
      <c r="AD138" t="str">
        <f>'Liste Linéaire_Togo'!AD138</f>
        <v>NON</v>
      </c>
      <c r="AE138" t="str">
        <f>'Liste Linéaire_Togo'!AE138</f>
        <v>OUI</v>
      </c>
      <c r="AF138" t="str">
        <f>'Liste Linéaire_Togo'!AF138</f>
        <v>positif</v>
      </c>
      <c r="AG138" t="str">
        <f>'Liste Linéaire_Togo'!AG138</f>
        <v>En cours</v>
      </c>
      <c r="AH138" t="str">
        <f>'Liste Linéaire_Togo'!AH138</f>
        <v>OUI</v>
      </c>
      <c r="AI138" s="24">
        <f>'Liste Linéaire_Togo'!AI138</f>
        <v>0</v>
      </c>
      <c r="AJ138" t="str">
        <f>'Liste Linéaire_Togo'!AJ138</f>
        <v>Guéri</v>
      </c>
      <c r="AK138" t="str">
        <f>'Liste Linéaire_Togo'!AK138</f>
        <v>confirmé</v>
      </c>
      <c r="AL138" t="str">
        <f>'Liste Linéaire_Togo'!AL138</f>
        <v>Lacs</v>
      </c>
      <c r="AM138" t="str">
        <f>'Liste Linéaire_Togo'!AM138</f>
        <v>Lacs 4</v>
      </c>
      <c r="AN138" t="str">
        <f>'Liste Linéaire_Togo'!AN138</f>
        <v>Anfoin</v>
      </c>
      <c r="AO138" t="str">
        <f>'Liste Linéaire_Togo'!AO138</f>
        <v>Positif</v>
      </c>
      <c r="AP138" t="str">
        <f>'Liste Linéaire_Togo'!AP138</f>
        <v>Formation Sanitaire</v>
      </c>
    </row>
    <row r="139" spans="1:42">
      <c r="A139">
        <f>'Liste Linéaire_Togo'!A139</f>
        <v>138</v>
      </c>
      <c r="B139" t="str">
        <f>'Liste Linéaire_Togo'!B139</f>
        <v xml:space="preserve">HOUNSIME  ALPHONSE  </v>
      </c>
      <c r="C139">
        <f>'Liste Linéaire_Togo'!C139</f>
        <v>80</v>
      </c>
      <c r="D139" t="str">
        <f>'Liste Linéaire_Togo'!D139</f>
        <v>[60 et plus]</v>
      </c>
      <c r="E139">
        <f>'Liste Linéaire_Togo'!E139</f>
        <v>0</v>
      </c>
      <c r="F139" t="str">
        <f>'Liste Linéaire_Togo'!F139</f>
        <v>Masculin</v>
      </c>
      <c r="G139" t="str">
        <f>'Liste Linéaire_Togo'!G139</f>
        <v xml:space="preserve">MENUISIER </v>
      </c>
      <c r="H139">
        <f>'Liste Linéaire_Togo'!H139</f>
        <v>91750075</v>
      </c>
      <c r="I139" t="str">
        <f>'Liste Linéaire_Togo'!I139</f>
        <v>BADOUGBE</v>
      </c>
      <c r="J139" t="str">
        <f>VLOOKUP(I139,CARTE!$C$1:$F$198,3,FALSE)</f>
        <v>6.24021500926842</v>
      </c>
      <c r="K139" t="str">
        <f>VLOOKUP(I139,CARTE!$C$1:$F$198,4,FALSE)</f>
        <v xml:space="preserve"> 1.5168108854708426</v>
      </c>
      <c r="L139" t="str">
        <f>'Liste Linéaire_Togo'!L139</f>
        <v>POLYCLINIQUE D'ANEHO</v>
      </c>
      <c r="M139" t="str">
        <f>'Liste Linéaire_Togo'!M139</f>
        <v>LACS1</v>
      </c>
      <c r="N139" t="str">
        <f>'Liste Linéaire_Togo'!N139</f>
        <v>LACS</v>
      </c>
      <c r="O139" t="str">
        <f>'Liste Linéaire_Togo'!O139</f>
        <v>MARITIME</v>
      </c>
      <c r="P139" s="24">
        <f>'Liste Linéaire_Togo'!P139</f>
        <v>45602</v>
      </c>
      <c r="Q139" t="str">
        <f>'Liste Linéaire_Togo'!Q139</f>
        <v>S45</v>
      </c>
      <c r="R139" s="24">
        <f>'Liste Linéaire_Togo'!R139</f>
        <v>45602</v>
      </c>
      <c r="S139" t="str">
        <f>'Liste Linéaire_Togo'!S139</f>
        <v>OUI</v>
      </c>
      <c r="T139" t="str">
        <f>'Liste Linéaire_Togo'!T139</f>
        <v>OUI</v>
      </c>
      <c r="U139" t="str">
        <f>'Liste Linéaire_Togo'!U139</f>
        <v>NON</v>
      </c>
      <c r="V139" t="str">
        <f>'Liste Linéaire_Togo'!V139</f>
        <v>NON</v>
      </c>
      <c r="W139" t="str">
        <f>'Liste Linéaire_Togo'!W139</f>
        <v>NON</v>
      </c>
      <c r="X139" t="str">
        <f>'Liste Linéaire_Togo'!X139</f>
        <v>NON</v>
      </c>
      <c r="Y139" t="str">
        <f>'Liste Linéaire_Togo'!Y139</f>
        <v>NON</v>
      </c>
      <c r="Z139" t="str">
        <f>'Liste Linéaire_Togo'!Z139</f>
        <v>NON</v>
      </c>
      <c r="AA139" t="str">
        <f>'Liste Linéaire_Togo'!AA139</f>
        <v>NON</v>
      </c>
      <c r="AB139" t="str">
        <f>'Liste Linéaire_Togo'!AB139</f>
        <v>NON</v>
      </c>
      <c r="AC139" t="str">
        <f>'Liste Linéaire_Togo'!AC139</f>
        <v>NON</v>
      </c>
      <c r="AD139" t="str">
        <f>'Liste Linéaire_Togo'!AD139</f>
        <v>NON</v>
      </c>
      <c r="AE139" t="str">
        <f>'Liste Linéaire_Togo'!AE139</f>
        <v>OUI</v>
      </c>
      <c r="AF139" t="str">
        <f>'Liste Linéaire_Togo'!AF139</f>
        <v>négatif</v>
      </c>
      <c r="AG139" t="str">
        <f>'Liste Linéaire_Togo'!AG139</f>
        <v>Négatif</v>
      </c>
      <c r="AH139" t="str">
        <f>'Liste Linéaire_Togo'!AH139</f>
        <v>OUI</v>
      </c>
      <c r="AI139" s="24">
        <f>'Liste Linéaire_Togo'!AI139</f>
        <v>45603</v>
      </c>
      <c r="AJ139" t="str">
        <f>'Liste Linéaire_Togo'!AJ139</f>
        <v>Guéri</v>
      </c>
      <c r="AK139" t="str">
        <f>'Liste Linéaire_Togo'!AK139</f>
        <v>suspect</v>
      </c>
      <c r="AL139" t="str">
        <f>'Liste Linéaire_Togo'!AL139</f>
        <v>Vo</v>
      </c>
      <c r="AM139" t="str">
        <f>'Liste Linéaire_Togo'!AM139</f>
        <v>Vo 2</v>
      </c>
      <c r="AN139" t="str">
        <f>'Liste Linéaire_Togo'!AN139</f>
        <v>Togoville</v>
      </c>
      <c r="AO139" t="str">
        <f>'Liste Linéaire_Togo'!AO139</f>
        <v>negatif</v>
      </c>
      <c r="AP139" t="str">
        <f>'Liste Linéaire_Togo'!AP139</f>
        <v>Formation Sanitaire</v>
      </c>
    </row>
    <row r="140" spans="1:42">
      <c r="A140">
        <f>'Liste Linéaire_Togo'!A140</f>
        <v>139</v>
      </c>
      <c r="B140" t="str">
        <f>'Liste Linéaire_Togo'!B140</f>
        <v>HOUEDAKOR  TETE</v>
      </c>
      <c r="C140">
        <f>'Liste Linéaire_Togo'!C140</f>
        <v>47</v>
      </c>
      <c r="D140" t="str">
        <f>'Liste Linéaire_Togo'!D140</f>
        <v>[45-59]</v>
      </c>
      <c r="E140">
        <f>'Liste Linéaire_Togo'!E140</f>
        <v>0</v>
      </c>
      <c r="F140" t="str">
        <f>'Liste Linéaire_Togo'!F140</f>
        <v>Masculin</v>
      </c>
      <c r="G140" t="str">
        <f>'Liste Linéaire_Togo'!G140</f>
        <v>REVENDEUR</v>
      </c>
      <c r="H140">
        <f>'Liste Linéaire_Togo'!H140</f>
        <v>0</v>
      </c>
      <c r="I140" t="str">
        <f>'Liste Linéaire_Togo'!I140</f>
        <v>MESSAN CONDJI</v>
      </c>
      <c r="J140" t="str">
        <f>VLOOKUP(I140,CARTE!$C$1:$F$198,3,FALSE)</f>
        <v>6.23928331889</v>
      </c>
      <c r="K140" t="str">
        <f>VLOOKUP(I140,CARTE!$C$1:$F$198,4,FALSE)</f>
        <v xml:space="preserve"> 1.622224647621934</v>
      </c>
      <c r="L140" t="str">
        <f>'Liste Linéaire_Togo'!L140</f>
        <v>POLYCLINIQUE D'ANEHO</v>
      </c>
      <c r="M140" t="str">
        <f>'Liste Linéaire_Togo'!M140</f>
        <v>LACS1</v>
      </c>
      <c r="N140" t="str">
        <f>'Liste Linéaire_Togo'!N140</f>
        <v>Lacs</v>
      </c>
      <c r="O140" t="str">
        <f>'Liste Linéaire_Togo'!O140</f>
        <v>MARITIME</v>
      </c>
      <c r="P140" s="24">
        <f>'Liste Linéaire_Togo'!P140</f>
        <v>45600</v>
      </c>
      <c r="Q140" t="str">
        <f>'Liste Linéaire_Togo'!Q140</f>
        <v>S45</v>
      </c>
      <c r="R140" s="24">
        <f>'Liste Linéaire_Togo'!R140</f>
        <v>45602</v>
      </c>
      <c r="S140" t="str">
        <f>'Liste Linéaire_Togo'!S140</f>
        <v>OUI</v>
      </c>
      <c r="T140" t="str">
        <f>'Liste Linéaire_Togo'!T140</f>
        <v>OUI</v>
      </c>
      <c r="U140" t="str">
        <f>'Liste Linéaire_Togo'!U140</f>
        <v>OUI</v>
      </c>
      <c r="V140" t="str">
        <f>'Liste Linéaire_Togo'!V140</f>
        <v>NON</v>
      </c>
      <c r="W140" t="str">
        <f>'Liste Linéaire_Togo'!W140</f>
        <v>NON</v>
      </c>
      <c r="X140" t="str">
        <f>'Liste Linéaire_Togo'!X140</f>
        <v>NON</v>
      </c>
      <c r="Y140" t="str">
        <f>'Liste Linéaire_Togo'!Y140</f>
        <v>NON</v>
      </c>
      <c r="Z140" t="str">
        <f>'Liste Linéaire_Togo'!Z140</f>
        <v>NON</v>
      </c>
      <c r="AA140" t="str">
        <f>'Liste Linéaire_Togo'!AA140</f>
        <v>NON</v>
      </c>
      <c r="AB140" t="str">
        <f>'Liste Linéaire_Togo'!AB140</f>
        <v>NON</v>
      </c>
      <c r="AC140" t="str">
        <f>'Liste Linéaire_Togo'!AC140</f>
        <v>NON</v>
      </c>
      <c r="AD140" t="str">
        <f>'Liste Linéaire_Togo'!AD140</f>
        <v>NON</v>
      </c>
      <c r="AE140" t="str">
        <f>'Liste Linéaire_Togo'!AE140</f>
        <v>OUI</v>
      </c>
      <c r="AF140" t="str">
        <f>'Liste Linéaire_Togo'!AF140</f>
        <v>positif</v>
      </c>
      <c r="AG140" t="str">
        <f>'Liste Linéaire_Togo'!AG140</f>
        <v>Positif O1 Ogawa</v>
      </c>
      <c r="AH140" t="str">
        <f>'Liste Linéaire_Togo'!AH140</f>
        <v>OUI</v>
      </c>
      <c r="AI140" s="24">
        <f>'Liste Linéaire_Togo'!AI140</f>
        <v>45604</v>
      </c>
      <c r="AJ140" t="str">
        <f>'Liste Linéaire_Togo'!AJ140</f>
        <v>Guéri</v>
      </c>
      <c r="AK140" t="str">
        <f>'Liste Linéaire_Togo'!AK140</f>
        <v>confirmé</v>
      </c>
      <c r="AL140" t="str">
        <f>'Liste Linéaire_Togo'!AL140</f>
        <v>Lacs</v>
      </c>
      <c r="AM140" t="str">
        <f>'Liste Linéaire_Togo'!AM140</f>
        <v>Lacs 2</v>
      </c>
      <c r="AN140" t="str">
        <f>'Liste Linéaire_Togo'!AN140</f>
        <v>Agouégan</v>
      </c>
      <c r="AO140" t="str">
        <f>'Liste Linéaire_Togo'!AO140</f>
        <v>Positif</v>
      </c>
      <c r="AP140" t="str">
        <f>'Liste Linéaire_Togo'!AP140</f>
        <v>Formation Sanitaire</v>
      </c>
    </row>
    <row r="141" spans="1:42">
      <c r="A141">
        <f>'Liste Linéaire_Togo'!A141</f>
        <v>140</v>
      </c>
      <c r="B141" t="str">
        <f>'Liste Linéaire_Togo'!B141</f>
        <v>DJRAMEDO  BLAISE</v>
      </c>
      <c r="C141">
        <f>'Liste Linéaire_Togo'!C141</f>
        <v>42</v>
      </c>
      <c r="D141" t="str">
        <f>'Liste Linéaire_Togo'!D141</f>
        <v>[15-44]</v>
      </c>
      <c r="E141">
        <f>'Liste Linéaire_Togo'!E141</f>
        <v>0</v>
      </c>
      <c r="F141" t="str">
        <f>'Liste Linéaire_Togo'!F141</f>
        <v>Masculin</v>
      </c>
      <c r="G141" t="str">
        <f>'Liste Linéaire_Togo'!G141</f>
        <v>N/A</v>
      </c>
      <c r="H141">
        <f>'Liste Linéaire_Togo'!H141</f>
        <v>0</v>
      </c>
      <c r="I141" t="str">
        <f>'Liste Linéaire_Togo'!I141</f>
        <v>DEGBENOU</v>
      </c>
      <c r="J141" t="str">
        <f>VLOOKUP(I141,CARTE!$C$1:$F$198,3,FALSE)</f>
        <v>6.234928331889</v>
      </c>
      <c r="K141" t="str">
        <f>VLOOKUP(I141,CARTE!$C$1:$F$198,4,FALSE)</f>
        <v xml:space="preserve"> 1.615224647621934</v>
      </c>
      <c r="L141" t="str">
        <f>'Liste Linéaire_Togo'!L141</f>
        <v>POLYCLINIQUE D'ANEHO</v>
      </c>
      <c r="M141" t="str">
        <f>'Liste Linéaire_Togo'!M141</f>
        <v>LACS1</v>
      </c>
      <c r="N141" t="str">
        <f>'Liste Linéaire_Togo'!N141</f>
        <v>Lacs</v>
      </c>
      <c r="O141" t="str">
        <f>'Liste Linéaire_Togo'!O141</f>
        <v>MARITIME</v>
      </c>
      <c r="P141" s="24">
        <f>'Liste Linéaire_Togo'!P141</f>
        <v>45600</v>
      </c>
      <c r="Q141" t="str">
        <f>'Liste Linéaire_Togo'!Q141</f>
        <v>S45</v>
      </c>
      <c r="R141" s="24">
        <f>'Liste Linéaire_Togo'!R141</f>
        <v>45602</v>
      </c>
      <c r="S141" t="str">
        <f>'Liste Linéaire_Togo'!S141</f>
        <v>OUI</v>
      </c>
      <c r="T141" t="str">
        <f>'Liste Linéaire_Togo'!T141</f>
        <v>OUI</v>
      </c>
      <c r="U141" t="str">
        <f>'Liste Linéaire_Togo'!U141</f>
        <v>OUI</v>
      </c>
      <c r="V141" t="str">
        <f>'Liste Linéaire_Togo'!V141</f>
        <v>OUI</v>
      </c>
      <c r="W141" t="str">
        <f>'Liste Linéaire_Togo'!W141</f>
        <v>NON</v>
      </c>
      <c r="X141" t="str">
        <f>'Liste Linéaire_Togo'!X141</f>
        <v>NON</v>
      </c>
      <c r="Y141" t="str">
        <f>'Liste Linéaire_Togo'!Y141</f>
        <v>NON</v>
      </c>
      <c r="Z141" t="str">
        <f>'Liste Linéaire_Togo'!Z141</f>
        <v>NON</v>
      </c>
      <c r="AA141" t="str">
        <f>'Liste Linéaire_Togo'!AA141</f>
        <v>NON</v>
      </c>
      <c r="AB141" t="str">
        <f>'Liste Linéaire_Togo'!AB141</f>
        <v>NON</v>
      </c>
      <c r="AC141" t="str">
        <f>'Liste Linéaire_Togo'!AC141</f>
        <v>NON</v>
      </c>
      <c r="AD141" t="str">
        <f>'Liste Linéaire_Togo'!AD141</f>
        <v>NON</v>
      </c>
      <c r="AE141" t="str">
        <f>'Liste Linéaire_Togo'!AE141</f>
        <v>OUI</v>
      </c>
      <c r="AF141" t="str">
        <f>'Liste Linéaire_Togo'!AF141</f>
        <v>positif</v>
      </c>
      <c r="AG141" t="str">
        <f>'Liste Linéaire_Togo'!AG141</f>
        <v>Positif O1 Ogawa</v>
      </c>
      <c r="AH141" t="str">
        <f>'Liste Linéaire_Togo'!AH141</f>
        <v>OUI</v>
      </c>
      <c r="AI141" s="24">
        <f>'Liste Linéaire_Togo'!AI141</f>
        <v>0</v>
      </c>
      <c r="AJ141" t="str">
        <f>'Liste Linéaire_Togo'!AJ141</f>
        <v>Guéri</v>
      </c>
      <c r="AK141" t="str">
        <f>'Liste Linéaire_Togo'!AK141</f>
        <v>confirmé</v>
      </c>
      <c r="AL141" t="str">
        <f>'Liste Linéaire_Togo'!AL141</f>
        <v>Lacs</v>
      </c>
      <c r="AM141" t="str">
        <f>'Liste Linéaire_Togo'!AM141</f>
        <v>Lacs 1</v>
      </c>
      <c r="AN141" t="str">
        <f>'Liste Linéaire_Togo'!AN141</f>
        <v>Aného</v>
      </c>
      <c r="AO141" t="str">
        <f>'Liste Linéaire_Togo'!AO141</f>
        <v>Positif</v>
      </c>
      <c r="AP141" t="str">
        <f>'Liste Linéaire_Togo'!AP141</f>
        <v>Formation Sanitaire</v>
      </c>
    </row>
    <row r="142" spans="1:42">
      <c r="A142">
        <f>'Liste Linéaire_Togo'!A142</f>
        <v>141</v>
      </c>
      <c r="B142" t="str">
        <f>'Liste Linéaire_Togo'!B142</f>
        <v>AMAH TCHOUTCHOUI  AFANGNILOU</v>
      </c>
      <c r="C142">
        <f>'Liste Linéaire_Togo'!C142</f>
        <v>75</v>
      </c>
      <c r="D142" t="str">
        <f>'Liste Linéaire_Togo'!D142</f>
        <v>[60 et plus]</v>
      </c>
      <c r="E142">
        <f>'Liste Linéaire_Togo'!E142</f>
        <v>0</v>
      </c>
      <c r="F142" t="str">
        <f>'Liste Linéaire_Togo'!F142</f>
        <v>Féminin</v>
      </c>
      <c r="G142" t="str">
        <f>'Liste Linéaire_Togo'!G142</f>
        <v>MENAGERE</v>
      </c>
      <c r="H142">
        <f>'Liste Linéaire_Togo'!H142</f>
        <v>0</v>
      </c>
      <c r="I142" t="str">
        <f>'Liste Linéaire_Togo'!I142</f>
        <v>MELLY DJIGBE</v>
      </c>
      <c r="J142" t="str">
        <f>VLOOKUP(I142,CARTE!$C$1:$F$198,3,FALSE)</f>
        <v>6.3355526469012675</v>
      </c>
      <c r="K142" t="str">
        <f>VLOOKUP(I142,CARTE!$C$1:$F$198,4,FALSE)</f>
        <v xml:space="preserve"> 1.6439292283123141</v>
      </c>
      <c r="L142" t="str">
        <f>'Liste Linéaire_Togo'!L142</f>
        <v>MELLY DJIGBE</v>
      </c>
      <c r="M142" t="str">
        <f>'Liste Linéaire_Togo'!M142</f>
        <v>LACS4</v>
      </c>
      <c r="N142" t="str">
        <f>'Liste Linéaire_Togo'!N142</f>
        <v>Lacs</v>
      </c>
      <c r="O142" t="str">
        <f>'Liste Linéaire_Togo'!O142</f>
        <v>MARITIME</v>
      </c>
      <c r="P142" s="24">
        <f>'Liste Linéaire_Togo'!P142</f>
        <v>45602</v>
      </c>
      <c r="Q142" t="str">
        <f>'Liste Linéaire_Togo'!Q142</f>
        <v>S45</v>
      </c>
      <c r="R142" s="24">
        <f>'Liste Linéaire_Togo'!R142</f>
        <v>45603</v>
      </c>
      <c r="S142" t="str">
        <f>'Liste Linéaire_Togo'!S142</f>
        <v>OUI</v>
      </c>
      <c r="T142" t="str">
        <f>'Liste Linéaire_Togo'!T142</f>
        <v>OUI</v>
      </c>
      <c r="U142" t="str">
        <f>'Liste Linéaire_Togo'!U142</f>
        <v>OUI</v>
      </c>
      <c r="V142" t="str">
        <f>'Liste Linéaire_Togo'!V142</f>
        <v>OUI</v>
      </c>
      <c r="W142" t="str">
        <f>'Liste Linéaire_Togo'!W142</f>
        <v>NON</v>
      </c>
      <c r="X142" t="str">
        <f>'Liste Linéaire_Togo'!X142</f>
        <v>NON</v>
      </c>
      <c r="Y142" t="str">
        <f>'Liste Linéaire_Togo'!Y142</f>
        <v>NON</v>
      </c>
      <c r="Z142" t="str">
        <f>'Liste Linéaire_Togo'!Z142</f>
        <v>NON</v>
      </c>
      <c r="AA142" t="str">
        <f>'Liste Linéaire_Togo'!AA142</f>
        <v>NON</v>
      </c>
      <c r="AB142" t="str">
        <f>'Liste Linéaire_Togo'!AB142</f>
        <v>NON</v>
      </c>
      <c r="AC142" t="str">
        <f>'Liste Linéaire_Togo'!AC142</f>
        <v>NON</v>
      </c>
      <c r="AD142" t="str">
        <f>'Liste Linéaire_Togo'!AD142</f>
        <v>NON</v>
      </c>
      <c r="AE142" t="str">
        <f>'Liste Linéaire_Togo'!AE142</f>
        <v>OUI</v>
      </c>
      <c r="AF142" t="str">
        <f>'Liste Linéaire_Togo'!AF142</f>
        <v>négatif</v>
      </c>
      <c r="AG142" t="str">
        <f>'Liste Linéaire_Togo'!AG142</f>
        <v>En cours</v>
      </c>
      <c r="AH142" t="str">
        <f>'Liste Linéaire_Togo'!AH142</f>
        <v>NON</v>
      </c>
      <c r="AI142" s="24">
        <f>'Liste Linéaire_Togo'!AI142</f>
        <v>45603</v>
      </c>
      <c r="AJ142" t="str">
        <f>'Liste Linéaire_Togo'!AJ142</f>
        <v>Guéri</v>
      </c>
      <c r="AK142" t="str">
        <f>'Liste Linéaire_Togo'!AK142</f>
        <v>confirmé</v>
      </c>
      <c r="AL142" t="str">
        <f>'Liste Linéaire_Togo'!AL142</f>
        <v>Lacs</v>
      </c>
      <c r="AM142" t="str">
        <f>'Liste Linéaire_Togo'!AM142</f>
        <v>Lacs 4</v>
      </c>
      <c r="AN142" t="str">
        <f>'Liste Linéaire_Togo'!AN142</f>
        <v>Aklakou</v>
      </c>
      <c r="AO142" t="str">
        <f>'Liste Linéaire_Togo'!AO142</f>
        <v>Positif</v>
      </c>
      <c r="AP142" t="str">
        <f>'Liste Linéaire_Togo'!AP142</f>
        <v>Formation Sanitaire</v>
      </c>
    </row>
    <row r="143" spans="1:42">
      <c r="A143">
        <f>'Liste Linéaire_Togo'!A143</f>
        <v>142</v>
      </c>
      <c r="B143" t="str">
        <f>'Liste Linéaire_Togo'!B143</f>
        <v>DAGBAN ELYSE</v>
      </c>
      <c r="C143">
        <f>'Liste Linéaire_Togo'!C143</f>
        <v>28</v>
      </c>
      <c r="D143" t="str">
        <f>'Liste Linéaire_Togo'!D143</f>
        <v>[15-44]</v>
      </c>
      <c r="E143">
        <f>'Liste Linéaire_Togo'!E143</f>
        <v>0</v>
      </c>
      <c r="F143" t="str">
        <f>'Liste Linéaire_Togo'!F143</f>
        <v>Féminin</v>
      </c>
      <c r="G143" t="str">
        <f>'Liste Linéaire_Togo'!G143</f>
        <v>REVENDEUSE</v>
      </c>
      <c r="H143">
        <f>'Liste Linéaire_Togo'!H143</f>
        <v>0</v>
      </c>
      <c r="I143" t="str">
        <f>'Liste Linéaire_Togo'!I143</f>
        <v>AVEME</v>
      </c>
      <c r="J143" t="str">
        <f>VLOOKUP(I143,CARTE!$C$1:$F$198,3,FALSE)</f>
        <v>6.227396584278712</v>
      </c>
      <c r="K143" t="str">
        <f>VLOOKUP(I143,CARTE!$C$1:$F$198,4,FALSE)</f>
        <v xml:space="preserve"> 1.5825646909844922</v>
      </c>
      <c r="L143" t="str">
        <f>'Liste Linéaire_Togo'!L143</f>
        <v>AZIAGBACONDJI</v>
      </c>
      <c r="M143" t="str">
        <f>'Liste Linéaire_Togo'!M143</f>
        <v>LACS1</v>
      </c>
      <c r="N143" t="str">
        <f>'Liste Linéaire_Togo'!N143</f>
        <v>Lacs</v>
      </c>
      <c r="O143" t="str">
        <f>'Liste Linéaire_Togo'!O143</f>
        <v>MARITIME</v>
      </c>
      <c r="P143" s="24">
        <f>'Liste Linéaire_Togo'!P143</f>
        <v>45602</v>
      </c>
      <c r="Q143" t="str">
        <f>'Liste Linéaire_Togo'!Q143</f>
        <v>S45</v>
      </c>
      <c r="R143" s="24">
        <f>'Liste Linéaire_Togo'!R143</f>
        <v>45603</v>
      </c>
      <c r="S143" t="str">
        <f>'Liste Linéaire_Togo'!S143</f>
        <v>OUI</v>
      </c>
      <c r="T143" t="str">
        <f>'Liste Linéaire_Togo'!T143</f>
        <v>OUI</v>
      </c>
      <c r="U143" t="str">
        <f>'Liste Linéaire_Togo'!U143</f>
        <v>OUI</v>
      </c>
      <c r="V143" t="str">
        <f>'Liste Linéaire_Togo'!V143</f>
        <v>OUI</v>
      </c>
      <c r="W143" t="str">
        <f>'Liste Linéaire_Togo'!W143</f>
        <v>OUI</v>
      </c>
      <c r="X143" t="str">
        <f>'Liste Linéaire_Togo'!X143</f>
        <v>NON</v>
      </c>
      <c r="Y143" t="str">
        <f>'Liste Linéaire_Togo'!Y143</f>
        <v>OUI</v>
      </c>
      <c r="Z143" t="str">
        <f>'Liste Linéaire_Togo'!Z143</f>
        <v>NON</v>
      </c>
      <c r="AA143" t="str">
        <f>'Liste Linéaire_Togo'!AA143</f>
        <v>NON</v>
      </c>
      <c r="AB143" t="str">
        <f>'Liste Linéaire_Togo'!AB143</f>
        <v>NON</v>
      </c>
      <c r="AC143" t="str">
        <f>'Liste Linéaire_Togo'!AC143</f>
        <v>NON</v>
      </c>
      <c r="AD143" t="str">
        <f>'Liste Linéaire_Togo'!AD143</f>
        <v>NON</v>
      </c>
      <c r="AE143" t="str">
        <f>'Liste Linéaire_Togo'!AE143</f>
        <v>OUI</v>
      </c>
      <c r="AF143" t="str">
        <f>'Liste Linéaire_Togo'!AF143</f>
        <v>positif</v>
      </c>
      <c r="AG143" t="str">
        <f>'Liste Linéaire_Togo'!AG143</f>
        <v>En cours</v>
      </c>
      <c r="AH143" t="str">
        <f>'Liste Linéaire_Togo'!AH143</f>
        <v>OUI</v>
      </c>
      <c r="AI143" s="24">
        <f>'Liste Linéaire_Togo'!AI143</f>
        <v>0</v>
      </c>
      <c r="AJ143" t="str">
        <f>'Liste Linéaire_Togo'!AJ143</f>
        <v>Guéri</v>
      </c>
      <c r="AK143" t="str">
        <f>'Liste Linéaire_Togo'!AK143</f>
        <v>confirmé</v>
      </c>
      <c r="AL143" t="str">
        <f>'Liste Linéaire_Togo'!AL143</f>
        <v>Lacs</v>
      </c>
      <c r="AM143" t="str">
        <f>'Liste Linéaire_Togo'!AM143</f>
        <v>Lacs 1</v>
      </c>
      <c r="AN143" t="str">
        <f>'Liste Linéaire_Togo'!AN143</f>
        <v>Aného</v>
      </c>
      <c r="AO143" t="str">
        <f>'Liste Linéaire_Togo'!AO143</f>
        <v>Positif</v>
      </c>
      <c r="AP143" t="str">
        <f>'Liste Linéaire_Togo'!AP143</f>
        <v>Formation Sanitaire</v>
      </c>
    </row>
    <row r="144" spans="1:42">
      <c r="A144">
        <f>'Liste Linéaire_Togo'!A144</f>
        <v>143</v>
      </c>
      <c r="B144" t="str">
        <f>'Liste Linéaire_Togo'!B144</f>
        <v>ADJOKPA CARINA</v>
      </c>
      <c r="C144">
        <f>'Liste Linéaire_Togo'!C144</f>
        <v>4</v>
      </c>
      <c r="D144" t="str">
        <f>'Liste Linéaire_Togo'!D144</f>
        <v>[2-4]</v>
      </c>
      <c r="E144">
        <f>'Liste Linéaire_Togo'!E144</f>
        <v>0</v>
      </c>
      <c r="F144" t="str">
        <f>'Liste Linéaire_Togo'!F144</f>
        <v>Féminin</v>
      </c>
      <c r="G144" t="str">
        <f>'Liste Linéaire_Togo'!G144</f>
        <v>ECOLIERE</v>
      </c>
      <c r="H144">
        <f>'Liste Linéaire_Togo'!H144</f>
        <v>0</v>
      </c>
      <c r="I144" t="str">
        <f>'Liste Linéaire_Togo'!I144</f>
        <v>AVEME</v>
      </c>
      <c r="J144" t="str">
        <f>VLOOKUP(I144,CARTE!$C$1:$F$198,3,FALSE)</f>
        <v>6.227396584278712</v>
      </c>
      <c r="K144" t="str">
        <f>VLOOKUP(I144,CARTE!$C$1:$F$198,4,FALSE)</f>
        <v xml:space="preserve"> 1.5825646909844922</v>
      </c>
      <c r="L144" t="str">
        <f>'Liste Linéaire_Togo'!L144</f>
        <v>AZIAGBACONDJI</v>
      </c>
      <c r="M144" t="str">
        <f>'Liste Linéaire_Togo'!M144</f>
        <v>LACS1</v>
      </c>
      <c r="N144" t="str">
        <f>'Liste Linéaire_Togo'!N144</f>
        <v>Lacs</v>
      </c>
      <c r="O144" t="str">
        <f>'Liste Linéaire_Togo'!O144</f>
        <v>MARITIME</v>
      </c>
      <c r="P144" s="24">
        <f>'Liste Linéaire_Togo'!P144</f>
        <v>45603</v>
      </c>
      <c r="Q144" t="str">
        <f>'Liste Linéaire_Togo'!Q144</f>
        <v>S45</v>
      </c>
      <c r="R144" s="24">
        <f>'Liste Linéaire_Togo'!R144</f>
        <v>45603</v>
      </c>
      <c r="S144" t="str">
        <f>'Liste Linéaire_Togo'!S144</f>
        <v>OUI</v>
      </c>
      <c r="T144" t="str">
        <f>'Liste Linéaire_Togo'!T144</f>
        <v>OUI</v>
      </c>
      <c r="U144" t="str">
        <f>'Liste Linéaire_Togo'!U144</f>
        <v>OUI</v>
      </c>
      <c r="V144" t="str">
        <f>'Liste Linéaire_Togo'!V144</f>
        <v>OUI</v>
      </c>
      <c r="W144" t="str">
        <f>'Liste Linéaire_Togo'!W144</f>
        <v>NON</v>
      </c>
      <c r="X144" t="str">
        <f>'Liste Linéaire_Togo'!X144</f>
        <v>NON</v>
      </c>
      <c r="Y144" t="str">
        <f>'Liste Linéaire_Togo'!Y144</f>
        <v>OUI</v>
      </c>
      <c r="Z144" t="str">
        <f>'Liste Linéaire_Togo'!Z144</f>
        <v>NON</v>
      </c>
      <c r="AA144" t="str">
        <f>'Liste Linéaire_Togo'!AA144</f>
        <v>NON</v>
      </c>
      <c r="AB144" t="str">
        <f>'Liste Linéaire_Togo'!AB144</f>
        <v>NON</v>
      </c>
      <c r="AC144" t="str">
        <f>'Liste Linéaire_Togo'!AC144</f>
        <v>NON</v>
      </c>
      <c r="AD144" t="str">
        <f>'Liste Linéaire_Togo'!AD144</f>
        <v>NON</v>
      </c>
      <c r="AE144" t="str">
        <f>'Liste Linéaire_Togo'!AE144</f>
        <v>OUI</v>
      </c>
      <c r="AF144" t="str">
        <f>'Liste Linéaire_Togo'!AF144</f>
        <v>positif</v>
      </c>
      <c r="AG144" t="str">
        <f>'Liste Linéaire_Togo'!AG144</f>
        <v>En cours</v>
      </c>
      <c r="AH144" t="str">
        <f>'Liste Linéaire_Togo'!AH144</f>
        <v>OUI</v>
      </c>
      <c r="AI144" s="24">
        <f>'Liste Linéaire_Togo'!AI144</f>
        <v>45604</v>
      </c>
      <c r="AJ144" t="str">
        <f>'Liste Linéaire_Togo'!AJ144</f>
        <v>Guéri</v>
      </c>
      <c r="AK144" t="str">
        <f>'Liste Linéaire_Togo'!AK144</f>
        <v>confirmé</v>
      </c>
      <c r="AL144" t="str">
        <f>'Liste Linéaire_Togo'!AL144</f>
        <v>Lacs</v>
      </c>
      <c r="AM144" t="str">
        <f>'Liste Linéaire_Togo'!AM144</f>
        <v>Lacs 1</v>
      </c>
      <c r="AN144" t="str">
        <f>'Liste Linéaire_Togo'!AN144</f>
        <v>Aného</v>
      </c>
      <c r="AO144" t="str">
        <f>'Liste Linéaire_Togo'!AO144</f>
        <v>Positif</v>
      </c>
      <c r="AP144" t="str">
        <f>'Liste Linéaire_Togo'!AP144</f>
        <v>Formation Sanitaire</v>
      </c>
    </row>
    <row r="145" spans="1:42">
      <c r="A145">
        <f>'Liste Linéaire_Togo'!A145</f>
        <v>144</v>
      </c>
      <c r="B145" t="str">
        <f>'Liste Linéaire_Togo'!B145</f>
        <v>AGOSSOU AKOUETE</v>
      </c>
      <c r="C145">
        <f>'Liste Linéaire_Togo'!C145</f>
        <v>8</v>
      </c>
      <c r="D145" t="str">
        <f>'Liste Linéaire_Togo'!D145</f>
        <v>[5-14]</v>
      </c>
      <c r="E145">
        <f>'Liste Linéaire_Togo'!E145</f>
        <v>0</v>
      </c>
      <c r="F145" t="str">
        <f>'Liste Linéaire_Togo'!F145</f>
        <v>Masculin</v>
      </c>
      <c r="G145" t="str">
        <f>'Liste Linéaire_Togo'!G145</f>
        <v>ELEVE</v>
      </c>
      <c r="H145">
        <f>'Liste Linéaire_Togo'!H145</f>
        <v>90911069</v>
      </c>
      <c r="I145" t="str">
        <f>'Liste Linéaire_Togo'!I145</f>
        <v>AVEME</v>
      </c>
      <c r="J145" t="str">
        <f>VLOOKUP(I145,CARTE!$C$1:$F$198,3,FALSE)</f>
        <v>6.227396584278712</v>
      </c>
      <c r="K145" t="str">
        <f>VLOOKUP(I145,CARTE!$C$1:$F$198,4,FALSE)</f>
        <v xml:space="preserve"> 1.5825646909844922</v>
      </c>
      <c r="L145" t="str">
        <f>'Liste Linéaire_Togo'!L145</f>
        <v>AZIAGBACONDJI</v>
      </c>
      <c r="M145" t="str">
        <f>'Liste Linéaire_Togo'!M145</f>
        <v>LACS1</v>
      </c>
      <c r="N145" t="str">
        <f>'Liste Linéaire_Togo'!N145</f>
        <v>Lacs</v>
      </c>
      <c r="O145" t="str">
        <f>'Liste Linéaire_Togo'!O145</f>
        <v>MARITIME</v>
      </c>
      <c r="P145" s="24">
        <f>'Liste Linéaire_Togo'!P145</f>
        <v>45603</v>
      </c>
      <c r="Q145" t="str">
        <f>'Liste Linéaire_Togo'!Q145</f>
        <v>S45</v>
      </c>
      <c r="R145" s="24">
        <f>'Liste Linéaire_Togo'!R145</f>
        <v>45603</v>
      </c>
      <c r="S145" t="str">
        <f>'Liste Linéaire_Togo'!S145</f>
        <v>OUI</v>
      </c>
      <c r="T145" t="str">
        <f>'Liste Linéaire_Togo'!T145</f>
        <v>OUI</v>
      </c>
      <c r="U145" t="str">
        <f>'Liste Linéaire_Togo'!U145</f>
        <v>OUI</v>
      </c>
      <c r="V145" t="str">
        <f>'Liste Linéaire_Togo'!V145</f>
        <v>OUI</v>
      </c>
      <c r="W145" t="str">
        <f>'Liste Linéaire_Togo'!W145</f>
        <v>OUI</v>
      </c>
      <c r="X145" t="str">
        <f>'Liste Linéaire_Togo'!X145</f>
        <v>NON</v>
      </c>
      <c r="Y145" t="str">
        <f>'Liste Linéaire_Togo'!Y145</f>
        <v>OUI</v>
      </c>
      <c r="Z145" t="str">
        <f>'Liste Linéaire_Togo'!Z145</f>
        <v>NON</v>
      </c>
      <c r="AA145" t="str">
        <f>'Liste Linéaire_Togo'!AA145</f>
        <v>NON</v>
      </c>
      <c r="AB145" t="str">
        <f>'Liste Linéaire_Togo'!AB145</f>
        <v>NON</v>
      </c>
      <c r="AC145" t="str">
        <f>'Liste Linéaire_Togo'!AC145</f>
        <v>NON</v>
      </c>
      <c r="AD145" t="str">
        <f>'Liste Linéaire_Togo'!AD145</f>
        <v>NON</v>
      </c>
      <c r="AE145" t="str">
        <f>'Liste Linéaire_Togo'!AE145</f>
        <v>OUI</v>
      </c>
      <c r="AF145" t="str">
        <f>'Liste Linéaire_Togo'!AF145</f>
        <v>positif</v>
      </c>
      <c r="AG145" t="str">
        <f>'Liste Linéaire_Togo'!AG145</f>
        <v>En cours</v>
      </c>
      <c r="AH145" t="str">
        <f>'Liste Linéaire_Togo'!AH145</f>
        <v>OUI</v>
      </c>
      <c r="AI145" s="24">
        <f>'Liste Linéaire_Togo'!AI145</f>
        <v>45606</v>
      </c>
      <c r="AJ145" t="str">
        <f>'Liste Linéaire_Togo'!AJ145</f>
        <v>Guéri</v>
      </c>
      <c r="AK145" t="str">
        <f>'Liste Linéaire_Togo'!AK145</f>
        <v>confirmé</v>
      </c>
      <c r="AL145" t="str">
        <f>'Liste Linéaire_Togo'!AL145</f>
        <v>Lacs</v>
      </c>
      <c r="AM145" t="str">
        <f>'Liste Linéaire_Togo'!AM145</f>
        <v>Lacs 1</v>
      </c>
      <c r="AN145" t="str">
        <f>'Liste Linéaire_Togo'!AN145</f>
        <v>Aného</v>
      </c>
      <c r="AO145" t="str">
        <f>'Liste Linéaire_Togo'!AO145</f>
        <v>Positif</v>
      </c>
      <c r="AP145" t="str">
        <f>'Liste Linéaire_Togo'!AP145</f>
        <v>Formation Sanitaire</v>
      </c>
    </row>
    <row r="146" spans="1:42">
      <c r="A146">
        <f>'Liste Linéaire_Togo'!A146</f>
        <v>145</v>
      </c>
      <c r="B146" t="str">
        <f>'Liste Linéaire_Togo'!B146</f>
        <v>AGOSSOU AYAO</v>
      </c>
      <c r="C146">
        <f>'Liste Linéaire_Togo'!C146</f>
        <v>12</v>
      </c>
      <c r="D146" t="str">
        <f>'Liste Linéaire_Togo'!D146</f>
        <v>[5-14]</v>
      </c>
      <c r="E146">
        <f>'Liste Linéaire_Togo'!E146</f>
        <v>0</v>
      </c>
      <c r="F146" t="str">
        <f>'Liste Linéaire_Togo'!F146</f>
        <v>Masculin</v>
      </c>
      <c r="G146" t="str">
        <f>'Liste Linéaire_Togo'!G146</f>
        <v>ELEVE</v>
      </c>
      <c r="H146">
        <f>'Liste Linéaire_Togo'!H146</f>
        <v>0</v>
      </c>
      <c r="I146" t="str">
        <f>'Liste Linéaire_Togo'!I146</f>
        <v>AVEME</v>
      </c>
      <c r="J146" t="str">
        <f>VLOOKUP(I146,CARTE!$C$1:$F$198,3,FALSE)</f>
        <v>6.227396584278712</v>
      </c>
      <c r="K146" t="str">
        <f>VLOOKUP(I146,CARTE!$C$1:$F$198,4,FALSE)</f>
        <v xml:space="preserve"> 1.5825646909844922</v>
      </c>
      <c r="L146" t="str">
        <f>'Liste Linéaire_Togo'!L146</f>
        <v>AZIAGBACONDJI</v>
      </c>
      <c r="M146" t="str">
        <f>'Liste Linéaire_Togo'!M146</f>
        <v>LACS1</v>
      </c>
      <c r="N146" t="str">
        <f>'Liste Linéaire_Togo'!N146</f>
        <v>Lacs</v>
      </c>
      <c r="O146" t="str">
        <f>'Liste Linéaire_Togo'!O146</f>
        <v>MARITIME</v>
      </c>
      <c r="P146" s="24">
        <f>'Liste Linéaire_Togo'!P146</f>
        <v>45603</v>
      </c>
      <c r="Q146" t="str">
        <f>'Liste Linéaire_Togo'!Q146</f>
        <v>S45</v>
      </c>
      <c r="R146" s="24">
        <f>'Liste Linéaire_Togo'!R146</f>
        <v>45603</v>
      </c>
      <c r="S146" t="str">
        <f>'Liste Linéaire_Togo'!S146</f>
        <v>OUI</v>
      </c>
      <c r="T146" t="str">
        <f>'Liste Linéaire_Togo'!T146</f>
        <v>OUI</v>
      </c>
      <c r="U146" t="str">
        <f>'Liste Linéaire_Togo'!U146</f>
        <v>OUI</v>
      </c>
      <c r="V146" t="str">
        <f>'Liste Linéaire_Togo'!V146</f>
        <v>OUI</v>
      </c>
      <c r="W146" t="str">
        <f>'Liste Linéaire_Togo'!W146</f>
        <v>NON</v>
      </c>
      <c r="X146" t="str">
        <f>'Liste Linéaire_Togo'!X146</f>
        <v>NON</v>
      </c>
      <c r="Y146" t="str">
        <f>'Liste Linéaire_Togo'!Y146</f>
        <v>OUI</v>
      </c>
      <c r="Z146" t="str">
        <f>'Liste Linéaire_Togo'!Z146</f>
        <v>NON</v>
      </c>
      <c r="AA146" t="str">
        <f>'Liste Linéaire_Togo'!AA146</f>
        <v>NON</v>
      </c>
      <c r="AB146" t="str">
        <f>'Liste Linéaire_Togo'!AB146</f>
        <v>NON</v>
      </c>
      <c r="AC146" t="str">
        <f>'Liste Linéaire_Togo'!AC146</f>
        <v>NON</v>
      </c>
      <c r="AD146" t="str">
        <f>'Liste Linéaire_Togo'!AD146</f>
        <v>NON</v>
      </c>
      <c r="AE146" t="str">
        <f>'Liste Linéaire_Togo'!AE146</f>
        <v>OUI</v>
      </c>
      <c r="AF146" t="str">
        <f>'Liste Linéaire_Togo'!AF146</f>
        <v>positif</v>
      </c>
      <c r="AG146" t="str">
        <f>'Liste Linéaire_Togo'!AG146</f>
        <v>En cours</v>
      </c>
      <c r="AH146" t="str">
        <f>'Liste Linéaire_Togo'!AH146</f>
        <v>OUI</v>
      </c>
      <c r="AI146" s="24">
        <f>'Liste Linéaire_Togo'!AI146</f>
        <v>45606</v>
      </c>
      <c r="AJ146" t="str">
        <f>'Liste Linéaire_Togo'!AJ146</f>
        <v>Guéri</v>
      </c>
      <c r="AK146" t="str">
        <f>'Liste Linéaire_Togo'!AK146</f>
        <v>confirmé</v>
      </c>
      <c r="AL146" t="str">
        <f>'Liste Linéaire_Togo'!AL146</f>
        <v>Lacs</v>
      </c>
      <c r="AM146" t="str">
        <f>'Liste Linéaire_Togo'!AM146</f>
        <v>Lacs 1</v>
      </c>
      <c r="AN146" t="str">
        <f>'Liste Linéaire_Togo'!AN146</f>
        <v>Aného</v>
      </c>
      <c r="AO146" t="str">
        <f>'Liste Linéaire_Togo'!AO146</f>
        <v>Positif</v>
      </c>
      <c r="AP146" t="str">
        <f>'Liste Linéaire_Togo'!AP146</f>
        <v>Formation Sanitaire</v>
      </c>
    </row>
    <row r="147" spans="1:42">
      <c r="A147">
        <f>'Liste Linéaire_Togo'!A147</f>
        <v>146</v>
      </c>
      <c r="B147" t="str">
        <f>'Liste Linéaire_Togo'!B147</f>
        <v>MOBAKA OUSMANE</v>
      </c>
      <c r="C147">
        <f>'Liste Linéaire_Togo'!C147</f>
        <v>18</v>
      </c>
      <c r="D147" t="str">
        <f>'Liste Linéaire_Togo'!D147</f>
        <v>[15-44]</v>
      </c>
      <c r="E147">
        <f>'Liste Linéaire_Togo'!E147</f>
        <v>0</v>
      </c>
      <c r="F147" t="str">
        <f>'Liste Linéaire_Togo'!F147</f>
        <v>Masculin</v>
      </c>
      <c r="G147" t="str">
        <f>'Liste Linéaire_Togo'!G147</f>
        <v>N/A</v>
      </c>
      <c r="H147">
        <f>'Liste Linéaire_Togo'!H147</f>
        <v>0</v>
      </c>
      <c r="I147" t="str">
        <f>'Liste Linéaire_Togo'!I147</f>
        <v>AKLAKOU</v>
      </c>
      <c r="J147" t="str">
        <f>VLOOKUP(I147,CARTE!$C$1:$F$198,3,FALSE)</f>
        <v>6.342400142208208</v>
      </c>
      <c r="K147" t="str">
        <f>VLOOKUP(I147,CARTE!$C$1:$F$198,4,FALSE)</f>
        <v xml:space="preserve"> 1.7100843467076863</v>
      </c>
      <c r="L147" t="str">
        <f>'Liste Linéaire_Togo'!L147</f>
        <v>AKLAKOU</v>
      </c>
      <c r="M147" t="str">
        <f>'Liste Linéaire_Togo'!M147</f>
        <v>LACS4</v>
      </c>
      <c r="N147" t="str">
        <f>'Liste Linéaire_Togo'!N147</f>
        <v>Lacs</v>
      </c>
      <c r="O147" t="str">
        <f>'Liste Linéaire_Togo'!O147</f>
        <v>MARITIME</v>
      </c>
      <c r="P147" s="24">
        <f>'Liste Linéaire_Togo'!P147</f>
        <v>45600</v>
      </c>
      <c r="Q147" t="str">
        <f>'Liste Linéaire_Togo'!Q147</f>
        <v>S45</v>
      </c>
      <c r="R147" s="24">
        <f>'Liste Linéaire_Togo'!R147</f>
        <v>45603</v>
      </c>
      <c r="S147" t="str">
        <f>'Liste Linéaire_Togo'!S147</f>
        <v>OUI</v>
      </c>
      <c r="T147" t="str">
        <f>'Liste Linéaire_Togo'!T147</f>
        <v>OUI</v>
      </c>
      <c r="U147" t="str">
        <f>'Liste Linéaire_Togo'!U147</f>
        <v>OUI</v>
      </c>
      <c r="V147" t="str">
        <f>'Liste Linéaire_Togo'!V147</f>
        <v>OUI</v>
      </c>
      <c r="W147" t="str">
        <f>'Liste Linéaire_Togo'!W147</f>
        <v>NON</v>
      </c>
      <c r="X147" t="str">
        <f>'Liste Linéaire_Togo'!X147</f>
        <v>NON</v>
      </c>
      <c r="Y147" t="str">
        <f>'Liste Linéaire_Togo'!Y147</f>
        <v>NON</v>
      </c>
      <c r="Z147" t="str">
        <f>'Liste Linéaire_Togo'!Z147</f>
        <v>NON</v>
      </c>
      <c r="AA147" t="str">
        <f>'Liste Linéaire_Togo'!AA147</f>
        <v>NON</v>
      </c>
      <c r="AB147" t="str">
        <f>'Liste Linéaire_Togo'!AB147</f>
        <v>NON</v>
      </c>
      <c r="AC147" t="str">
        <f>'Liste Linéaire_Togo'!AC147</f>
        <v>NON</v>
      </c>
      <c r="AD147" t="str">
        <f>'Liste Linéaire_Togo'!AD147</f>
        <v>NON</v>
      </c>
      <c r="AE147" t="str">
        <f>'Liste Linéaire_Togo'!AE147</f>
        <v>OUI</v>
      </c>
      <c r="AF147" t="str">
        <f>'Liste Linéaire_Togo'!AF147</f>
        <v>négatif</v>
      </c>
      <c r="AG147" t="str">
        <f>'Liste Linéaire_Togo'!AG147</f>
        <v>En cours</v>
      </c>
      <c r="AH147" t="str">
        <f>'Liste Linéaire_Togo'!AH147</f>
        <v>NON</v>
      </c>
      <c r="AI147" s="24">
        <f>'Liste Linéaire_Togo'!AI147</f>
        <v>45603</v>
      </c>
      <c r="AJ147" t="str">
        <f>'Liste Linéaire_Togo'!AJ147</f>
        <v>Guéri</v>
      </c>
      <c r="AK147" t="str">
        <f>'Liste Linéaire_Togo'!AK147</f>
        <v>suspect</v>
      </c>
      <c r="AL147" t="str">
        <f>'Liste Linéaire_Togo'!AL147</f>
        <v>Lacs</v>
      </c>
      <c r="AM147" t="str">
        <f>'Liste Linéaire_Togo'!AM147</f>
        <v>Lacs 4</v>
      </c>
      <c r="AN147" t="str">
        <f>'Liste Linéaire_Togo'!AN147</f>
        <v>Aklakou</v>
      </c>
      <c r="AO147" t="str">
        <f>'Liste Linéaire_Togo'!AO147</f>
        <v>negatif</v>
      </c>
      <c r="AP147" t="str">
        <f>'Liste Linéaire_Togo'!AP147</f>
        <v>Formation Sanitaire</v>
      </c>
    </row>
    <row r="148" spans="1:42">
      <c r="A148">
        <f>'Liste Linéaire_Togo'!A148</f>
        <v>147</v>
      </c>
      <c r="B148" t="str">
        <f>'Liste Linéaire_Togo'!B148</f>
        <v>TEKO PAUL</v>
      </c>
      <c r="C148">
        <f>'Liste Linéaire_Togo'!C148</f>
        <v>27</v>
      </c>
      <c r="D148" t="str">
        <f>'Liste Linéaire_Togo'!D148</f>
        <v>[15-44]</v>
      </c>
      <c r="E148">
        <f>'Liste Linéaire_Togo'!E148</f>
        <v>0</v>
      </c>
      <c r="F148" t="str">
        <f>'Liste Linéaire_Togo'!F148</f>
        <v>Masculin</v>
      </c>
      <c r="G148" t="str">
        <f>'Liste Linéaire_Togo'!G148</f>
        <v>CHAUFFEUR</v>
      </c>
      <c r="H148">
        <f>'Liste Linéaire_Togo'!H148</f>
        <v>0</v>
      </c>
      <c r="I148" t="str">
        <f>'Liste Linéaire_Togo'!I148</f>
        <v>KPEME</v>
      </c>
      <c r="J148" t="str">
        <f>VLOOKUP(I148,CARTE!$C$1:$F$198,3,FALSE)</f>
        <v>6.2158120134552854</v>
      </c>
      <c r="K148" t="str">
        <f>VLOOKUP(I148,CARTE!$C$1:$F$198,4,FALSE)</f>
        <v xml:space="preserve"> 1.510433835226274</v>
      </c>
      <c r="L148" t="str">
        <f>'Liste Linéaire_Togo'!L148</f>
        <v>KPEME</v>
      </c>
      <c r="M148" t="str">
        <f>'Liste Linéaire_Togo'!M148</f>
        <v>LACS3</v>
      </c>
      <c r="N148" t="str">
        <f>'Liste Linéaire_Togo'!N148</f>
        <v>Lacs</v>
      </c>
      <c r="O148" t="str">
        <f>'Liste Linéaire_Togo'!O148</f>
        <v>MARITIME</v>
      </c>
      <c r="P148" s="24">
        <f>'Liste Linéaire_Togo'!P148</f>
        <v>45596</v>
      </c>
      <c r="Q148" t="str">
        <f>'Liste Linéaire_Togo'!Q148</f>
        <v>S44</v>
      </c>
      <c r="R148" s="24">
        <f>'Liste Linéaire_Togo'!R148</f>
        <v>45603</v>
      </c>
      <c r="S148" t="str">
        <f>'Liste Linéaire_Togo'!S148</f>
        <v>OUI</v>
      </c>
      <c r="T148" t="str">
        <f>'Liste Linéaire_Togo'!T148</f>
        <v>OUI</v>
      </c>
      <c r="U148" t="str">
        <f>'Liste Linéaire_Togo'!U148</f>
        <v>OUI</v>
      </c>
      <c r="V148" t="str">
        <f>'Liste Linéaire_Togo'!V148</f>
        <v>OUI</v>
      </c>
      <c r="W148" t="str">
        <f>'Liste Linéaire_Togo'!W148</f>
        <v>NON</v>
      </c>
      <c r="X148" t="str">
        <f>'Liste Linéaire_Togo'!X148</f>
        <v>NON</v>
      </c>
      <c r="Y148" t="str">
        <f>'Liste Linéaire_Togo'!Y148</f>
        <v>NON</v>
      </c>
      <c r="Z148" t="str">
        <f>'Liste Linéaire_Togo'!Z148</f>
        <v>NON</v>
      </c>
      <c r="AA148" t="str">
        <f>'Liste Linéaire_Togo'!AA148</f>
        <v>NON</v>
      </c>
      <c r="AB148" t="str">
        <f>'Liste Linéaire_Togo'!AB148</f>
        <v>NON</v>
      </c>
      <c r="AC148" t="str">
        <f>'Liste Linéaire_Togo'!AC148</f>
        <v>NON</v>
      </c>
      <c r="AD148" t="str">
        <f>'Liste Linéaire_Togo'!AD148</f>
        <v>NON</v>
      </c>
      <c r="AE148" t="str">
        <f>'Liste Linéaire_Togo'!AE148</f>
        <v>OUI</v>
      </c>
      <c r="AF148" t="str">
        <f>'Liste Linéaire_Togo'!AF148</f>
        <v>négatif</v>
      </c>
      <c r="AG148" t="str">
        <f>'Liste Linéaire_Togo'!AG148</f>
        <v>En cours</v>
      </c>
      <c r="AH148" t="str">
        <f>'Liste Linéaire_Togo'!AH148</f>
        <v>NON</v>
      </c>
      <c r="AI148" s="24">
        <f>'Liste Linéaire_Togo'!AI148</f>
        <v>45602</v>
      </c>
      <c r="AJ148" t="str">
        <f>'Liste Linéaire_Togo'!AJ148</f>
        <v>Guéri</v>
      </c>
      <c r="AK148" t="str">
        <f>'Liste Linéaire_Togo'!AK148</f>
        <v>suspect</v>
      </c>
      <c r="AL148" t="str">
        <f>'Liste Linéaire_Togo'!AL148</f>
        <v>Lacs</v>
      </c>
      <c r="AM148" t="str">
        <f>'Liste Linéaire_Togo'!AM148</f>
        <v>Lacs 3</v>
      </c>
      <c r="AN148" t="str">
        <f>'Liste Linéaire_Togo'!AN148</f>
        <v>Agbodrafo</v>
      </c>
      <c r="AO148" t="str">
        <f>'Liste Linéaire_Togo'!AO148</f>
        <v>negatif</v>
      </c>
      <c r="AP148" t="str">
        <f>'Liste Linéaire_Togo'!AP148</f>
        <v>Formation Sanitaire</v>
      </c>
    </row>
    <row r="149" spans="1:42">
      <c r="A149">
        <f>'Liste Linéaire_Togo'!A149</f>
        <v>148</v>
      </c>
      <c r="B149" t="str">
        <f>'Liste Linéaire_Togo'!B149</f>
        <v>ASSAGBA DOVE</v>
      </c>
      <c r="C149">
        <f>'Liste Linéaire_Togo'!C149</f>
        <v>19</v>
      </c>
      <c r="D149" t="str">
        <f>'Liste Linéaire_Togo'!D149</f>
        <v>[15-44]</v>
      </c>
      <c r="E149">
        <f>'Liste Linéaire_Togo'!E149</f>
        <v>0</v>
      </c>
      <c r="F149" t="str">
        <f>'Liste Linéaire_Togo'!F149</f>
        <v>Masculin</v>
      </c>
      <c r="G149" t="str">
        <f>'Liste Linéaire_Togo'!G149</f>
        <v>APPRENTI HERBORISTE</v>
      </c>
      <c r="H149">
        <f>'Liste Linéaire_Togo'!H149</f>
        <v>0</v>
      </c>
      <c r="I149" t="str">
        <f>'Liste Linéaire_Togo'!I149</f>
        <v>ANFOIN</v>
      </c>
      <c r="J149" t="str">
        <f>VLOOKUP(I149,CARTE!$C$1:$F$198,3,FALSE)</f>
        <v>6.3322757043351965</v>
      </c>
      <c r="K149" t="str">
        <f>VLOOKUP(I149,CARTE!$C$1:$F$198,4,FALSE)</f>
        <v xml:space="preserve"> 1.6080765433497823</v>
      </c>
      <c r="L149" t="str">
        <f>'Liste Linéaire_Togo'!L149</f>
        <v>ANFOIN</v>
      </c>
      <c r="M149" t="str">
        <f>'Liste Linéaire_Togo'!M149</f>
        <v>LACS4</v>
      </c>
      <c r="N149" t="str">
        <f>'Liste Linéaire_Togo'!N149</f>
        <v>Lacs</v>
      </c>
      <c r="O149" t="str">
        <f>'Liste Linéaire_Togo'!O149</f>
        <v>MARITIME</v>
      </c>
      <c r="P149" s="24">
        <f>'Liste Linéaire_Togo'!P149</f>
        <v>45602</v>
      </c>
      <c r="Q149" t="str">
        <f>'Liste Linéaire_Togo'!Q149</f>
        <v>S45</v>
      </c>
      <c r="R149" s="24">
        <f>'Liste Linéaire_Togo'!R149</f>
        <v>45603</v>
      </c>
      <c r="S149" t="str">
        <f>'Liste Linéaire_Togo'!S149</f>
        <v>OUI</v>
      </c>
      <c r="T149" t="str">
        <f>'Liste Linéaire_Togo'!T149</f>
        <v>OUI</v>
      </c>
      <c r="U149" t="str">
        <f>'Liste Linéaire_Togo'!U149</f>
        <v>OUI</v>
      </c>
      <c r="V149" t="str">
        <f>'Liste Linéaire_Togo'!V149</f>
        <v>OUI</v>
      </c>
      <c r="W149" t="str">
        <f>'Liste Linéaire_Togo'!W149</f>
        <v>NON</v>
      </c>
      <c r="X149" t="str">
        <f>'Liste Linéaire_Togo'!X149</f>
        <v>NON</v>
      </c>
      <c r="Y149" t="str">
        <f>'Liste Linéaire_Togo'!Y149</f>
        <v>NON</v>
      </c>
      <c r="Z149" t="str">
        <f>'Liste Linéaire_Togo'!Z149</f>
        <v>NON</v>
      </c>
      <c r="AA149" t="str">
        <f>'Liste Linéaire_Togo'!AA149</f>
        <v>NON</v>
      </c>
      <c r="AB149" t="str">
        <f>'Liste Linéaire_Togo'!AB149</f>
        <v>NON</v>
      </c>
      <c r="AC149" t="str">
        <f>'Liste Linéaire_Togo'!AC149</f>
        <v>NON</v>
      </c>
      <c r="AD149" t="str">
        <f>'Liste Linéaire_Togo'!AD149</f>
        <v>NON</v>
      </c>
      <c r="AE149" t="str">
        <f>'Liste Linéaire_Togo'!AE149</f>
        <v>OUI</v>
      </c>
      <c r="AF149" t="str">
        <f>'Liste Linéaire_Togo'!AF149</f>
        <v>négatif</v>
      </c>
      <c r="AG149" t="str">
        <f>'Liste Linéaire_Togo'!AG149</f>
        <v>En cours</v>
      </c>
      <c r="AH149" t="str">
        <f>'Liste Linéaire_Togo'!AH149</f>
        <v>NON</v>
      </c>
      <c r="AI149" s="24">
        <f>'Liste Linéaire_Togo'!AI149</f>
        <v>45603</v>
      </c>
      <c r="AJ149" t="str">
        <f>'Liste Linéaire_Togo'!AJ149</f>
        <v>Guéri</v>
      </c>
      <c r="AK149" t="str">
        <f>'Liste Linéaire_Togo'!AK149</f>
        <v>suspect</v>
      </c>
      <c r="AL149" t="str">
        <f>'Liste Linéaire_Togo'!AL149</f>
        <v>Lacs</v>
      </c>
      <c r="AM149" t="str">
        <f>'Liste Linéaire_Togo'!AM149</f>
        <v>Lacs 4</v>
      </c>
      <c r="AN149" t="str">
        <f>'Liste Linéaire_Togo'!AN149</f>
        <v>Anfoin</v>
      </c>
      <c r="AO149" t="str">
        <f>'Liste Linéaire_Togo'!AO149</f>
        <v>negatif</v>
      </c>
      <c r="AP149" t="str">
        <f>'Liste Linéaire_Togo'!AP149</f>
        <v>Formation Sanitaire</v>
      </c>
    </row>
    <row r="150" spans="1:42">
      <c r="A150">
        <f>'Liste Linéaire_Togo'!A150</f>
        <v>149</v>
      </c>
      <c r="B150" t="str">
        <f>'Liste Linéaire_Togo'!B150</f>
        <v>VODOU  ESSI  IRENE</v>
      </c>
      <c r="C150">
        <f>'Liste Linéaire_Togo'!C150</f>
        <v>23</v>
      </c>
      <c r="D150" t="str">
        <f>'Liste Linéaire_Togo'!D150</f>
        <v>[15-44]</v>
      </c>
      <c r="E150">
        <f>'Liste Linéaire_Togo'!E150</f>
        <v>0</v>
      </c>
      <c r="F150" t="str">
        <f>'Liste Linéaire_Togo'!F150</f>
        <v>Féminin</v>
      </c>
      <c r="G150" t="str">
        <f>'Liste Linéaire_Togo'!G150</f>
        <v>MASSEUSE</v>
      </c>
      <c r="H150">
        <f>'Liste Linéaire_Togo'!H150</f>
        <v>0</v>
      </c>
      <c r="I150" t="str">
        <f>'Liste Linéaire_Togo'!I150</f>
        <v>SANVEE CONDJI</v>
      </c>
      <c r="J150" t="str">
        <f>VLOOKUP(I150,CARTE!$C$1:$F$198,3,FALSE)</f>
        <v>6.238011398698564</v>
      </c>
      <c r="K150" t="str">
        <f>VLOOKUP(I150,CARTE!$C$1:$F$198,4,FALSE)</f>
        <v xml:space="preserve"> 1.6224774904513273</v>
      </c>
      <c r="L150" t="str">
        <f>'Liste Linéaire_Togo'!L150</f>
        <v>POLYCLINIQUE D'ANEHO</v>
      </c>
      <c r="M150" t="str">
        <f>'Liste Linéaire_Togo'!M150</f>
        <v>LACS1</v>
      </c>
      <c r="N150" t="str">
        <f>'Liste Linéaire_Togo'!N150</f>
        <v>Lacs</v>
      </c>
      <c r="O150" t="str">
        <f>'Liste Linéaire_Togo'!O150</f>
        <v>MARITIME</v>
      </c>
      <c r="P150" s="24">
        <f>'Liste Linéaire_Togo'!P150</f>
        <v>45604</v>
      </c>
      <c r="Q150" t="str">
        <f>'Liste Linéaire_Togo'!Q150</f>
        <v>S45</v>
      </c>
      <c r="R150" s="24">
        <f>'Liste Linéaire_Togo'!R150</f>
        <v>45604</v>
      </c>
      <c r="S150" t="str">
        <f>'Liste Linéaire_Togo'!S150</f>
        <v>OUI</v>
      </c>
      <c r="T150" t="str">
        <f>'Liste Linéaire_Togo'!T150</f>
        <v>OUI</v>
      </c>
      <c r="U150" t="str">
        <f>'Liste Linéaire_Togo'!U150</f>
        <v>NON</v>
      </c>
      <c r="V150" t="str">
        <f>'Liste Linéaire_Togo'!V150</f>
        <v>NON</v>
      </c>
      <c r="W150" t="str">
        <f>'Liste Linéaire_Togo'!W150</f>
        <v>NON</v>
      </c>
      <c r="X150" t="str">
        <f>'Liste Linéaire_Togo'!X150</f>
        <v>CEPHALEES, COURBATURES, FRISSONS</v>
      </c>
      <c r="Y150" t="str">
        <f>'Liste Linéaire_Togo'!Y150</f>
        <v>NON</v>
      </c>
      <c r="Z150" t="str">
        <f>'Liste Linéaire_Togo'!Z150</f>
        <v>NON</v>
      </c>
      <c r="AA150" t="str">
        <f>'Liste Linéaire_Togo'!AA150</f>
        <v>NON</v>
      </c>
      <c r="AB150" t="str">
        <f>'Liste Linéaire_Togo'!AB150</f>
        <v>NON</v>
      </c>
      <c r="AC150" t="str">
        <f>'Liste Linéaire_Togo'!AC150</f>
        <v>NON</v>
      </c>
      <c r="AD150" t="str">
        <f>'Liste Linéaire_Togo'!AD150</f>
        <v>NON</v>
      </c>
      <c r="AE150" t="str">
        <f>'Liste Linéaire_Togo'!AE150</f>
        <v>OUI</v>
      </c>
      <c r="AF150" t="str">
        <f>'Liste Linéaire_Togo'!AF150</f>
        <v>négatif</v>
      </c>
      <c r="AG150" t="str">
        <f>'Liste Linéaire_Togo'!AG150</f>
        <v>En cours</v>
      </c>
      <c r="AH150" t="str">
        <f>'Liste Linéaire_Togo'!AH150</f>
        <v>OUI</v>
      </c>
      <c r="AI150" s="24">
        <f>'Liste Linéaire_Togo'!AI150</f>
        <v>0</v>
      </c>
      <c r="AJ150" t="str">
        <f>'Liste Linéaire_Togo'!AJ150</f>
        <v>Guéri</v>
      </c>
      <c r="AK150" t="str">
        <f>'Liste Linéaire_Togo'!AK150</f>
        <v>suspect</v>
      </c>
      <c r="AL150" t="str">
        <f>'Liste Linéaire_Togo'!AL150</f>
        <v>Lacs</v>
      </c>
      <c r="AM150" t="str">
        <f>'Liste Linéaire_Togo'!AM150</f>
        <v>Lacs 2</v>
      </c>
      <c r="AN150" t="str">
        <f>'Liste Linéaire_Togo'!AN150</f>
        <v>Agouégan</v>
      </c>
      <c r="AO150" t="str">
        <f>'Liste Linéaire_Togo'!AO150</f>
        <v>negatif</v>
      </c>
      <c r="AP150" t="str">
        <f>'Liste Linéaire_Togo'!AP150</f>
        <v>Communautaire</v>
      </c>
    </row>
    <row r="151" spans="1:42">
      <c r="A151">
        <f>'Liste Linéaire_Togo'!A151</f>
        <v>150</v>
      </c>
      <c r="B151" t="str">
        <f>'Liste Linéaire_Togo'!B151</f>
        <v>AGOSSOU  KOSSI</v>
      </c>
      <c r="C151">
        <f>'Liste Linéaire_Togo'!C151</f>
        <v>37</v>
      </c>
      <c r="D151" t="str">
        <f>'Liste Linéaire_Togo'!D151</f>
        <v>[15-44]</v>
      </c>
      <c r="E151">
        <f>'Liste Linéaire_Togo'!E151</f>
        <v>0</v>
      </c>
      <c r="F151" t="str">
        <f>'Liste Linéaire_Togo'!F151</f>
        <v>Masculin</v>
      </c>
      <c r="G151" t="str">
        <f>'Liste Linéaire_Togo'!G151</f>
        <v>Cultivateur</v>
      </c>
      <c r="H151">
        <f>'Liste Linéaire_Togo'!H151</f>
        <v>96818252</v>
      </c>
      <c r="I151" t="str">
        <f>'Liste Linéaire_Togo'!I151</f>
        <v>AVEME</v>
      </c>
      <c r="J151" t="str">
        <f>VLOOKUP(I151,CARTE!$C$1:$F$198,3,FALSE)</f>
        <v>6.227396584278712</v>
      </c>
      <c r="K151" t="str">
        <f>VLOOKUP(I151,CARTE!$C$1:$F$198,4,FALSE)</f>
        <v xml:space="preserve"> 1.5825646909844922</v>
      </c>
      <c r="L151" t="str">
        <f>'Liste Linéaire_Togo'!L151</f>
        <v>AZIAGBACONDJI</v>
      </c>
      <c r="M151" t="str">
        <f>'Liste Linéaire_Togo'!M151</f>
        <v>LACS1</v>
      </c>
      <c r="N151" t="str">
        <f>'Liste Linéaire_Togo'!N151</f>
        <v>Lacs</v>
      </c>
      <c r="O151" t="str">
        <f>'Liste Linéaire_Togo'!O151</f>
        <v>MARITIME</v>
      </c>
      <c r="P151" s="24">
        <f>'Liste Linéaire_Togo'!P151</f>
        <v>45604</v>
      </c>
      <c r="Q151" t="str">
        <f>'Liste Linéaire_Togo'!Q151</f>
        <v>S45</v>
      </c>
      <c r="R151" s="24">
        <f>'Liste Linéaire_Togo'!R151</f>
        <v>45604</v>
      </c>
      <c r="S151" t="str">
        <f>'Liste Linéaire_Togo'!S151</f>
        <v>OUI</v>
      </c>
      <c r="T151" t="str">
        <f>'Liste Linéaire_Togo'!T151</f>
        <v>OUI</v>
      </c>
      <c r="U151" t="str">
        <f>'Liste Linéaire_Togo'!U151</f>
        <v>NON</v>
      </c>
      <c r="V151" t="str">
        <f>'Liste Linéaire_Togo'!V151</f>
        <v>NON</v>
      </c>
      <c r="W151" t="str">
        <f>'Liste Linéaire_Togo'!W151</f>
        <v>NON</v>
      </c>
      <c r="X151" t="str">
        <f>'Liste Linéaire_Togo'!X151</f>
        <v>NON</v>
      </c>
      <c r="Y151" t="str">
        <f>'Liste Linéaire_Togo'!Y151</f>
        <v>NON</v>
      </c>
      <c r="Z151" t="str">
        <f>'Liste Linéaire_Togo'!Z151</f>
        <v>NON</v>
      </c>
      <c r="AA151" t="str">
        <f>'Liste Linéaire_Togo'!AA151</f>
        <v>NON</v>
      </c>
      <c r="AB151" t="str">
        <f>'Liste Linéaire_Togo'!AB151</f>
        <v>NON</v>
      </c>
      <c r="AC151" t="str">
        <f>'Liste Linéaire_Togo'!AC151</f>
        <v>NON</v>
      </c>
      <c r="AD151" t="str">
        <f>'Liste Linéaire_Togo'!AD151</f>
        <v>NON</v>
      </c>
      <c r="AE151" t="str">
        <f>'Liste Linéaire_Togo'!AE151</f>
        <v>OUI</v>
      </c>
      <c r="AF151" t="str">
        <f>'Liste Linéaire_Togo'!AF151</f>
        <v>négatif</v>
      </c>
      <c r="AG151" t="str">
        <f>'Liste Linéaire_Togo'!AG151</f>
        <v>En cours</v>
      </c>
      <c r="AH151" t="str">
        <f>'Liste Linéaire_Togo'!AH151</f>
        <v>OUI</v>
      </c>
      <c r="AI151" s="24">
        <f>'Liste Linéaire_Togo'!AI151</f>
        <v>0</v>
      </c>
      <c r="AJ151" t="str">
        <f>'Liste Linéaire_Togo'!AJ151</f>
        <v>Guéri</v>
      </c>
      <c r="AK151" t="str">
        <f>'Liste Linéaire_Togo'!AK151</f>
        <v>suspect</v>
      </c>
      <c r="AL151" t="str">
        <f>'Liste Linéaire_Togo'!AL151</f>
        <v>Lacs</v>
      </c>
      <c r="AM151" t="str">
        <f>'Liste Linéaire_Togo'!AM151</f>
        <v>Lacs 1</v>
      </c>
      <c r="AN151" t="str">
        <f>'Liste Linéaire_Togo'!AN151</f>
        <v>Aného</v>
      </c>
      <c r="AO151" t="str">
        <f>'Liste Linéaire_Togo'!AO151</f>
        <v>negatif</v>
      </c>
      <c r="AP151" t="str">
        <f>'Liste Linéaire_Togo'!AP151</f>
        <v>Communautaire</v>
      </c>
    </row>
    <row r="152" spans="1:42">
      <c r="A152">
        <f>'Liste Linéaire_Togo'!A152</f>
        <v>151</v>
      </c>
      <c r="B152" t="str">
        <f>'Liste Linéaire_Togo'!B152</f>
        <v>AGOSSOU AKOETE</v>
      </c>
      <c r="C152">
        <f>'Liste Linéaire_Togo'!C152</f>
        <v>8</v>
      </c>
      <c r="D152" t="str">
        <f>'Liste Linéaire_Togo'!D152</f>
        <v>[5-14]</v>
      </c>
      <c r="E152">
        <f>'Liste Linéaire_Togo'!E152</f>
        <v>0</v>
      </c>
      <c r="F152" t="str">
        <f>'Liste Linéaire_Togo'!F152</f>
        <v>Masculin</v>
      </c>
      <c r="G152" t="str">
        <f>'Liste Linéaire_Togo'!G152</f>
        <v>ECOLIER</v>
      </c>
      <c r="H152">
        <f>'Liste Linéaire_Togo'!H152</f>
        <v>96818252</v>
      </c>
      <c r="I152" t="str">
        <f>'Liste Linéaire_Togo'!I152</f>
        <v>AVEME</v>
      </c>
      <c r="J152" t="str">
        <f>VLOOKUP(I152,CARTE!$C$1:$F$198,3,FALSE)</f>
        <v>6.227396584278712</v>
      </c>
      <c r="K152" t="str">
        <f>VLOOKUP(I152,CARTE!$C$1:$F$198,4,FALSE)</f>
        <v xml:space="preserve"> 1.5825646909844922</v>
      </c>
      <c r="L152" t="str">
        <f>'Liste Linéaire_Togo'!L152</f>
        <v>AZIAGBACONDJI</v>
      </c>
      <c r="M152" t="str">
        <f>'Liste Linéaire_Togo'!M152</f>
        <v>LACS1</v>
      </c>
      <c r="N152" t="str">
        <f>'Liste Linéaire_Togo'!N152</f>
        <v>Lacs</v>
      </c>
      <c r="O152" t="str">
        <f>'Liste Linéaire_Togo'!O152</f>
        <v>MARITIME</v>
      </c>
      <c r="P152" s="24">
        <f>'Liste Linéaire_Togo'!P152</f>
        <v>45605</v>
      </c>
      <c r="Q152" t="str">
        <f>'Liste Linéaire_Togo'!Q152</f>
        <v>S45</v>
      </c>
      <c r="R152" s="24">
        <f>'Liste Linéaire_Togo'!R152</f>
        <v>45605</v>
      </c>
      <c r="S152" t="str">
        <f>'Liste Linéaire_Togo'!S152</f>
        <v>OUI</v>
      </c>
      <c r="T152" t="str">
        <f>'Liste Linéaire_Togo'!T152</f>
        <v>OUI</v>
      </c>
      <c r="U152" t="str">
        <f>'Liste Linéaire_Togo'!U152</f>
        <v>NON</v>
      </c>
      <c r="V152" t="str">
        <f>'Liste Linéaire_Togo'!V152</f>
        <v>OUI</v>
      </c>
      <c r="W152" t="str">
        <f>'Liste Linéaire_Togo'!W152</f>
        <v>NON</v>
      </c>
      <c r="X152" t="str">
        <f>'Liste Linéaire_Togo'!X152</f>
        <v>NON</v>
      </c>
      <c r="Y152" t="str">
        <f>'Liste Linéaire_Togo'!Y152</f>
        <v>NON</v>
      </c>
      <c r="Z152" t="str">
        <f>'Liste Linéaire_Togo'!Z152</f>
        <v>NON</v>
      </c>
      <c r="AA152" t="str">
        <f>'Liste Linéaire_Togo'!AA152</f>
        <v>NON</v>
      </c>
      <c r="AB152" t="str">
        <f>'Liste Linéaire_Togo'!AB152</f>
        <v>NON</v>
      </c>
      <c r="AC152" t="str">
        <f>'Liste Linéaire_Togo'!AC152</f>
        <v>NON</v>
      </c>
      <c r="AD152" t="str">
        <f>'Liste Linéaire_Togo'!AD152</f>
        <v>NON</v>
      </c>
      <c r="AE152" t="str">
        <f>'Liste Linéaire_Togo'!AE152</f>
        <v>OUI</v>
      </c>
      <c r="AF152" t="str">
        <f>'Liste Linéaire_Togo'!AF152</f>
        <v>négatif</v>
      </c>
      <c r="AG152" t="str">
        <f>'Liste Linéaire_Togo'!AG152</f>
        <v>En cours</v>
      </c>
      <c r="AH152" t="str">
        <f>'Liste Linéaire_Togo'!AH152</f>
        <v>OUI</v>
      </c>
      <c r="AI152" s="24">
        <f>'Liste Linéaire_Togo'!AI152</f>
        <v>45606</v>
      </c>
      <c r="AJ152" t="str">
        <f>'Liste Linéaire_Togo'!AJ152</f>
        <v>Guéri</v>
      </c>
      <c r="AK152" t="str">
        <f>'Liste Linéaire_Togo'!AK152</f>
        <v>suspect</v>
      </c>
      <c r="AL152" t="str">
        <f>'Liste Linéaire_Togo'!AL152</f>
        <v>Lacs</v>
      </c>
      <c r="AM152" t="str">
        <f>'Liste Linéaire_Togo'!AM152</f>
        <v>Lacs 1</v>
      </c>
      <c r="AN152" t="str">
        <f>'Liste Linéaire_Togo'!AN152</f>
        <v>Aného</v>
      </c>
      <c r="AO152" t="str">
        <f>'Liste Linéaire_Togo'!AO152</f>
        <v>negatif</v>
      </c>
      <c r="AP152" t="str">
        <f>'Liste Linéaire_Togo'!AP152</f>
        <v>Communautaire</v>
      </c>
    </row>
    <row r="153" spans="1:42">
      <c r="A153">
        <f>'Liste Linéaire_Togo'!A153</f>
        <v>152</v>
      </c>
      <c r="B153" t="str">
        <f>'Liste Linéaire_Togo'!B153</f>
        <v>GBATOHOUN  DAKOUALO</v>
      </c>
      <c r="C153">
        <f>'Liste Linéaire_Togo'!C153</f>
        <v>65</v>
      </c>
      <c r="D153" t="str">
        <f>'Liste Linéaire_Togo'!D153</f>
        <v>[60 et plus]</v>
      </c>
      <c r="E153">
        <f>'Liste Linéaire_Togo'!E153</f>
        <v>0</v>
      </c>
      <c r="F153" t="str">
        <f>'Liste Linéaire_Togo'!F153</f>
        <v>Féminin</v>
      </c>
      <c r="G153" t="str">
        <f>'Liste Linéaire_Togo'!G153</f>
        <v>MENAGERE</v>
      </c>
      <c r="H153">
        <f>'Liste Linéaire_Togo'!H153</f>
        <v>99088334</v>
      </c>
      <c r="I153" t="str">
        <f>'Liste Linéaire_Togo'!I153</f>
        <v>AVEME</v>
      </c>
      <c r="J153" t="str">
        <f>VLOOKUP(I153,CARTE!$C$1:$F$198,3,FALSE)</f>
        <v>6.227396584278712</v>
      </c>
      <c r="K153" t="str">
        <f>VLOOKUP(I153,CARTE!$C$1:$F$198,4,FALSE)</f>
        <v xml:space="preserve"> 1.5825646909844922</v>
      </c>
      <c r="L153" t="str">
        <f>'Liste Linéaire_Togo'!L153</f>
        <v>AZIAGBACONDJI</v>
      </c>
      <c r="M153" t="str">
        <f>'Liste Linéaire_Togo'!M153</f>
        <v>LACS1</v>
      </c>
      <c r="N153" t="str">
        <f>'Liste Linéaire_Togo'!N153</f>
        <v>Lacs</v>
      </c>
      <c r="O153" t="str">
        <f>'Liste Linéaire_Togo'!O153</f>
        <v>MARITIME</v>
      </c>
      <c r="P153" s="24">
        <f>'Liste Linéaire_Togo'!P153</f>
        <v>45605</v>
      </c>
      <c r="Q153" t="str">
        <f>'Liste Linéaire_Togo'!Q153</f>
        <v>S45</v>
      </c>
      <c r="R153" s="24">
        <f>'Liste Linéaire_Togo'!R153</f>
        <v>45605</v>
      </c>
      <c r="S153" t="str">
        <f>'Liste Linéaire_Togo'!S153</f>
        <v>OUI</v>
      </c>
      <c r="T153" t="str">
        <f>'Liste Linéaire_Togo'!T153</f>
        <v>OUI</v>
      </c>
      <c r="U153" t="str">
        <f>'Liste Linéaire_Togo'!U153</f>
        <v>NON</v>
      </c>
      <c r="V153" t="str">
        <f>'Liste Linéaire_Togo'!V153</f>
        <v>NON</v>
      </c>
      <c r="W153" t="str">
        <f>'Liste Linéaire_Togo'!W153</f>
        <v>NON</v>
      </c>
      <c r="X153" t="str">
        <f>'Liste Linéaire_Togo'!X153</f>
        <v>NON</v>
      </c>
      <c r="Y153" t="str">
        <f>'Liste Linéaire_Togo'!Y153</f>
        <v>NON</v>
      </c>
      <c r="Z153" t="str">
        <f>'Liste Linéaire_Togo'!Z153</f>
        <v>NON</v>
      </c>
      <c r="AA153" t="str">
        <f>'Liste Linéaire_Togo'!AA153</f>
        <v>NON</v>
      </c>
      <c r="AB153" t="str">
        <f>'Liste Linéaire_Togo'!AB153</f>
        <v>NON</v>
      </c>
      <c r="AC153" t="str">
        <f>'Liste Linéaire_Togo'!AC153</f>
        <v>NON</v>
      </c>
      <c r="AD153" t="str">
        <f>'Liste Linéaire_Togo'!AD153</f>
        <v>NON</v>
      </c>
      <c r="AE153" t="str">
        <f>'Liste Linéaire_Togo'!AE153</f>
        <v>OUI</v>
      </c>
      <c r="AF153" t="str">
        <f>'Liste Linéaire_Togo'!AF153</f>
        <v>négatif</v>
      </c>
      <c r="AG153" t="str">
        <f>'Liste Linéaire_Togo'!AG153</f>
        <v>En cours</v>
      </c>
      <c r="AH153" t="str">
        <f>'Liste Linéaire_Togo'!AH153</f>
        <v>OUI</v>
      </c>
      <c r="AI153" s="24">
        <f>'Liste Linéaire_Togo'!AI153</f>
        <v>45606</v>
      </c>
      <c r="AJ153" t="str">
        <f>'Liste Linéaire_Togo'!AJ153</f>
        <v>Guéri</v>
      </c>
      <c r="AK153" t="str">
        <f>'Liste Linéaire_Togo'!AK153</f>
        <v>suspect</v>
      </c>
      <c r="AL153" t="str">
        <f>'Liste Linéaire_Togo'!AL153</f>
        <v>Lacs</v>
      </c>
      <c r="AM153" t="str">
        <f>'Liste Linéaire_Togo'!AM153</f>
        <v>Lacs 1</v>
      </c>
      <c r="AN153" t="str">
        <f>'Liste Linéaire_Togo'!AN153</f>
        <v>Aného</v>
      </c>
      <c r="AO153" t="str">
        <f>'Liste Linéaire_Togo'!AO153</f>
        <v>negatif</v>
      </c>
      <c r="AP153" t="str">
        <f>'Liste Linéaire_Togo'!AP153</f>
        <v>Communautaire</v>
      </c>
    </row>
    <row r="154" spans="1:42">
      <c r="A154">
        <f>'Liste Linéaire_Togo'!A154</f>
        <v>153</v>
      </c>
      <c r="B154" t="str">
        <f>'Liste Linéaire_Togo'!B154</f>
        <v>SIPOKPE KOFFI NICOLAS</v>
      </c>
      <c r="C154">
        <f>'Liste Linéaire_Togo'!C154</f>
        <v>36</v>
      </c>
      <c r="D154" t="str">
        <f>'Liste Linéaire_Togo'!D154</f>
        <v>[15-44]</v>
      </c>
      <c r="E154">
        <f>'Liste Linéaire_Togo'!E154</f>
        <v>0</v>
      </c>
      <c r="F154" t="str">
        <f>'Liste Linéaire_Togo'!F154</f>
        <v>Masculin</v>
      </c>
      <c r="G154" t="str">
        <f>'Liste Linéaire_Togo'!G154</f>
        <v>ENSEIGNANT</v>
      </c>
      <c r="H154">
        <f>'Liste Linéaire_Togo'!H154</f>
        <v>98601400</v>
      </c>
      <c r="I154" t="str">
        <f>'Liste Linéaire_Togo'!I154</f>
        <v>ANFOIN</v>
      </c>
      <c r="J154" t="str">
        <f>VLOOKUP(I154,CARTE!$C$1:$F$198,3,FALSE)</f>
        <v>6.3322757043351965</v>
      </c>
      <c r="K154" t="str">
        <f>VLOOKUP(I154,CARTE!$C$1:$F$198,4,FALSE)</f>
        <v xml:space="preserve"> 1.6080765433497823</v>
      </c>
      <c r="L154" t="str">
        <f>'Liste Linéaire_Togo'!L154</f>
        <v>ANFOIN</v>
      </c>
      <c r="M154" t="str">
        <f>'Liste Linéaire_Togo'!M154</f>
        <v>LACS4</v>
      </c>
      <c r="N154" t="str">
        <f>'Liste Linéaire_Togo'!N154</f>
        <v>Lacs</v>
      </c>
      <c r="O154" t="str">
        <f>'Liste Linéaire_Togo'!O154</f>
        <v>MARITIME</v>
      </c>
      <c r="P154" s="24">
        <f>'Liste Linéaire_Togo'!P154</f>
        <v>45604</v>
      </c>
      <c r="Q154" t="str">
        <f>'Liste Linéaire_Togo'!Q154</f>
        <v>S45</v>
      </c>
      <c r="R154" s="24">
        <f>'Liste Linéaire_Togo'!R154</f>
        <v>45605</v>
      </c>
      <c r="S154" t="str">
        <f>'Liste Linéaire_Togo'!S154</f>
        <v>OUI</v>
      </c>
      <c r="T154" t="str">
        <f>'Liste Linéaire_Togo'!T154</f>
        <v>OUI</v>
      </c>
      <c r="U154" t="str">
        <f>'Liste Linéaire_Togo'!U154</f>
        <v>NON</v>
      </c>
      <c r="V154" t="str">
        <f>'Liste Linéaire_Togo'!V154</f>
        <v>NON</v>
      </c>
      <c r="W154" t="str">
        <f>'Liste Linéaire_Togo'!W154</f>
        <v>OUI</v>
      </c>
      <c r="X154" t="str">
        <f>'Liste Linéaire_Togo'!X154</f>
        <v>NON</v>
      </c>
      <c r="Y154" t="str">
        <f>'Liste Linéaire_Togo'!Y154</f>
        <v>NON</v>
      </c>
      <c r="Z154" t="str">
        <f>'Liste Linéaire_Togo'!Z154</f>
        <v>NON</v>
      </c>
      <c r="AA154" t="str">
        <f>'Liste Linéaire_Togo'!AA154</f>
        <v>NON</v>
      </c>
      <c r="AB154" t="str">
        <f>'Liste Linéaire_Togo'!AB154</f>
        <v>NON</v>
      </c>
      <c r="AC154" t="str">
        <f>'Liste Linéaire_Togo'!AC154</f>
        <v>NON</v>
      </c>
      <c r="AD154" t="str">
        <f>'Liste Linéaire_Togo'!AD154</f>
        <v>NON</v>
      </c>
      <c r="AE154" t="str">
        <f>'Liste Linéaire_Togo'!AE154</f>
        <v>OUI</v>
      </c>
      <c r="AF154" t="str">
        <f>'Liste Linéaire_Togo'!AF154</f>
        <v>négatif</v>
      </c>
      <c r="AG154" t="str">
        <f>'Liste Linéaire_Togo'!AG154</f>
        <v>En cours</v>
      </c>
      <c r="AH154" t="str">
        <f>'Liste Linéaire_Togo'!AH154</f>
        <v>OUI</v>
      </c>
      <c r="AI154" s="24">
        <f>'Liste Linéaire_Togo'!AI154</f>
        <v>0</v>
      </c>
      <c r="AJ154" t="str">
        <f>'Liste Linéaire_Togo'!AJ154</f>
        <v>Guéri</v>
      </c>
      <c r="AK154" t="str">
        <f>'Liste Linéaire_Togo'!AK154</f>
        <v>suspect</v>
      </c>
      <c r="AL154" t="str">
        <f>'Liste Linéaire_Togo'!AL154</f>
        <v>Lacs</v>
      </c>
      <c r="AM154" t="str">
        <f>'Liste Linéaire_Togo'!AM154</f>
        <v>Lacs 4</v>
      </c>
      <c r="AN154" t="str">
        <f>'Liste Linéaire_Togo'!AN154</f>
        <v>Anfoin</v>
      </c>
      <c r="AO154" t="str">
        <f>'Liste Linéaire_Togo'!AO154</f>
        <v>negatif</v>
      </c>
      <c r="AP154" t="str">
        <f>'Liste Linéaire_Togo'!AP154</f>
        <v>Formation Sanitaire</v>
      </c>
    </row>
    <row r="155" spans="1:42">
      <c r="A155">
        <f>'Liste Linéaire_Togo'!A155</f>
        <v>154</v>
      </c>
      <c r="B155" t="str">
        <f>'Liste Linéaire_Togo'!B155</f>
        <v>AMETO JOH</v>
      </c>
      <c r="C155">
        <f>'Liste Linéaire_Togo'!C155</f>
        <v>50</v>
      </c>
      <c r="D155" t="str">
        <f>'Liste Linéaire_Togo'!D155</f>
        <v>[45-59]</v>
      </c>
      <c r="E155">
        <f>'Liste Linéaire_Togo'!E155</f>
        <v>0</v>
      </c>
      <c r="F155" t="str">
        <f>'Liste Linéaire_Togo'!F155</f>
        <v>Masculin</v>
      </c>
      <c r="G155" t="str">
        <f>'Liste Linéaire_Togo'!G155</f>
        <v>PECHEUR</v>
      </c>
      <c r="H155">
        <f>'Liste Linéaire_Togo'!H155</f>
        <v>98674691</v>
      </c>
      <c r="I155" t="str">
        <f>'Liste Linéaire_Togo'!I155</f>
        <v>TOGBECONDJI</v>
      </c>
      <c r="J155" t="str">
        <f>VLOOKUP(I155,CARTE!$C$1:$F$198,3,FALSE)</f>
        <v>6.280782053118657</v>
      </c>
      <c r="K155" t="str">
        <f>VLOOKUP(I155,CARTE!$C$1:$F$198,4,FALSE)</f>
        <v xml:space="preserve"> 1.762305618314484</v>
      </c>
      <c r="L155" t="str">
        <f>'Liste Linéaire_Togo'!L155</f>
        <v>AZIAGBACONDJI</v>
      </c>
      <c r="M155" t="str">
        <f>'Liste Linéaire_Togo'!M155</f>
        <v>LACS1</v>
      </c>
      <c r="N155" t="str">
        <f>'Liste Linéaire_Togo'!N155</f>
        <v>Lacs</v>
      </c>
      <c r="O155" t="str">
        <f>'Liste Linéaire_Togo'!O155</f>
        <v>MARITIME</v>
      </c>
      <c r="P155" s="24">
        <f>'Liste Linéaire_Togo'!P155</f>
        <v>45605</v>
      </c>
      <c r="Q155" t="str">
        <f>'Liste Linéaire_Togo'!Q155</f>
        <v>S45</v>
      </c>
      <c r="R155" s="24">
        <f>'Liste Linéaire_Togo'!R155</f>
        <v>45605</v>
      </c>
      <c r="S155" t="str">
        <f>'Liste Linéaire_Togo'!S155</f>
        <v>OUI</v>
      </c>
      <c r="T155" t="str">
        <f>'Liste Linéaire_Togo'!T155</f>
        <v>OUI</v>
      </c>
      <c r="U155" t="str">
        <f>'Liste Linéaire_Togo'!U155</f>
        <v>NON</v>
      </c>
      <c r="V155" t="str">
        <f>'Liste Linéaire_Togo'!V155</f>
        <v>NON</v>
      </c>
      <c r="W155" t="str">
        <f>'Liste Linéaire_Togo'!W155</f>
        <v>OUI</v>
      </c>
      <c r="X155" t="str">
        <f>'Liste Linéaire_Togo'!X155</f>
        <v>NON</v>
      </c>
      <c r="Y155" t="str">
        <f>'Liste Linéaire_Togo'!Y155</f>
        <v>NON</v>
      </c>
      <c r="Z155" t="str">
        <f>'Liste Linéaire_Togo'!Z155</f>
        <v>NON</v>
      </c>
      <c r="AA155" t="str">
        <f>'Liste Linéaire_Togo'!AA155</f>
        <v>NON</v>
      </c>
      <c r="AB155" t="str">
        <f>'Liste Linéaire_Togo'!AB155</f>
        <v>NON</v>
      </c>
      <c r="AC155" t="str">
        <f>'Liste Linéaire_Togo'!AC155</f>
        <v>NON</v>
      </c>
      <c r="AD155" t="str">
        <f>'Liste Linéaire_Togo'!AD155</f>
        <v>NON</v>
      </c>
      <c r="AE155" t="str">
        <f>'Liste Linéaire_Togo'!AE155</f>
        <v>OUI</v>
      </c>
      <c r="AF155" t="str">
        <f>'Liste Linéaire_Togo'!AF155</f>
        <v>positif</v>
      </c>
      <c r="AG155" t="str">
        <f>'Liste Linéaire_Togo'!AG155</f>
        <v>En cours</v>
      </c>
      <c r="AH155" t="str">
        <f>'Liste Linéaire_Togo'!AH155</f>
        <v>OUI</v>
      </c>
      <c r="AI155" s="24">
        <f>'Liste Linéaire_Togo'!AI155</f>
        <v>0</v>
      </c>
      <c r="AJ155" t="str">
        <f>'Liste Linéaire_Togo'!AJ155</f>
        <v>Guéri</v>
      </c>
      <c r="AK155" t="str">
        <f>'Liste Linéaire_Togo'!AK155</f>
        <v>confirmé</v>
      </c>
      <c r="AL155" t="str">
        <f>'Liste Linéaire_Togo'!AL155</f>
        <v>Lacs</v>
      </c>
      <c r="AM155" t="str">
        <f>'Liste Linéaire_Togo'!AM155</f>
        <v>Lacs 1</v>
      </c>
      <c r="AN155" t="str">
        <f>'Liste Linéaire_Togo'!AN155</f>
        <v>AdjIdo</v>
      </c>
      <c r="AO155" t="str">
        <f>'Liste Linéaire_Togo'!AO155</f>
        <v>Positif</v>
      </c>
      <c r="AP155" t="str">
        <f>'Liste Linéaire_Togo'!AP155</f>
        <v>Communautaire</v>
      </c>
    </row>
    <row r="156" spans="1:42">
      <c r="A156">
        <f>'Liste Linéaire_Togo'!A156</f>
        <v>155</v>
      </c>
      <c r="B156" t="str">
        <f>'Liste Linéaire_Togo'!B156</f>
        <v>HONVOU   JANVIER</v>
      </c>
      <c r="C156">
        <f>'Liste Linéaire_Togo'!C156</f>
        <v>39</v>
      </c>
      <c r="D156" t="str">
        <f>'Liste Linéaire_Togo'!D156</f>
        <v>[15-44]</v>
      </c>
      <c r="E156">
        <f>'Liste Linéaire_Togo'!E156</f>
        <v>0</v>
      </c>
      <c r="F156" t="str">
        <f>'Liste Linéaire_Togo'!F156</f>
        <v>Masculin</v>
      </c>
      <c r="G156" t="str">
        <f>'Liste Linéaire_Togo'!G156</f>
        <v>PECHEUR</v>
      </c>
      <c r="H156">
        <f>'Liste Linéaire_Togo'!H156</f>
        <v>0</v>
      </c>
      <c r="I156" t="str">
        <f>'Liste Linéaire_Togo'!I156</f>
        <v>TOGBECONDJI</v>
      </c>
      <c r="J156" t="str">
        <f>VLOOKUP(I156,CARTE!$C$1:$F$198,3,FALSE)</f>
        <v>6.280782053118657</v>
      </c>
      <c r="K156" t="str">
        <f>VLOOKUP(I156,CARTE!$C$1:$F$198,4,FALSE)</f>
        <v xml:space="preserve"> 1.762305618314484</v>
      </c>
      <c r="L156" t="str">
        <f>'Liste Linéaire_Togo'!L156</f>
        <v>AZIAGBACONDJI</v>
      </c>
      <c r="M156" t="str">
        <f>'Liste Linéaire_Togo'!M156</f>
        <v>LACS1</v>
      </c>
      <c r="N156" t="str">
        <f>'Liste Linéaire_Togo'!N156</f>
        <v>Lacs</v>
      </c>
      <c r="O156" t="str">
        <f>'Liste Linéaire_Togo'!O156</f>
        <v>MARITIME</v>
      </c>
      <c r="P156" s="24">
        <f>'Liste Linéaire_Togo'!P156</f>
        <v>45605</v>
      </c>
      <c r="Q156" t="str">
        <f>'Liste Linéaire_Togo'!Q156</f>
        <v>S45</v>
      </c>
      <c r="R156" s="24">
        <f>'Liste Linéaire_Togo'!R156</f>
        <v>45605</v>
      </c>
      <c r="S156" t="str">
        <f>'Liste Linéaire_Togo'!S156</f>
        <v>OUI</v>
      </c>
      <c r="T156" t="str">
        <f>'Liste Linéaire_Togo'!T156</f>
        <v>OUI</v>
      </c>
      <c r="U156" t="str">
        <f>'Liste Linéaire_Togo'!U156</f>
        <v>NON</v>
      </c>
      <c r="V156" t="str">
        <f>'Liste Linéaire_Togo'!V156</f>
        <v>OUI</v>
      </c>
      <c r="W156" t="str">
        <f>'Liste Linéaire_Togo'!W156</f>
        <v>OUI</v>
      </c>
      <c r="X156" t="str">
        <f>'Liste Linéaire_Togo'!X156</f>
        <v>NON</v>
      </c>
      <c r="Y156" t="str">
        <f>'Liste Linéaire_Togo'!Y156</f>
        <v>NON</v>
      </c>
      <c r="Z156" t="str">
        <f>'Liste Linéaire_Togo'!Z156</f>
        <v>NON</v>
      </c>
      <c r="AA156" t="str">
        <f>'Liste Linéaire_Togo'!AA156</f>
        <v>NON</v>
      </c>
      <c r="AB156" t="str">
        <f>'Liste Linéaire_Togo'!AB156</f>
        <v>NON</v>
      </c>
      <c r="AC156" t="str">
        <f>'Liste Linéaire_Togo'!AC156</f>
        <v>NON</v>
      </c>
      <c r="AD156" t="str">
        <f>'Liste Linéaire_Togo'!AD156</f>
        <v>NON</v>
      </c>
      <c r="AE156" t="str">
        <f>'Liste Linéaire_Togo'!AE156</f>
        <v>OUI</v>
      </c>
      <c r="AF156" t="str">
        <f>'Liste Linéaire_Togo'!AF156</f>
        <v>positif</v>
      </c>
      <c r="AG156" t="str">
        <f>'Liste Linéaire_Togo'!AG156</f>
        <v>En cours</v>
      </c>
      <c r="AH156" t="str">
        <f>'Liste Linéaire_Togo'!AH156</f>
        <v>OUI</v>
      </c>
      <c r="AI156" s="24">
        <f>'Liste Linéaire_Togo'!AI156</f>
        <v>0</v>
      </c>
      <c r="AJ156" t="str">
        <f>'Liste Linéaire_Togo'!AJ156</f>
        <v>Guéri</v>
      </c>
      <c r="AK156" t="str">
        <f>'Liste Linéaire_Togo'!AK156</f>
        <v>confirmé</v>
      </c>
      <c r="AL156" t="str">
        <f>'Liste Linéaire_Togo'!AL156</f>
        <v>Lacs</v>
      </c>
      <c r="AM156" t="str">
        <f>'Liste Linéaire_Togo'!AM156</f>
        <v>Lacs 1</v>
      </c>
      <c r="AN156" t="str">
        <f>'Liste Linéaire_Togo'!AN156</f>
        <v>AdjIdo</v>
      </c>
      <c r="AO156" t="str">
        <f>'Liste Linéaire_Togo'!AO156</f>
        <v>Positif</v>
      </c>
      <c r="AP156" t="str">
        <f>'Liste Linéaire_Togo'!AP156</f>
        <v>Communautaire</v>
      </c>
    </row>
    <row r="157" spans="1:42">
      <c r="A157">
        <f>'Liste Linéaire_Togo'!A157</f>
        <v>156</v>
      </c>
      <c r="B157" t="str">
        <f>'Liste Linéaire_Togo'!B157</f>
        <v>TOULASSI Kowouvi</v>
      </c>
      <c r="C157">
        <f>'Liste Linéaire_Togo'!C157</f>
        <v>72</v>
      </c>
      <c r="D157" t="str">
        <f>'Liste Linéaire_Togo'!D157</f>
        <v>[60 et plus]</v>
      </c>
      <c r="E157">
        <f>'Liste Linéaire_Togo'!E157</f>
        <v>0</v>
      </c>
      <c r="F157" t="str">
        <f>'Liste Linéaire_Togo'!F157</f>
        <v>Masculin</v>
      </c>
      <c r="G157" t="str">
        <f>'Liste Linéaire_Togo'!G157</f>
        <v>Couture</v>
      </c>
      <c r="H157">
        <f>'Liste Linéaire_Togo'!H157</f>
        <v>0</v>
      </c>
      <c r="I157" t="str">
        <f>'Liste Linéaire_Togo'!I157</f>
        <v>Adamavo</v>
      </c>
      <c r="J157" t="str">
        <f>VLOOKUP(I157,CARTE!$C$1:$F$198,3,FALSE)</f>
        <v>6.170206928331889</v>
      </c>
      <c r="K157" t="str">
        <f>VLOOKUP(I157,CARTE!$C$1:$F$198,4,FALSE)</f>
        <v xml:space="preserve"> 1.3065224647621934</v>
      </c>
      <c r="L157" t="str">
        <f>'Liste Linéaire_Togo'!L157</f>
        <v>CMS Adakpamé</v>
      </c>
      <c r="M157" t="str">
        <f>'Liste Linéaire_Togo'!M157</f>
        <v>Golfe 6</v>
      </c>
      <c r="N157" t="str">
        <f>'Liste Linéaire_Togo'!N157</f>
        <v>Golfe</v>
      </c>
      <c r="O157" t="str">
        <f>'Liste Linéaire_Togo'!O157</f>
        <v>Grand Lomé</v>
      </c>
      <c r="P157" s="24">
        <f>'Liste Linéaire_Togo'!P157</f>
        <v>45563</v>
      </c>
      <c r="Q157" t="str">
        <f>'Liste Linéaire_Togo'!Q157</f>
        <v>S39</v>
      </c>
      <c r="R157" s="24">
        <f>'Liste Linéaire_Togo'!R157</f>
        <v>45565</v>
      </c>
      <c r="S157" t="str">
        <f>'Liste Linéaire_Togo'!S157</f>
        <v>Oui</v>
      </c>
      <c r="T157" t="str">
        <f>'Liste Linéaire_Togo'!T157</f>
        <v>oui</v>
      </c>
      <c r="U157" t="str">
        <f>'Liste Linéaire_Togo'!U157</f>
        <v>oui</v>
      </c>
      <c r="V157" t="str">
        <f>'Liste Linéaire_Togo'!V157</f>
        <v>oui</v>
      </c>
      <c r="W157" t="str">
        <f>'Liste Linéaire_Togo'!W157</f>
        <v>Oui</v>
      </c>
      <c r="X157">
        <f>'Liste Linéaire_Togo'!X157</f>
        <v>0</v>
      </c>
      <c r="Y157" t="str">
        <f>'Liste Linéaire_Togo'!Y157</f>
        <v>non</v>
      </c>
      <c r="Z157" t="str">
        <f>'Liste Linéaire_Togo'!Z157</f>
        <v>non</v>
      </c>
      <c r="AA157" t="str">
        <f>'Liste Linéaire_Togo'!AA157</f>
        <v>non</v>
      </c>
      <c r="AB157" t="str">
        <f>'Liste Linéaire_Togo'!AB157</f>
        <v>non</v>
      </c>
      <c r="AC157" t="str">
        <f>'Liste Linéaire_Togo'!AC157</f>
        <v>Puits</v>
      </c>
      <c r="AD157" t="str">
        <f>'Liste Linéaire_Togo'!AD157</f>
        <v>non</v>
      </c>
      <c r="AE157" t="str">
        <f>'Liste Linéaire_Togo'!AE157</f>
        <v>oui</v>
      </c>
      <c r="AF157" t="str">
        <f>'Liste Linéaire_Togo'!AF157</f>
        <v>négatif</v>
      </c>
      <c r="AG157" t="str">
        <f>'Liste Linéaire_Togo'!AG157</f>
        <v>Négatif</v>
      </c>
      <c r="AH157" t="str">
        <f>'Liste Linéaire_Togo'!AH157</f>
        <v>Oui</v>
      </c>
      <c r="AI157" s="24">
        <f>'Liste Linéaire_Togo'!AI157</f>
        <v>45567</v>
      </c>
      <c r="AJ157" t="str">
        <f>'Liste Linéaire_Togo'!AJ157</f>
        <v>Guéri</v>
      </c>
      <c r="AK157" t="str">
        <f>'Liste Linéaire_Togo'!AK157</f>
        <v>suspect</v>
      </c>
      <c r="AL157" t="str">
        <f>'Liste Linéaire_Togo'!AL157</f>
        <v>Golfe</v>
      </c>
      <c r="AM157" t="str">
        <f>'Liste Linéaire_Togo'!AM157</f>
        <v>Golfe 6</v>
      </c>
      <c r="AN157" t="str">
        <f>'Liste Linéaire_Togo'!AN157</f>
        <v>Bè-Est</v>
      </c>
      <c r="AO157" t="str">
        <f>'Liste Linéaire_Togo'!AO157</f>
        <v>negatif</v>
      </c>
      <c r="AP157" t="str">
        <f>'Liste Linéaire_Togo'!AP157</f>
        <v>Formation sanitaire</v>
      </c>
    </row>
    <row r="158" spans="1:42">
      <c r="A158">
        <f>'Liste Linéaire_Togo'!A158</f>
        <v>157</v>
      </c>
      <c r="B158" t="str">
        <f>'Liste Linéaire_Togo'!B158</f>
        <v>KOUTOHOU Bénédicte</v>
      </c>
      <c r="C158">
        <f>'Liste Linéaire_Togo'!C158</f>
        <v>35</v>
      </c>
      <c r="D158" t="str">
        <f>'Liste Linéaire_Togo'!D158</f>
        <v>[15-44]</v>
      </c>
      <c r="E158">
        <f>'Liste Linéaire_Togo'!E158</f>
        <v>0</v>
      </c>
      <c r="F158" t="str">
        <f>'Liste Linéaire_Togo'!F158</f>
        <v>Féminin</v>
      </c>
      <c r="G158" t="str">
        <f>'Liste Linéaire_Togo'!G158</f>
        <v>Revendeur</v>
      </c>
      <c r="H158">
        <f>'Liste Linéaire_Togo'!H158</f>
        <v>0</v>
      </c>
      <c r="I158" t="str">
        <f>'Liste Linéaire_Togo'!I158</f>
        <v>Baguida</v>
      </c>
      <c r="J158" t="str">
        <f>VLOOKUP(I158,CARTE!$C$1:$F$198,3,FALSE)</f>
        <v>6.176026591764903</v>
      </c>
      <c r="K158" t="str">
        <f>VLOOKUP(I158,CARTE!$C$1:$F$198,4,FALSE)</f>
        <v>1.3275633519218346</v>
      </c>
      <c r="L158" t="str">
        <f>'Liste Linéaire_Togo'!L158</f>
        <v>CMS Baguida</v>
      </c>
      <c r="M158" t="str">
        <f>'Liste Linéaire_Togo'!M158</f>
        <v>Golfe 6</v>
      </c>
      <c r="N158" t="str">
        <f>'Liste Linéaire_Togo'!N158</f>
        <v>Golfe</v>
      </c>
      <c r="O158" t="str">
        <f>'Liste Linéaire_Togo'!O158</f>
        <v>Grand Lomé</v>
      </c>
      <c r="P158" s="24">
        <f>'Liste Linéaire_Togo'!P158</f>
        <v>45599</v>
      </c>
      <c r="Q158" t="str">
        <f>'Liste Linéaire_Togo'!Q158</f>
        <v>S44</v>
      </c>
      <c r="R158" s="24">
        <f>'Liste Linéaire_Togo'!R158</f>
        <v>45599</v>
      </c>
      <c r="S158" t="str">
        <f>'Liste Linéaire_Togo'!S158</f>
        <v>oui</v>
      </c>
      <c r="T158" t="str">
        <f>'Liste Linéaire_Togo'!T158</f>
        <v>oui</v>
      </c>
      <c r="U158" t="str">
        <f>'Liste Linéaire_Togo'!U158</f>
        <v>non</v>
      </c>
      <c r="V158" t="str">
        <f>'Liste Linéaire_Togo'!V158</f>
        <v>non</v>
      </c>
      <c r="W158" t="str">
        <f>'Liste Linéaire_Togo'!W158</f>
        <v>Non</v>
      </c>
      <c r="X158">
        <f>'Liste Linéaire_Togo'!X158</f>
        <v>0</v>
      </c>
      <c r="Y158" t="str">
        <f>'Liste Linéaire_Togo'!Y158</f>
        <v>ne sait pas</v>
      </c>
      <c r="Z158" t="str">
        <f>'Liste Linéaire_Togo'!Z158</f>
        <v>non</v>
      </c>
      <c r="AA158" t="str">
        <f>'Liste Linéaire_Togo'!AA158</f>
        <v>non</v>
      </c>
      <c r="AB158" t="str">
        <f>'Liste Linéaire_Togo'!AB158</f>
        <v>non</v>
      </c>
      <c r="AC158" t="str">
        <f>'Liste Linéaire_Togo'!AC158</f>
        <v>Eau en sachet</v>
      </c>
      <c r="AD158" t="str">
        <f>'Liste Linéaire_Togo'!AD158</f>
        <v>NA</v>
      </c>
      <c r="AE158" t="str">
        <f>'Liste Linéaire_Togo'!AE158</f>
        <v>Oui</v>
      </c>
      <c r="AF158" t="str">
        <f>'Liste Linéaire_Togo'!AF158</f>
        <v>négatif</v>
      </c>
      <c r="AG158" t="str">
        <f>'Liste Linéaire_Togo'!AG158</f>
        <v>Négatif</v>
      </c>
      <c r="AH158" t="str">
        <f>'Liste Linéaire_Togo'!AH158</f>
        <v>Non</v>
      </c>
      <c r="AI158" s="24">
        <f>'Liste Linéaire_Togo'!AI158</f>
        <v>45599</v>
      </c>
      <c r="AJ158" t="str">
        <f>'Liste Linéaire_Togo'!AJ158</f>
        <v>Guéri</v>
      </c>
      <c r="AK158" t="str">
        <f>'Liste Linéaire_Togo'!AK158</f>
        <v>suspect</v>
      </c>
      <c r="AL158" t="str">
        <f>'Liste Linéaire_Togo'!AL158</f>
        <v>Golfe</v>
      </c>
      <c r="AM158" t="str">
        <f>'Liste Linéaire_Togo'!AM158</f>
        <v>Golfe 6</v>
      </c>
      <c r="AN158" t="str">
        <f>'Liste Linéaire_Togo'!AN158</f>
        <v>Baguida</v>
      </c>
      <c r="AO158" t="str">
        <f>'Liste Linéaire_Togo'!AO158</f>
        <v>negatif</v>
      </c>
      <c r="AP158" t="str">
        <f>'Liste Linéaire_Togo'!AP158</f>
        <v>Formation sanitaire</v>
      </c>
    </row>
    <row r="159" spans="1:42">
      <c r="A159">
        <f>'Liste Linéaire_Togo'!A159</f>
        <v>158</v>
      </c>
      <c r="B159" t="str">
        <f>'Liste Linéaire_Togo'!B159</f>
        <v>ATSOU Ablavi</v>
      </c>
      <c r="C159">
        <f>'Liste Linéaire_Togo'!C159</f>
        <v>5</v>
      </c>
      <c r="D159" t="str">
        <f>'Liste Linéaire_Togo'!D159</f>
        <v>[5-14]</v>
      </c>
      <c r="E159">
        <f>'Liste Linéaire_Togo'!E159</f>
        <v>0</v>
      </c>
      <c r="F159" t="str">
        <f>'Liste Linéaire_Togo'!F159</f>
        <v>Féminin</v>
      </c>
      <c r="G159" t="str">
        <f>'Liste Linéaire_Togo'!G159</f>
        <v>Enfant</v>
      </c>
      <c r="H159">
        <f>'Liste Linéaire_Togo'!H159</f>
        <v>71130254</v>
      </c>
      <c r="I159" t="str">
        <f>'Liste Linéaire_Togo'!I159</f>
        <v>Aloenou</v>
      </c>
      <c r="J159" t="str">
        <f>VLOOKUP(I159,CARTE!$C$1:$F$198,3,FALSE)</f>
        <v>6.5227778</v>
      </c>
      <c r="K159" t="str">
        <f>VLOOKUP(I159,CARTE!$C$1:$F$198,4,FALSE)</f>
        <v>1.546666</v>
      </c>
      <c r="L159" t="str">
        <f>'Liste Linéaire_Togo'!L159</f>
        <v>USP Agomé glozou</v>
      </c>
      <c r="M159" t="str">
        <f>'Liste Linéaire_Togo'!M159</f>
        <v>BAS-MONO2</v>
      </c>
      <c r="N159" t="str">
        <f>'Liste Linéaire_Togo'!N159</f>
        <v>BAS-MONO</v>
      </c>
      <c r="O159" t="str">
        <f>'Liste Linéaire_Togo'!O159</f>
        <v>MARITIME</v>
      </c>
      <c r="P159" s="24">
        <f>'Liste Linéaire_Togo'!P159</f>
        <v>45599</v>
      </c>
      <c r="Q159" t="str">
        <f>'Liste Linéaire_Togo'!Q159</f>
        <v>S44</v>
      </c>
      <c r="R159" s="24">
        <f>'Liste Linéaire_Togo'!R159</f>
        <v>45600</v>
      </c>
      <c r="S159" t="str">
        <f>'Liste Linéaire_Togo'!S159</f>
        <v>OUI</v>
      </c>
      <c r="T159" t="str">
        <f>'Liste Linéaire_Togo'!T159</f>
        <v>NON</v>
      </c>
      <c r="U159" t="str">
        <f>'Liste Linéaire_Togo'!U159</f>
        <v>NON</v>
      </c>
      <c r="V159" t="str">
        <f>'Liste Linéaire_Togo'!V159</f>
        <v>NON</v>
      </c>
      <c r="W159" t="str">
        <f>'Liste Linéaire_Togo'!W159</f>
        <v>NON</v>
      </c>
      <c r="X159" t="str">
        <f>'Liste Linéaire_Togo'!X159</f>
        <v>NON</v>
      </c>
      <c r="Y159" t="str">
        <f>'Liste Linéaire_Togo'!Y159</f>
        <v>OUI</v>
      </c>
      <c r="Z159" t="str">
        <f>'Liste Linéaire_Togo'!Z159</f>
        <v>OUI</v>
      </c>
      <c r="AA159" t="str">
        <f>'Liste Linéaire_Togo'!AA159</f>
        <v>OUI</v>
      </c>
      <c r="AB159" t="str">
        <f>'Liste Linéaire_Togo'!AB159</f>
        <v>NON</v>
      </c>
      <c r="AC159" t="str">
        <f>'Liste Linéaire_Togo'!AC159</f>
        <v>eau de puits</v>
      </c>
      <c r="AD159" t="str">
        <f>'Liste Linéaire_Togo'!AD159</f>
        <v>NON</v>
      </c>
      <c r="AE159" t="str">
        <f>'Liste Linéaire_Togo'!AE159</f>
        <v>OUI</v>
      </c>
      <c r="AF159" t="str">
        <f>'Liste Linéaire_Togo'!AF159</f>
        <v>négatif</v>
      </c>
      <c r="AG159" t="str">
        <f>'Liste Linéaire_Togo'!AG159</f>
        <v>En cours</v>
      </c>
      <c r="AH159" t="str">
        <f>'Liste Linéaire_Togo'!AH159</f>
        <v>OUI</v>
      </c>
      <c r="AI159" s="24">
        <f>'Liste Linéaire_Togo'!AI159</f>
        <v>45601</v>
      </c>
      <c r="AJ159" t="str">
        <f>'Liste Linéaire_Togo'!AJ159</f>
        <v>Guéri</v>
      </c>
      <c r="AK159" t="str">
        <f>'Liste Linéaire_Togo'!AK159</f>
        <v>suspect</v>
      </c>
      <c r="AL159" t="str">
        <f>'Liste Linéaire_Togo'!AL159</f>
        <v>Bas-Mono</v>
      </c>
      <c r="AM159" t="str">
        <f>'Liste Linéaire_Togo'!AM159</f>
        <v>Bas-Mono 1</v>
      </c>
      <c r="AN159" t="str">
        <f>'Liste Linéaire_Togo'!AN159</f>
        <v>Kpétsou</v>
      </c>
      <c r="AO159" t="str">
        <f>'Liste Linéaire_Togo'!AO159</f>
        <v>negatif</v>
      </c>
      <c r="AP159" t="str">
        <f>'Liste Linéaire_Togo'!AP159</f>
        <v>Communautaire</v>
      </c>
    </row>
    <row r="160" spans="1:42">
      <c r="A160">
        <f>'Liste Linéaire_Togo'!A160</f>
        <v>159</v>
      </c>
      <c r="B160" t="str">
        <f>'Liste Linéaire_Togo'!B160</f>
        <v>AKABE Yaovi</v>
      </c>
      <c r="C160">
        <f>'Liste Linéaire_Togo'!C160</f>
        <v>35</v>
      </c>
      <c r="D160" t="str">
        <f>'Liste Linéaire_Togo'!D160</f>
        <v>[15-44]</v>
      </c>
      <c r="E160">
        <f>'Liste Linéaire_Togo'!E160</f>
        <v>0</v>
      </c>
      <c r="F160" t="str">
        <f>'Liste Linéaire_Togo'!F160</f>
        <v>Masculin</v>
      </c>
      <c r="G160" t="str">
        <f>'Liste Linéaire_Togo'!G160</f>
        <v>Cultivateur</v>
      </c>
      <c r="H160">
        <f>'Liste Linéaire_Togo'!H160</f>
        <v>0</v>
      </c>
      <c r="I160" t="str">
        <f>'Liste Linéaire_Togo'!I160</f>
        <v>Batonou, quatier Adjigo</v>
      </c>
      <c r="J160" t="str">
        <f>VLOOKUP(I160,CARTE!$C$1:$F$198,3,FALSE)</f>
        <v>6.4423469782211</v>
      </c>
      <c r="K160" t="str">
        <f>VLOOKUP(I160,CARTE!$C$1:$F$198,4,FALSE)</f>
        <v xml:space="preserve"> 1.7525687628133895</v>
      </c>
      <c r="L160" t="str">
        <f>'Liste Linéaire_Togo'!L160</f>
        <v>USP Batonou</v>
      </c>
      <c r="M160" t="str">
        <f>'Liste Linéaire_Togo'!M160</f>
        <v>BAS-MONO2</v>
      </c>
      <c r="N160" t="str">
        <f>'Liste Linéaire_Togo'!N160</f>
        <v>BAS-MONO</v>
      </c>
      <c r="O160" t="str">
        <f>'Liste Linéaire_Togo'!O160</f>
        <v>MARITIME</v>
      </c>
      <c r="P160" s="24">
        <f>'Liste Linéaire_Togo'!P160</f>
        <v>45605</v>
      </c>
      <c r="Q160" t="str">
        <f>'Liste Linéaire_Togo'!Q160</f>
        <v>S45</v>
      </c>
      <c r="R160" s="24">
        <f>'Liste Linéaire_Togo'!R160</f>
        <v>45605</v>
      </c>
      <c r="S160" t="str">
        <f>'Liste Linéaire_Togo'!S160</f>
        <v>OUI</v>
      </c>
      <c r="T160" t="str">
        <f>'Liste Linéaire_Togo'!T160</f>
        <v>OUI</v>
      </c>
      <c r="U160" t="str">
        <f>'Liste Linéaire_Togo'!U160</f>
        <v>NON</v>
      </c>
      <c r="V160" t="str">
        <f>'Liste Linéaire_Togo'!V160</f>
        <v>NON</v>
      </c>
      <c r="W160" t="str">
        <f>'Liste Linéaire_Togo'!W160</f>
        <v>NON</v>
      </c>
      <c r="X160" t="str">
        <f>'Liste Linéaire_Togo'!X160</f>
        <v>NON</v>
      </c>
      <c r="Y160" t="str">
        <f>'Liste Linéaire_Togo'!Y160</f>
        <v>Ne sait pas</v>
      </c>
      <c r="Z160" t="str">
        <f>'Liste Linéaire_Togo'!Z160</f>
        <v>NON</v>
      </c>
      <c r="AA160" t="str">
        <f>'Liste Linéaire_Togo'!AA160</f>
        <v>NON</v>
      </c>
      <c r="AB160" t="str">
        <f>'Liste Linéaire_Togo'!AB160</f>
        <v>NON</v>
      </c>
      <c r="AC160" t="str">
        <f>'Liste Linéaire_Togo'!AC160</f>
        <v>eau de puits</v>
      </c>
      <c r="AD160" t="str">
        <f>'Liste Linéaire_Togo'!AD160</f>
        <v>NON</v>
      </c>
      <c r="AE160" t="str">
        <f>'Liste Linéaire_Togo'!AE160</f>
        <v>OUI</v>
      </c>
      <c r="AF160" t="str">
        <f>'Liste Linéaire_Togo'!AF160</f>
        <v>positif</v>
      </c>
      <c r="AG160" t="str">
        <f>'Liste Linéaire_Togo'!AG160</f>
        <v>En cours</v>
      </c>
      <c r="AH160" t="str">
        <f>'Liste Linéaire_Togo'!AH160</f>
        <v>OUI</v>
      </c>
      <c r="AI160" s="24">
        <f>'Liste Linéaire_Togo'!AI160</f>
        <v>0</v>
      </c>
      <c r="AJ160" t="str">
        <f>'Liste Linéaire_Togo'!AJ160</f>
        <v>Guéri</v>
      </c>
      <c r="AK160" t="str">
        <f>'Liste Linéaire_Togo'!AK160</f>
        <v>confirmé</v>
      </c>
      <c r="AL160" t="str">
        <f>'Liste Linéaire_Togo'!AL160</f>
        <v>Bas-Mono</v>
      </c>
      <c r="AM160" t="str">
        <f>'Liste Linéaire_Togo'!AM160</f>
        <v>Bas-Mono 2</v>
      </c>
      <c r="AN160" t="str">
        <f>'Liste Linéaire_Togo'!AN160</f>
        <v>Agome-Glozou</v>
      </c>
      <c r="AO160" t="str">
        <f>'Liste Linéaire_Togo'!AO160</f>
        <v>Positif</v>
      </c>
      <c r="AP160" t="str">
        <f>'Liste Linéaire_Togo'!AP160</f>
        <v>Formation sanitaire</v>
      </c>
    </row>
    <row r="161" spans="1:42">
      <c r="A161">
        <f>'Liste Linéaire_Togo'!A161</f>
        <v>160</v>
      </c>
      <c r="B161" t="str">
        <f>'Liste Linéaire_Togo'!B161</f>
        <v>SCHIKPE Edoh</v>
      </c>
      <c r="C161">
        <f>'Liste Linéaire_Togo'!C161</f>
        <v>20</v>
      </c>
      <c r="D161" t="str">
        <f>'Liste Linéaire_Togo'!D161</f>
        <v>[15-44]</v>
      </c>
      <c r="E161">
        <f>'Liste Linéaire_Togo'!E161</f>
        <v>0</v>
      </c>
      <c r="F161" t="str">
        <f>'Liste Linéaire_Togo'!F161</f>
        <v>Masculin</v>
      </c>
      <c r="G161" t="str">
        <f>'Liste Linéaire_Togo'!G161</f>
        <v>Maçon</v>
      </c>
      <c r="H161">
        <f>'Liste Linéaire_Togo'!H161</f>
        <v>91512092</v>
      </c>
      <c r="I161" t="str">
        <f>'Liste Linéaire_Togo'!I161</f>
        <v>Sanguéra Vogomé</v>
      </c>
      <c r="J161" t="str">
        <f>VLOOKUP(I161,CARTE!$C$1:$F$198,3,FALSE)</f>
        <v>6.221111</v>
      </c>
      <c r="K161" t="str">
        <f>VLOOKUP(I161,CARTE!$C$1:$F$198,4,FALSE)</f>
        <v xml:space="preserve"> 1.212917</v>
      </c>
      <c r="L161" t="str">
        <f>'Liste Linéaire_Togo'!L161</f>
        <v>CMS Sanguéra</v>
      </c>
      <c r="M161" t="str">
        <f>'Liste Linéaire_Togo'!M161</f>
        <v>Agoè-Nyivé 5</v>
      </c>
      <c r="N161" t="str">
        <f>'Liste Linéaire_Togo'!N161</f>
        <v xml:space="preserve">Agoè-Nyivé </v>
      </c>
      <c r="O161" t="str">
        <f>'Liste Linéaire_Togo'!O161</f>
        <v>Grand Lomé</v>
      </c>
      <c r="P161" s="24">
        <f>'Liste Linéaire_Togo'!P161</f>
        <v>45582</v>
      </c>
      <c r="Q161" t="str">
        <f>'Liste Linéaire_Togo'!Q161</f>
        <v>S42</v>
      </c>
      <c r="R161" s="24">
        <f>'Liste Linéaire_Togo'!R161</f>
        <v>45585</v>
      </c>
      <c r="S161" t="str">
        <f>'Liste Linéaire_Togo'!S161</f>
        <v>Oui</v>
      </c>
      <c r="T161" t="str">
        <f>'Liste Linéaire_Togo'!T161</f>
        <v>Non</v>
      </c>
      <c r="U161" t="str">
        <f>'Liste Linéaire_Togo'!U161</f>
        <v>Oui</v>
      </c>
      <c r="V161" t="str">
        <f>'Liste Linéaire_Togo'!V161</f>
        <v>Oui</v>
      </c>
      <c r="W161" t="str">
        <f>'Liste Linéaire_Togo'!W161</f>
        <v>Non</v>
      </c>
      <c r="X161" t="str">
        <f>'Liste Linéaire_Togo'!X161</f>
        <v>Coma, Détresse respiratoire, altération de la conscience</v>
      </c>
      <c r="Y161" t="str">
        <f>'Liste Linéaire_Togo'!Y161</f>
        <v>Ne sais pas</v>
      </c>
      <c r="Z161" t="str">
        <f>'Liste Linéaire_Togo'!Z161</f>
        <v>Non</v>
      </c>
      <c r="AA161" t="str">
        <f>'Liste Linéaire_Togo'!AA161</f>
        <v>Non</v>
      </c>
      <c r="AB161" t="str">
        <f>'Liste Linéaire_Togo'!AB161</f>
        <v>Non</v>
      </c>
      <c r="AC161" t="str">
        <f>'Liste Linéaire_Togo'!AC161</f>
        <v>Forage</v>
      </c>
      <c r="AD161" t="str">
        <f>'Liste Linéaire_Togo'!AD161</f>
        <v>Oui</v>
      </c>
      <c r="AE161" t="str">
        <f>'Liste Linéaire_Togo'!AE161</f>
        <v>Non</v>
      </c>
      <c r="AF161" t="str">
        <f>'Liste Linéaire_Togo'!AF161</f>
        <v>NON fait</v>
      </c>
      <c r="AG161" t="str">
        <f>'Liste Linéaire_Togo'!AG161</f>
        <v>Non faite</v>
      </c>
      <c r="AH161" t="str">
        <f>'Liste Linéaire_Togo'!AH161</f>
        <v>Oui</v>
      </c>
      <c r="AI161" s="24">
        <f>'Liste Linéaire_Togo'!AI161</f>
        <v>45585</v>
      </c>
      <c r="AJ161" t="str">
        <f>'Liste Linéaire_Togo'!AJ161</f>
        <v>dcd</v>
      </c>
      <c r="AK161" t="str">
        <f>'Liste Linéaire_Togo'!AK161</f>
        <v>suspect</v>
      </c>
      <c r="AL161" t="str">
        <f>'Liste Linéaire_Togo'!AL161</f>
        <v>Agoè-Nyivé</v>
      </c>
      <c r="AM161" t="str">
        <f>'Liste Linéaire_Togo'!AM161</f>
        <v>Agoè-Nyivé 5</v>
      </c>
      <c r="AN161" t="str">
        <f>'Liste Linéaire_Togo'!AN161</f>
        <v>Agoè-Nyivé</v>
      </c>
      <c r="AO161" t="str">
        <f>'Liste Linéaire_Togo'!AO161</f>
        <v>negatif</v>
      </c>
      <c r="AP161" t="str">
        <f>'Liste Linéaire_Togo'!AP161</f>
        <v>Formation sanitaire</v>
      </c>
    </row>
    <row r="162" spans="1:42">
      <c r="A162">
        <f>'Liste Linéaire_Togo'!A162</f>
        <v>161</v>
      </c>
      <c r="B162" t="str">
        <f>'Liste Linéaire_Togo'!B162</f>
        <v>AMEGNAGLO Yawa</v>
      </c>
      <c r="C162">
        <f>'Liste Linéaire_Togo'!C162</f>
        <v>45</v>
      </c>
      <c r="D162" t="str">
        <f>'Liste Linéaire_Togo'!D162</f>
        <v>[45-59]</v>
      </c>
      <c r="E162">
        <f>'Liste Linéaire_Togo'!E162</f>
        <v>0</v>
      </c>
      <c r="F162" t="str">
        <f>'Liste Linéaire_Togo'!F162</f>
        <v>Féminin</v>
      </c>
      <c r="G162" t="str">
        <f>'Liste Linéaire_Togo'!G162</f>
        <v>Revendeuse</v>
      </c>
      <c r="H162">
        <f>'Liste Linéaire_Togo'!H162</f>
        <v>93341294</v>
      </c>
      <c r="I162" t="str">
        <f>'Liste Linéaire_Togo'!I162</f>
        <v>Agbalepedo</v>
      </c>
      <c r="J162" t="str">
        <f>VLOOKUP(I162,CARTE!$C$1:$F$198,3,FALSE)</f>
        <v>6.207092</v>
      </c>
      <c r="K162" t="str">
        <f>VLOOKUP(I162,CARTE!$C$1:$F$198,4,FALSE)</f>
        <v xml:space="preserve"> 1.196261</v>
      </c>
      <c r="L162" t="str">
        <f>'Liste Linéaire_Togo'!L162</f>
        <v>CMS Cacavéli</v>
      </c>
      <c r="M162" t="str">
        <f>'Liste Linéaire_Togo'!M162</f>
        <v>Agoè-Nyivé 1</v>
      </c>
      <c r="N162" t="str">
        <f>'Liste Linéaire_Togo'!N162</f>
        <v xml:space="preserve">Agoè-Nyivé </v>
      </c>
      <c r="O162" t="str">
        <f>'Liste Linéaire_Togo'!O162</f>
        <v>Grand Lomé</v>
      </c>
      <c r="P162" s="24">
        <f>'Liste Linéaire_Togo'!P162</f>
        <v>45597</v>
      </c>
      <c r="Q162" t="str">
        <f>'Liste Linéaire_Togo'!Q162</f>
        <v>S44</v>
      </c>
      <c r="R162" s="24">
        <f>'Liste Linéaire_Togo'!R162</f>
        <v>45601</v>
      </c>
      <c r="S162" t="str">
        <f>'Liste Linéaire_Togo'!S162</f>
        <v>Oui</v>
      </c>
      <c r="T162" t="str">
        <f>'Liste Linéaire_Togo'!T162</f>
        <v>Oui</v>
      </c>
      <c r="U162" t="str">
        <f>'Liste Linéaire_Togo'!U162</f>
        <v>Oui</v>
      </c>
      <c r="V162" t="str">
        <f>'Liste Linéaire_Togo'!V162</f>
        <v>Oui</v>
      </c>
      <c r="W162" t="str">
        <f>'Liste Linéaire_Togo'!W162</f>
        <v>Non</v>
      </c>
      <c r="X162" t="str">
        <f>'Liste Linéaire_Togo'!X162</f>
        <v>AEG sur fond d'Immunodépression</v>
      </c>
      <c r="Y162" t="str">
        <f>'Liste Linéaire_Togo'!Y162</f>
        <v>Non</v>
      </c>
      <c r="Z162" t="str">
        <f>'Liste Linéaire_Togo'!Z162</f>
        <v>Non</v>
      </c>
      <c r="AA162" t="str">
        <f>'Liste Linéaire_Togo'!AA162</f>
        <v>Non</v>
      </c>
      <c r="AB162" t="str">
        <f>'Liste Linéaire_Togo'!AB162</f>
        <v>Non</v>
      </c>
      <c r="AC162" t="str">
        <f>'Liste Linéaire_Togo'!AC162</f>
        <v>Tde/Forage</v>
      </c>
      <c r="AD162" t="str">
        <f>'Liste Linéaire_Togo'!AD162</f>
        <v>Oui</v>
      </c>
      <c r="AE162" t="str">
        <f>'Liste Linéaire_Togo'!AE162</f>
        <v>Oui</v>
      </c>
      <c r="AF162" t="str">
        <f>'Liste Linéaire_Togo'!AF162</f>
        <v>négatif</v>
      </c>
      <c r="AG162" t="str">
        <f>'Liste Linéaire_Togo'!AG162</f>
        <v>Négatif</v>
      </c>
      <c r="AH162" t="str">
        <f>'Liste Linéaire_Togo'!AH162</f>
        <v>Non</v>
      </c>
      <c r="AI162" s="24">
        <f>'Liste Linéaire_Togo'!AI162</f>
        <v>45601</v>
      </c>
      <c r="AJ162" t="str">
        <f>'Liste Linéaire_Togo'!AJ162</f>
        <v>Guéri</v>
      </c>
      <c r="AK162" t="str">
        <f>'Liste Linéaire_Togo'!AK162</f>
        <v>suspect</v>
      </c>
      <c r="AL162" t="str">
        <f>'Liste Linéaire_Togo'!AL162</f>
        <v>Agoè-Nyivé</v>
      </c>
      <c r="AM162" t="str">
        <f>'Liste Linéaire_Togo'!AM162</f>
        <v>Agoè-Nyivé 1</v>
      </c>
      <c r="AN162" t="str">
        <f>'Liste Linéaire_Togo'!AN162</f>
        <v>Agoè-Nyivé</v>
      </c>
      <c r="AO162" t="str">
        <f>'Liste Linéaire_Togo'!AO162</f>
        <v>negatif</v>
      </c>
      <c r="AP162" t="str">
        <f>'Liste Linéaire_Togo'!AP162</f>
        <v>Formation sanitaire</v>
      </c>
    </row>
    <row r="163" spans="1:42">
      <c r="A163">
        <f>'Liste Linéaire_Togo'!A163</f>
        <v>162</v>
      </c>
      <c r="B163" t="str">
        <f>'Liste Linéaire_Togo'!B163</f>
        <v>SEIDOU Issifou</v>
      </c>
      <c r="C163">
        <f>'Liste Linéaire_Togo'!C163</f>
        <v>2</v>
      </c>
      <c r="D163" t="str">
        <f>'Liste Linéaire_Togo'!D163</f>
        <v>[0-2]</v>
      </c>
      <c r="E163">
        <f>'Liste Linéaire_Togo'!E163</f>
        <v>0</v>
      </c>
      <c r="F163" t="str">
        <f>'Liste Linéaire_Togo'!F163</f>
        <v>Masculin</v>
      </c>
      <c r="G163" t="str">
        <f>'Liste Linéaire_Togo'!G163</f>
        <v>Enfant</v>
      </c>
      <c r="H163" t="str">
        <f>'Liste Linéaire_Togo'!H163</f>
        <v>90444904 SEIDOU Sidik</v>
      </c>
      <c r="I163" t="str">
        <f>'Liste Linéaire_Togo'!I163</f>
        <v>Agoè Zongo</v>
      </c>
      <c r="J163" t="str">
        <f>VLOOKUP(I163,CARTE!$C$1:$F$198,3,FALSE)</f>
        <v>6.250142</v>
      </c>
      <c r="K163" t="str">
        <f>VLOOKUP(I163,CARTE!$C$1:$F$198,4,FALSE)</f>
        <v xml:space="preserve"> 1.203927</v>
      </c>
      <c r="L163" t="str">
        <f>'Liste Linéaire_Togo'!L163</f>
        <v>CMS Agoè-Nyivé</v>
      </c>
      <c r="M163" t="str">
        <f>'Liste Linéaire_Togo'!M163</f>
        <v>Agoè-Nyivé 1</v>
      </c>
      <c r="N163" t="str">
        <f>'Liste Linéaire_Togo'!N163</f>
        <v xml:space="preserve">Agoè-Nyivé </v>
      </c>
      <c r="O163" t="str">
        <f>'Liste Linéaire_Togo'!O163</f>
        <v>Grand Lomé</v>
      </c>
      <c r="P163" s="24">
        <f>'Liste Linéaire_Togo'!P163</f>
        <v>45601</v>
      </c>
      <c r="Q163" t="str">
        <f>'Liste Linéaire_Togo'!Q163</f>
        <v>S45</v>
      </c>
      <c r="R163" s="24">
        <f>'Liste Linéaire_Togo'!R163</f>
        <v>45602</v>
      </c>
      <c r="S163" t="str">
        <f>'Liste Linéaire_Togo'!S163</f>
        <v>Oui</v>
      </c>
      <c r="T163" t="str">
        <f>'Liste Linéaire_Togo'!T163</f>
        <v>Oui</v>
      </c>
      <c r="U163" t="str">
        <f>'Liste Linéaire_Togo'!U163</f>
        <v>Oui</v>
      </c>
      <c r="V163" t="str">
        <f>'Liste Linéaire_Togo'!V163</f>
        <v>Oui</v>
      </c>
      <c r="W163" t="str">
        <f>'Liste Linéaire_Togo'!W163</f>
        <v>Oui</v>
      </c>
      <c r="X163" t="str">
        <f>'Liste Linéaire_Togo'!X163</f>
        <v>Altération de l'Etat général</v>
      </c>
      <c r="Y163" t="str">
        <f>'Liste Linéaire_Togo'!Y163</f>
        <v>Non</v>
      </c>
      <c r="Z163" t="str">
        <f>'Liste Linéaire_Togo'!Z163</f>
        <v>Non</v>
      </c>
      <c r="AA163" t="str">
        <f>'Liste Linéaire_Togo'!AA163</f>
        <v>Non</v>
      </c>
      <c r="AB163" t="str">
        <f>'Liste Linéaire_Togo'!AB163</f>
        <v>Non</v>
      </c>
      <c r="AC163" t="str">
        <f>'Liste Linéaire_Togo'!AC163</f>
        <v>Tde</v>
      </c>
      <c r="AD163" t="str">
        <f>'Liste Linéaire_Togo'!AD163</f>
        <v>Oui</v>
      </c>
      <c r="AE163" t="str">
        <f>'Liste Linéaire_Togo'!AE163</f>
        <v>Oui</v>
      </c>
      <c r="AF163" t="str">
        <f>'Liste Linéaire_Togo'!AF163</f>
        <v>positif</v>
      </c>
      <c r="AG163" t="str">
        <f>'Liste Linéaire_Togo'!AG163</f>
        <v>Positif O1 Ogawa</v>
      </c>
      <c r="AH163" t="str">
        <f>'Liste Linéaire_Togo'!AH163</f>
        <v>Oui</v>
      </c>
      <c r="AI163" s="24">
        <f>'Liste Linéaire_Togo'!AI163</f>
        <v>45606</v>
      </c>
      <c r="AJ163" t="str">
        <f>'Liste Linéaire_Togo'!AJ163</f>
        <v>Guéri</v>
      </c>
      <c r="AK163" t="str">
        <f>'Liste Linéaire_Togo'!AK163</f>
        <v>confirmé</v>
      </c>
      <c r="AL163" t="str">
        <f>'Liste Linéaire_Togo'!AL163</f>
        <v>Agoè-Nyivé</v>
      </c>
      <c r="AM163" t="str">
        <f>'Liste Linéaire_Togo'!AM163</f>
        <v>Agoè-Nyivé 1</v>
      </c>
      <c r="AN163" t="str">
        <f>'Liste Linéaire_Togo'!AN163</f>
        <v>Agoè-Nyivé</v>
      </c>
      <c r="AO163" t="str">
        <f>'Liste Linéaire_Togo'!AO163</f>
        <v>Positif</v>
      </c>
      <c r="AP163" t="str">
        <f>'Liste Linéaire_Togo'!AP163</f>
        <v>Formation sanitaire</v>
      </c>
    </row>
    <row r="164" spans="1:42">
      <c r="A164">
        <f>'Liste Linéaire_Togo'!A164</f>
        <v>163</v>
      </c>
      <c r="B164" t="str">
        <f>'Liste Linéaire_Togo'!B164</f>
        <v>SEIDOU Djibril</v>
      </c>
      <c r="C164">
        <f>'Liste Linéaire_Togo'!C164</f>
        <v>15</v>
      </c>
      <c r="D164" t="str">
        <f>'Liste Linéaire_Togo'!D164</f>
        <v>[15-44]</v>
      </c>
      <c r="E164">
        <f>'Liste Linéaire_Togo'!E164</f>
        <v>0</v>
      </c>
      <c r="F164" t="str">
        <f>'Liste Linéaire_Togo'!F164</f>
        <v>Masculin</v>
      </c>
      <c r="G164" t="str">
        <f>'Liste Linéaire_Togo'!G164</f>
        <v>Revendeur</v>
      </c>
      <c r="H164" t="str">
        <f>'Liste Linéaire_Togo'!H164</f>
        <v>90444904 SEIDOU Sidik</v>
      </c>
      <c r="I164" t="str">
        <f>'Liste Linéaire_Togo'!I164</f>
        <v>Agoè Zongo</v>
      </c>
      <c r="J164" t="str">
        <f>VLOOKUP(I164,CARTE!$C$1:$F$198,3,FALSE)</f>
        <v>6.250142</v>
      </c>
      <c r="K164" t="str">
        <f>VLOOKUP(I164,CARTE!$C$1:$F$198,4,FALSE)</f>
        <v xml:space="preserve"> 1.203927</v>
      </c>
      <c r="L164" t="str">
        <f>'Liste Linéaire_Togo'!L164</f>
        <v>CMS Agoè-Nyivé</v>
      </c>
      <c r="M164" t="str">
        <f>'Liste Linéaire_Togo'!M164</f>
        <v>Agoè-Nyivé 4</v>
      </c>
      <c r="N164" t="str">
        <f>'Liste Linéaire_Togo'!N164</f>
        <v xml:space="preserve">Agoè-Nyivé </v>
      </c>
      <c r="O164" t="str">
        <f>'Liste Linéaire_Togo'!O164</f>
        <v>Grand Lomé</v>
      </c>
      <c r="P164" s="24">
        <f>'Liste Linéaire_Togo'!P164</f>
        <v>45601</v>
      </c>
      <c r="Q164" t="str">
        <f>'Liste Linéaire_Togo'!Q164</f>
        <v>S45</v>
      </c>
      <c r="R164" s="24">
        <f>'Liste Linéaire_Togo'!R164</f>
        <v>45602</v>
      </c>
      <c r="S164" t="str">
        <f>'Liste Linéaire_Togo'!S164</f>
        <v>Oui</v>
      </c>
      <c r="T164" t="str">
        <f>'Liste Linéaire_Togo'!T164</f>
        <v>Oui</v>
      </c>
      <c r="U164" t="str">
        <f>'Liste Linéaire_Togo'!U164</f>
        <v>Oui</v>
      </c>
      <c r="V164" t="str">
        <f>'Liste Linéaire_Togo'!V164</f>
        <v>Oui</v>
      </c>
      <c r="W164" t="str">
        <f>'Liste Linéaire_Togo'!W164</f>
        <v>Oui</v>
      </c>
      <c r="X164" t="str">
        <f>'Liste Linéaire_Togo'!X164</f>
        <v>Altération de l'Etat général</v>
      </c>
      <c r="Y164" t="str">
        <f>'Liste Linéaire_Togo'!Y164</f>
        <v>Non</v>
      </c>
      <c r="Z164" t="str">
        <f>'Liste Linéaire_Togo'!Z164</f>
        <v>Non</v>
      </c>
      <c r="AA164" t="str">
        <f>'Liste Linéaire_Togo'!AA164</f>
        <v>Non</v>
      </c>
      <c r="AB164" t="str">
        <f>'Liste Linéaire_Togo'!AB164</f>
        <v>Non</v>
      </c>
      <c r="AC164" t="str">
        <f>'Liste Linéaire_Togo'!AC164</f>
        <v>Tde</v>
      </c>
      <c r="AD164" t="str">
        <f>'Liste Linéaire_Togo'!AD164</f>
        <v>Oui</v>
      </c>
      <c r="AE164" t="str">
        <f>'Liste Linéaire_Togo'!AE164</f>
        <v>Oui</v>
      </c>
      <c r="AF164" t="str">
        <f>'Liste Linéaire_Togo'!AF164</f>
        <v>positif</v>
      </c>
      <c r="AG164" t="str">
        <f>'Liste Linéaire_Togo'!AG164</f>
        <v>Positif O1 Ogawa</v>
      </c>
      <c r="AH164" t="str">
        <f>'Liste Linéaire_Togo'!AH164</f>
        <v>Oui</v>
      </c>
      <c r="AI164" s="24">
        <f>'Liste Linéaire_Togo'!AI164</f>
        <v>45606</v>
      </c>
      <c r="AJ164" t="str">
        <f>'Liste Linéaire_Togo'!AJ164</f>
        <v>Guéri</v>
      </c>
      <c r="AK164" t="str">
        <f>'Liste Linéaire_Togo'!AK164</f>
        <v>confirmé</v>
      </c>
      <c r="AL164" t="str">
        <f>'Liste Linéaire_Togo'!AL164</f>
        <v>Agoè-Nyivé</v>
      </c>
      <c r="AM164" t="str">
        <f>'Liste Linéaire_Togo'!AM164</f>
        <v>Agoè-Nyivé 4</v>
      </c>
      <c r="AN164" t="str">
        <f>'Liste Linéaire_Togo'!AN164</f>
        <v>Agoè-Nyivé</v>
      </c>
      <c r="AO164" t="str">
        <f>'Liste Linéaire_Togo'!AO164</f>
        <v>Positif</v>
      </c>
      <c r="AP164" t="str">
        <f>'Liste Linéaire_Togo'!AP164</f>
        <v>Formation sanitaire</v>
      </c>
    </row>
    <row r="165" spans="1:42">
      <c r="A165">
        <f>'Liste Linéaire_Togo'!A165</f>
        <v>164</v>
      </c>
      <c r="B165" t="str">
        <f>'Liste Linéaire_Togo'!B165</f>
        <v>ADEWI Péniel</v>
      </c>
      <c r="C165">
        <f>'Liste Linéaire_Togo'!C165</f>
        <v>20</v>
      </c>
      <c r="D165" t="str">
        <f>'Liste Linéaire_Togo'!D165</f>
        <v>[15-44]</v>
      </c>
      <c r="E165">
        <f>'Liste Linéaire_Togo'!E165</f>
        <v>0</v>
      </c>
      <c r="F165" t="str">
        <f>'Liste Linéaire_Togo'!F165</f>
        <v>Féminin</v>
      </c>
      <c r="G165" t="str">
        <f>'Liste Linéaire_Togo'!G165</f>
        <v>Etudiante</v>
      </c>
      <c r="H165" t="str">
        <f>'Liste Linéaire_Togo'!H165</f>
        <v>90062663 ADEWI Jonas</v>
      </c>
      <c r="I165" t="str">
        <f>'Liste Linéaire_Togo'!I165</f>
        <v>Zossimé</v>
      </c>
      <c r="J165" t="str">
        <f>VLOOKUP(I165,CARTE!$C$1:$F$198,3,FALSE)</f>
        <v>6.221111</v>
      </c>
      <c r="K165" t="str">
        <f>VLOOKUP(I165,CARTE!$C$1:$F$198,4,FALSE)</f>
        <v xml:space="preserve"> 1.212917</v>
      </c>
      <c r="L165" t="str">
        <f>'Liste Linéaire_Togo'!L165</f>
        <v>CMS Agoè-Nyivé</v>
      </c>
      <c r="M165" t="str">
        <f>'Liste Linéaire_Togo'!M165</f>
        <v>Agoè-Nyivé 4</v>
      </c>
      <c r="N165" t="str">
        <f>'Liste Linéaire_Togo'!N165</f>
        <v xml:space="preserve">Agoè-Nyivé </v>
      </c>
      <c r="O165" t="str">
        <f>'Liste Linéaire_Togo'!O165</f>
        <v>Grand Lomé</v>
      </c>
      <c r="P165" s="24">
        <f>'Liste Linéaire_Togo'!P165</f>
        <v>45601</v>
      </c>
      <c r="Q165" t="str">
        <f>'Liste Linéaire_Togo'!Q165</f>
        <v>S45</v>
      </c>
      <c r="R165" s="24">
        <f>'Liste Linéaire_Togo'!R165</f>
        <v>45602</v>
      </c>
      <c r="S165" t="str">
        <f>'Liste Linéaire_Togo'!S165</f>
        <v>Oui</v>
      </c>
      <c r="T165" t="str">
        <f>'Liste Linéaire_Togo'!T165</f>
        <v>Non</v>
      </c>
      <c r="U165" t="str">
        <f>'Liste Linéaire_Togo'!U165</f>
        <v>Oui</v>
      </c>
      <c r="V165" t="str">
        <f>'Liste Linéaire_Togo'!V165</f>
        <v>Non</v>
      </c>
      <c r="W165" t="str">
        <f>'Liste Linéaire_Togo'!W165</f>
        <v>Non</v>
      </c>
      <c r="X165" t="str">
        <f>'Liste Linéaire_Togo'!X165</f>
        <v>crampes des membres</v>
      </c>
      <c r="Y165" t="str">
        <f>'Liste Linéaire_Togo'!Y165</f>
        <v>Non</v>
      </c>
      <c r="Z165" t="str">
        <f>'Liste Linéaire_Togo'!Z165</f>
        <v>Non</v>
      </c>
      <c r="AA165" t="str">
        <f>'Liste Linéaire_Togo'!AA165</f>
        <v>Non</v>
      </c>
      <c r="AB165" t="str">
        <f>'Liste Linéaire_Togo'!AB165</f>
        <v>Non</v>
      </c>
      <c r="AC165" t="str">
        <f>'Liste Linéaire_Togo'!AC165</f>
        <v>Tde</v>
      </c>
      <c r="AD165" t="str">
        <f>'Liste Linéaire_Togo'!AD165</f>
        <v>Oui</v>
      </c>
      <c r="AE165" t="str">
        <f>'Liste Linéaire_Togo'!AE165</f>
        <v>Oui</v>
      </c>
      <c r="AF165" t="str">
        <f>'Liste Linéaire_Togo'!AF165</f>
        <v>négatif</v>
      </c>
      <c r="AG165" t="str">
        <f>'Liste Linéaire_Togo'!AG165</f>
        <v>Négatif</v>
      </c>
      <c r="AH165" t="str">
        <f>'Liste Linéaire_Togo'!AH165</f>
        <v>Oui</v>
      </c>
      <c r="AI165" s="24">
        <f>'Liste Linéaire_Togo'!AI165</f>
        <v>45603</v>
      </c>
      <c r="AJ165" t="str">
        <f>'Liste Linéaire_Togo'!AJ165</f>
        <v>Guéri</v>
      </c>
      <c r="AK165" t="str">
        <f>'Liste Linéaire_Togo'!AK165</f>
        <v>suspect</v>
      </c>
      <c r="AL165" t="str">
        <f>'Liste Linéaire_Togo'!AL165</f>
        <v>Agoè-Nyivé</v>
      </c>
      <c r="AM165" t="str">
        <f>'Liste Linéaire_Togo'!AM165</f>
        <v>Agoè-Nyivé 4</v>
      </c>
      <c r="AN165" t="str">
        <f>'Liste Linéaire_Togo'!AN165</f>
        <v>Agoè-Nyivé</v>
      </c>
      <c r="AO165" t="str">
        <f>'Liste Linéaire_Togo'!AO165</f>
        <v>negatif</v>
      </c>
      <c r="AP165" t="str">
        <f>'Liste Linéaire_Togo'!AP165</f>
        <v>Formation sanitaire</v>
      </c>
    </row>
    <row r="166" spans="1:42">
      <c r="A166">
        <f>'Liste Linéaire_Togo'!A166</f>
        <v>165</v>
      </c>
      <c r="B166" t="str">
        <f>'Liste Linéaire_Togo'!B166</f>
        <v>BATCHASSI Tchondo Maurice</v>
      </c>
      <c r="C166">
        <f>'Liste Linéaire_Togo'!C166</f>
        <v>49</v>
      </c>
      <c r="D166" t="str">
        <f>'Liste Linéaire_Togo'!D166</f>
        <v>[45-59]</v>
      </c>
      <c r="E166">
        <f>'Liste Linéaire_Togo'!E166</f>
        <v>0</v>
      </c>
      <c r="F166" t="str">
        <f>'Liste Linéaire_Togo'!F166</f>
        <v>Masculin</v>
      </c>
      <c r="G166" t="str">
        <f>'Liste Linéaire_Togo'!G166</f>
        <v>Agent de sécurité</v>
      </c>
      <c r="H166">
        <f>'Liste Linéaire_Togo'!H166</f>
        <v>71034373</v>
      </c>
      <c r="I166" t="str">
        <f>'Liste Linéaire_Togo'!I166</f>
        <v>Akoin</v>
      </c>
      <c r="J166" t="str">
        <f>VLOOKUP(I166,CARTE!$C$1:$F$198,3,FALSE)</f>
        <v>6.276389</v>
      </c>
      <c r="K166" t="str">
        <f>VLOOKUP(I166,CARTE!$C$1:$F$198,4,FALSE)</f>
        <v xml:space="preserve"> 1.205999</v>
      </c>
      <c r="L166" t="str">
        <f>'Liste Linéaire_Togo'!L166</f>
        <v>CMS Togblékopé</v>
      </c>
      <c r="M166" t="str">
        <f>'Liste Linéaire_Togo'!M166</f>
        <v>Agoè-Nyivé 4</v>
      </c>
      <c r="N166" t="str">
        <f>'Liste Linéaire_Togo'!N166</f>
        <v xml:space="preserve">Agoè-Nyivé </v>
      </c>
      <c r="O166" t="str">
        <f>'Liste Linéaire_Togo'!O166</f>
        <v>Grand Lomé</v>
      </c>
      <c r="P166" s="24">
        <f>'Liste Linéaire_Togo'!P166</f>
        <v>45601</v>
      </c>
      <c r="Q166" t="str">
        <f>'Liste Linéaire_Togo'!Q166</f>
        <v>S45</v>
      </c>
      <c r="R166" s="24">
        <f>'Liste Linéaire_Togo'!R166</f>
        <v>45604</v>
      </c>
      <c r="S166" t="str">
        <f>'Liste Linéaire_Togo'!S166</f>
        <v>Oui</v>
      </c>
      <c r="T166" t="str">
        <f>'Liste Linéaire_Togo'!T166</f>
        <v>Oui</v>
      </c>
      <c r="U166" t="str">
        <f>'Liste Linéaire_Togo'!U166</f>
        <v>Non</v>
      </c>
      <c r="V166" t="str">
        <f>'Liste Linéaire_Togo'!V166</f>
        <v>Oui</v>
      </c>
      <c r="W166" t="str">
        <f>'Liste Linéaire_Togo'!W166</f>
        <v>Oui</v>
      </c>
      <c r="X166" t="str">
        <f>'Liste Linéaire_Togo'!X166</f>
        <v>crampes des membres</v>
      </c>
      <c r="Y166" t="str">
        <f>'Liste Linéaire_Togo'!Y166</f>
        <v>Ne sais pas</v>
      </c>
      <c r="Z166" t="str">
        <f>'Liste Linéaire_Togo'!Z166</f>
        <v>Non</v>
      </c>
      <c r="AA166" t="str">
        <f>'Liste Linéaire_Togo'!AA166</f>
        <v>Non</v>
      </c>
      <c r="AB166" t="str">
        <f>'Liste Linéaire_Togo'!AB166</f>
        <v>Non</v>
      </c>
      <c r="AC166" t="str">
        <f>'Liste Linéaire_Togo'!AC166</f>
        <v>Forage</v>
      </c>
      <c r="AD166" t="str">
        <f>'Liste Linéaire_Togo'!AD166</f>
        <v>Oui</v>
      </c>
      <c r="AE166" t="str">
        <f>'Liste Linéaire_Togo'!AE166</f>
        <v>Oui</v>
      </c>
      <c r="AF166" t="str">
        <f>'Liste Linéaire_Togo'!AF166</f>
        <v>positif</v>
      </c>
      <c r="AG166" t="str">
        <f>'Liste Linéaire_Togo'!AG166</f>
        <v>En cours</v>
      </c>
      <c r="AH166" t="str">
        <f>'Liste Linéaire_Togo'!AH166</f>
        <v>Oui</v>
      </c>
      <c r="AI166" s="24">
        <f>'Liste Linéaire_Togo'!AI166</f>
        <v>0</v>
      </c>
      <c r="AJ166" t="str">
        <f>'Liste Linéaire_Togo'!AJ166</f>
        <v>Guéri</v>
      </c>
      <c r="AK166" t="str">
        <f>'Liste Linéaire_Togo'!AK166</f>
        <v>confirmé</v>
      </c>
      <c r="AL166" t="str">
        <f>'Liste Linéaire_Togo'!AL166</f>
        <v>Agoè-Nyivé</v>
      </c>
      <c r="AM166" t="str">
        <f>'Liste Linéaire_Togo'!AM166</f>
        <v>Agoè-Nyivé 4</v>
      </c>
      <c r="AN166" t="str">
        <f>'Liste Linéaire_Togo'!AN166</f>
        <v>Togblekope</v>
      </c>
      <c r="AO166" t="str">
        <f>'Liste Linéaire_Togo'!AO166</f>
        <v>Positif</v>
      </c>
      <c r="AP166" t="str">
        <f>'Liste Linéaire_Togo'!AP166</f>
        <v>Formation sanitaire</v>
      </c>
    </row>
    <row r="167" spans="1:42">
      <c r="A167">
        <f>'Liste Linéaire_Togo'!A167</f>
        <v>166</v>
      </c>
      <c r="B167" t="str">
        <f>'Liste Linéaire_Togo'!B167</f>
        <v>BABOZA  RITA</v>
      </c>
      <c r="C167">
        <f>'Liste Linéaire_Togo'!C167</f>
        <v>20</v>
      </c>
      <c r="D167" t="str">
        <f>'Liste Linéaire_Togo'!D167</f>
        <v>[15-44]</v>
      </c>
      <c r="E167">
        <f>'Liste Linéaire_Togo'!E167</f>
        <v>0</v>
      </c>
      <c r="F167" t="str">
        <f>'Liste Linéaire_Togo'!F167</f>
        <v>Féminin</v>
      </c>
      <c r="G167" t="str">
        <f>'Liste Linéaire_Togo'!G167</f>
        <v>PECHEUSE</v>
      </c>
      <c r="H167">
        <f>'Liste Linéaire_Togo'!H167</f>
        <v>96822776</v>
      </c>
      <c r="I167" t="str">
        <f>'Liste Linéaire_Togo'!I167</f>
        <v>TOGBECONDJI</v>
      </c>
      <c r="J167" t="str">
        <f>VLOOKUP(I167,CARTE!$C$1:$F$198,3,FALSE)</f>
        <v>6.280782053118657</v>
      </c>
      <c r="K167" t="str">
        <f>VLOOKUP(I167,CARTE!$C$1:$F$198,4,FALSE)</f>
        <v xml:space="preserve"> 1.762305618314484</v>
      </c>
      <c r="L167" t="str">
        <f>'Liste Linéaire_Togo'!L167</f>
        <v>AZIAGBACONDJI</v>
      </c>
      <c r="M167" t="str">
        <f>'Liste Linéaire_Togo'!M167</f>
        <v>LACS1</v>
      </c>
      <c r="N167" t="str">
        <f>'Liste Linéaire_Togo'!N167</f>
        <v>Lacs</v>
      </c>
      <c r="O167" t="str">
        <f>'Liste Linéaire_Togo'!O167</f>
        <v>MARITIME</v>
      </c>
      <c r="P167" s="24">
        <f>'Liste Linéaire_Togo'!P167</f>
        <v>45605</v>
      </c>
      <c r="Q167" t="str">
        <f>'Liste Linéaire_Togo'!Q167</f>
        <v>S45</v>
      </c>
      <c r="R167" s="24">
        <f>'Liste Linéaire_Togo'!R167</f>
        <v>45605</v>
      </c>
      <c r="S167" t="str">
        <f>'Liste Linéaire_Togo'!S167</f>
        <v>OUI</v>
      </c>
      <c r="T167" t="str">
        <f>'Liste Linéaire_Togo'!T167</f>
        <v>OUI</v>
      </c>
      <c r="U167" t="str">
        <f>'Liste Linéaire_Togo'!U167</f>
        <v>NON</v>
      </c>
      <c r="V167" t="str">
        <f>'Liste Linéaire_Togo'!V167</f>
        <v>OUI</v>
      </c>
      <c r="W167" t="str">
        <f>'Liste Linéaire_Togo'!W167</f>
        <v>OUI</v>
      </c>
      <c r="X167" t="str">
        <f>'Liste Linéaire_Togo'!X167</f>
        <v>NON</v>
      </c>
      <c r="Y167" t="str">
        <f>'Liste Linéaire_Togo'!Y167</f>
        <v>NON</v>
      </c>
      <c r="Z167" t="str">
        <f>'Liste Linéaire_Togo'!Z167</f>
        <v>NON</v>
      </c>
      <c r="AA167" t="str">
        <f>'Liste Linéaire_Togo'!AA167</f>
        <v>NON</v>
      </c>
      <c r="AB167" t="str">
        <f>'Liste Linéaire_Togo'!AB167</f>
        <v>NON</v>
      </c>
      <c r="AC167" t="str">
        <f>'Liste Linéaire_Togo'!AC167</f>
        <v>NON</v>
      </c>
      <c r="AD167" t="str">
        <f>'Liste Linéaire_Togo'!AD167</f>
        <v>NON</v>
      </c>
      <c r="AE167" t="str">
        <f>'Liste Linéaire_Togo'!AE167</f>
        <v>OUI</v>
      </c>
      <c r="AF167" t="str">
        <f>'Liste Linéaire_Togo'!AF167</f>
        <v>positif</v>
      </c>
      <c r="AG167" t="str">
        <f>'Liste Linéaire_Togo'!AG167</f>
        <v>En cours</v>
      </c>
      <c r="AH167" t="str">
        <f>'Liste Linéaire_Togo'!AH167</f>
        <v>OUI</v>
      </c>
      <c r="AI167" s="24">
        <f>'Liste Linéaire_Togo'!AI167</f>
        <v>45607</v>
      </c>
      <c r="AJ167" t="str">
        <f>'Liste Linéaire_Togo'!AJ167</f>
        <v>Guéri</v>
      </c>
      <c r="AK167" t="str">
        <f>'Liste Linéaire_Togo'!AK167</f>
        <v>confirmé</v>
      </c>
      <c r="AL167" t="str">
        <f>'Liste Linéaire_Togo'!AL167</f>
        <v>Lacs</v>
      </c>
      <c r="AM167" t="str">
        <f>'Liste Linéaire_Togo'!AM167</f>
        <v>Lacs 1</v>
      </c>
      <c r="AN167" t="str">
        <f>'Liste Linéaire_Togo'!AN167</f>
        <v>Aného</v>
      </c>
      <c r="AO167" t="str">
        <f>'Liste Linéaire_Togo'!AO167</f>
        <v>Positif</v>
      </c>
      <c r="AP167" t="str">
        <f>'Liste Linéaire_Togo'!AP167</f>
        <v>Formation Sanitaire</v>
      </c>
    </row>
    <row r="168" spans="1:42">
      <c r="A168">
        <f>'Liste Linéaire_Togo'!A168</f>
        <v>167</v>
      </c>
      <c r="B168" t="str">
        <f>'Liste Linéaire_Togo'!B168</f>
        <v>AGOMADA DJOULI</v>
      </c>
      <c r="C168">
        <f>'Liste Linéaire_Togo'!C168</f>
        <v>40</v>
      </c>
      <c r="D168" t="str">
        <f>'Liste Linéaire_Togo'!D168</f>
        <v>[15-44]</v>
      </c>
      <c r="E168">
        <f>'Liste Linéaire_Togo'!E168</f>
        <v>0</v>
      </c>
      <c r="F168" t="str">
        <f>'Liste Linéaire_Togo'!F168</f>
        <v>Féminin</v>
      </c>
      <c r="G168" t="str">
        <f>'Liste Linéaire_Togo'!G168</f>
        <v>COUTURIERE</v>
      </c>
      <c r="H168">
        <f>'Liste Linéaire_Togo'!H168</f>
        <v>96332698</v>
      </c>
      <c r="I168" t="str">
        <f>'Liste Linéaire_Togo'!I168</f>
        <v>AVEME</v>
      </c>
      <c r="J168" t="str">
        <f>VLOOKUP(I168,CARTE!$C$1:$F$198,3,FALSE)</f>
        <v>6.227396584278712</v>
      </c>
      <c r="K168" t="str">
        <f>VLOOKUP(I168,CARTE!$C$1:$F$198,4,FALSE)</f>
        <v xml:space="preserve"> 1.5825646909844922</v>
      </c>
      <c r="L168" t="str">
        <f>'Liste Linéaire_Togo'!L168</f>
        <v>AZIAGBACONDJI</v>
      </c>
      <c r="M168" t="str">
        <f>'Liste Linéaire_Togo'!M168</f>
        <v>LACS1</v>
      </c>
      <c r="N168" t="str">
        <f>'Liste Linéaire_Togo'!N168</f>
        <v>Lacs</v>
      </c>
      <c r="O168" t="str">
        <f>'Liste Linéaire_Togo'!O168</f>
        <v>MARITIME</v>
      </c>
      <c r="P168" s="24">
        <f>'Liste Linéaire_Togo'!P168</f>
        <v>45605</v>
      </c>
      <c r="Q168" t="str">
        <f>'Liste Linéaire_Togo'!Q168</f>
        <v>S45</v>
      </c>
      <c r="R168" s="24">
        <f>'Liste Linéaire_Togo'!R168</f>
        <v>45605</v>
      </c>
      <c r="S168" t="str">
        <f>'Liste Linéaire_Togo'!S168</f>
        <v>OUI</v>
      </c>
      <c r="T168" t="str">
        <f>'Liste Linéaire_Togo'!T168</f>
        <v>OUI</v>
      </c>
      <c r="U168" t="str">
        <f>'Liste Linéaire_Togo'!U168</f>
        <v>NON</v>
      </c>
      <c r="V168" t="str">
        <f>'Liste Linéaire_Togo'!V168</f>
        <v>Oui</v>
      </c>
      <c r="W168" t="str">
        <f>'Liste Linéaire_Togo'!W168</f>
        <v>OUI</v>
      </c>
      <c r="X168" t="str">
        <f>'Liste Linéaire_Togo'!X168</f>
        <v>NON</v>
      </c>
      <c r="Y168" t="str">
        <f>'Liste Linéaire_Togo'!Y168</f>
        <v>NON</v>
      </c>
      <c r="Z168" t="str">
        <f>'Liste Linéaire_Togo'!Z168</f>
        <v>NON</v>
      </c>
      <c r="AA168" t="str">
        <f>'Liste Linéaire_Togo'!AA168</f>
        <v>NON</v>
      </c>
      <c r="AB168" t="str">
        <f>'Liste Linéaire_Togo'!AB168</f>
        <v>NON</v>
      </c>
      <c r="AC168" t="str">
        <f>'Liste Linéaire_Togo'!AC168</f>
        <v>NON</v>
      </c>
      <c r="AD168" t="str">
        <f>'Liste Linéaire_Togo'!AD168</f>
        <v>NON</v>
      </c>
      <c r="AE168" t="str">
        <f>'Liste Linéaire_Togo'!AE168</f>
        <v>OUI</v>
      </c>
      <c r="AF168" t="str">
        <f>'Liste Linéaire_Togo'!AF168</f>
        <v>positif</v>
      </c>
      <c r="AG168" t="str">
        <f>'Liste Linéaire_Togo'!AG168</f>
        <v>En cours</v>
      </c>
      <c r="AH168" t="str">
        <f>'Liste Linéaire_Togo'!AH168</f>
        <v>OUI</v>
      </c>
      <c r="AI168" s="24">
        <f>'Liste Linéaire_Togo'!AI168</f>
        <v>45607</v>
      </c>
      <c r="AJ168" t="str">
        <f>'Liste Linéaire_Togo'!AJ168</f>
        <v>Guéri</v>
      </c>
      <c r="AK168" t="str">
        <f>'Liste Linéaire_Togo'!AK168</f>
        <v>confirmé</v>
      </c>
      <c r="AL168" t="str">
        <f>'Liste Linéaire_Togo'!AL168</f>
        <v>Lacs</v>
      </c>
      <c r="AM168" t="str">
        <f>'Liste Linéaire_Togo'!AM168</f>
        <v>Lacs 1</v>
      </c>
      <c r="AN168" t="str">
        <f>'Liste Linéaire_Togo'!AN168</f>
        <v>Aného</v>
      </c>
      <c r="AO168" t="str">
        <f>'Liste Linéaire_Togo'!AO168</f>
        <v>Positif</v>
      </c>
      <c r="AP168" t="str">
        <f>'Liste Linéaire_Togo'!AP168</f>
        <v>Communautaire</v>
      </c>
    </row>
    <row r="169" spans="1:42">
      <c r="A169">
        <f>'Liste Linéaire_Togo'!A169</f>
        <v>168</v>
      </c>
      <c r="B169" t="str">
        <f>'Liste Linéaire_Togo'!B169</f>
        <v>JOHSON  JANVIER</v>
      </c>
      <c r="C169">
        <f>'Liste Linéaire_Togo'!C169</f>
        <v>13</v>
      </c>
      <c r="D169" t="str">
        <f>'Liste Linéaire_Togo'!D169</f>
        <v>[5-14]</v>
      </c>
      <c r="E169">
        <f>'Liste Linéaire_Togo'!E169</f>
        <v>0</v>
      </c>
      <c r="F169" t="str">
        <f>'Liste Linéaire_Togo'!F169</f>
        <v>Masculin</v>
      </c>
      <c r="G169" t="str">
        <f>'Liste Linéaire_Togo'!G169</f>
        <v>ELEVE</v>
      </c>
      <c r="H169">
        <f>'Liste Linéaire_Togo'!H169</f>
        <v>0</v>
      </c>
      <c r="I169" t="str">
        <f>'Liste Linéaire_Togo'!I169</f>
        <v>AVEME</v>
      </c>
      <c r="J169" t="str">
        <f>VLOOKUP(I169,CARTE!$C$1:$F$198,3,FALSE)</f>
        <v>6.227396584278712</v>
      </c>
      <c r="K169" t="str">
        <f>VLOOKUP(I169,CARTE!$C$1:$F$198,4,FALSE)</f>
        <v xml:space="preserve"> 1.5825646909844922</v>
      </c>
      <c r="L169" t="str">
        <f>'Liste Linéaire_Togo'!L169</f>
        <v>AZIAGBACONDJI</v>
      </c>
      <c r="M169" t="str">
        <f>'Liste Linéaire_Togo'!M169</f>
        <v>LACS1</v>
      </c>
      <c r="N169" t="str">
        <f>'Liste Linéaire_Togo'!N169</f>
        <v>Lacs</v>
      </c>
      <c r="O169" t="str">
        <f>'Liste Linéaire_Togo'!O169</f>
        <v>MARITIME</v>
      </c>
      <c r="P169" s="24">
        <f>'Liste Linéaire_Togo'!P169</f>
        <v>45606</v>
      </c>
      <c r="Q169" t="str">
        <f>'Liste Linéaire_Togo'!Q169</f>
        <v>S45</v>
      </c>
      <c r="R169" s="24">
        <f>'Liste Linéaire_Togo'!R169</f>
        <v>45607</v>
      </c>
      <c r="S169" t="str">
        <f>'Liste Linéaire_Togo'!S169</f>
        <v>OUI</v>
      </c>
      <c r="T169" t="str">
        <f>'Liste Linéaire_Togo'!T169</f>
        <v>OUI</v>
      </c>
      <c r="U169" t="str">
        <f>'Liste Linéaire_Togo'!U169</f>
        <v>NON</v>
      </c>
      <c r="V169" t="str">
        <f>'Liste Linéaire_Togo'!V169</f>
        <v>OUI</v>
      </c>
      <c r="W169" t="str">
        <f>'Liste Linéaire_Togo'!W169</f>
        <v>OUI</v>
      </c>
      <c r="X169" t="str">
        <f>'Liste Linéaire_Togo'!X169</f>
        <v>NON</v>
      </c>
      <c r="Y169" t="str">
        <f>'Liste Linéaire_Togo'!Y169</f>
        <v>NON</v>
      </c>
      <c r="Z169" t="str">
        <f>'Liste Linéaire_Togo'!Z169</f>
        <v>NON</v>
      </c>
      <c r="AA169" t="str">
        <f>'Liste Linéaire_Togo'!AA169</f>
        <v>NON</v>
      </c>
      <c r="AB169" t="str">
        <f>'Liste Linéaire_Togo'!AB169</f>
        <v>NON</v>
      </c>
      <c r="AC169" t="str">
        <f>'Liste Linéaire_Togo'!AC169</f>
        <v>NON</v>
      </c>
      <c r="AD169" t="str">
        <f>'Liste Linéaire_Togo'!AD169</f>
        <v>NON</v>
      </c>
      <c r="AE169" t="str">
        <f>'Liste Linéaire_Togo'!AE169</f>
        <v>OUI</v>
      </c>
      <c r="AF169" t="str">
        <f>'Liste Linéaire_Togo'!AF169</f>
        <v>positif</v>
      </c>
      <c r="AG169" t="str">
        <f>'Liste Linéaire_Togo'!AG169</f>
        <v>En cours</v>
      </c>
      <c r="AH169" t="str">
        <f>'Liste Linéaire_Togo'!AH169</f>
        <v>OUI</v>
      </c>
      <c r="AI169" s="24">
        <f>'Liste Linéaire_Togo'!AI169</f>
        <v>0</v>
      </c>
      <c r="AJ169" t="str">
        <f>'Liste Linéaire_Togo'!AJ169</f>
        <v>Guéri</v>
      </c>
      <c r="AK169" t="str">
        <f>'Liste Linéaire_Togo'!AK169</f>
        <v>confirmé</v>
      </c>
      <c r="AL169" t="str">
        <f>'Liste Linéaire_Togo'!AL169</f>
        <v>Lacs</v>
      </c>
      <c r="AM169" t="str">
        <f>'Liste Linéaire_Togo'!AM169</f>
        <v>Lacs 1</v>
      </c>
      <c r="AN169" t="str">
        <f>'Liste Linéaire_Togo'!AN169</f>
        <v>Aného</v>
      </c>
      <c r="AO169" t="str">
        <f>'Liste Linéaire_Togo'!AO169</f>
        <v>Positif</v>
      </c>
      <c r="AP169" t="str">
        <f>'Liste Linéaire_Togo'!AP169</f>
        <v>Communautaire</v>
      </c>
    </row>
    <row r="170" spans="1:42">
      <c r="A170">
        <f>'Liste Linéaire_Togo'!A170</f>
        <v>169</v>
      </c>
      <c r="B170" t="str">
        <f>'Liste Linéaire_Togo'!B170</f>
        <v>ELAVAGNON  AHOEFA</v>
      </c>
      <c r="C170">
        <f>'Liste Linéaire_Togo'!C170</f>
        <v>11</v>
      </c>
      <c r="D170" t="str">
        <f>'Liste Linéaire_Togo'!D170</f>
        <v>[5-14]</v>
      </c>
      <c r="E170">
        <f>'Liste Linéaire_Togo'!E170</f>
        <v>0</v>
      </c>
      <c r="F170" t="str">
        <f>'Liste Linéaire_Togo'!F170</f>
        <v>Féminin</v>
      </c>
      <c r="G170" t="str">
        <f>'Liste Linéaire_Togo'!G170</f>
        <v>ELEVE</v>
      </c>
      <c r="H170">
        <f>'Liste Linéaire_Togo'!H170</f>
        <v>0</v>
      </c>
      <c r="I170" t="str">
        <f>'Liste Linéaire_Togo'!I170</f>
        <v>AVEME</v>
      </c>
      <c r="J170" t="str">
        <f>VLOOKUP(I170,CARTE!$C$1:$F$198,3,FALSE)</f>
        <v>6.227396584278712</v>
      </c>
      <c r="K170" t="str">
        <f>VLOOKUP(I170,CARTE!$C$1:$F$198,4,FALSE)</f>
        <v xml:space="preserve"> 1.5825646909844922</v>
      </c>
      <c r="L170" t="str">
        <f>'Liste Linéaire_Togo'!L170</f>
        <v>AZIAGBACONDJI</v>
      </c>
      <c r="M170" t="str">
        <f>'Liste Linéaire_Togo'!M170</f>
        <v>LACS1</v>
      </c>
      <c r="N170" t="str">
        <f>'Liste Linéaire_Togo'!N170</f>
        <v>Lacs</v>
      </c>
      <c r="O170" t="str">
        <f>'Liste Linéaire_Togo'!O170</f>
        <v>MARITIME</v>
      </c>
      <c r="P170" s="24">
        <f>'Liste Linéaire_Togo'!P170</f>
        <v>45605</v>
      </c>
      <c r="Q170" t="str">
        <f>'Liste Linéaire_Togo'!Q170</f>
        <v>S45</v>
      </c>
      <c r="R170" s="24">
        <f>'Liste Linéaire_Togo'!R170</f>
        <v>45607</v>
      </c>
      <c r="S170" t="str">
        <f>'Liste Linéaire_Togo'!S170</f>
        <v>OUI</v>
      </c>
      <c r="T170" t="str">
        <f>'Liste Linéaire_Togo'!T170</f>
        <v>OUI</v>
      </c>
      <c r="U170" t="str">
        <f>'Liste Linéaire_Togo'!U170</f>
        <v>NON</v>
      </c>
      <c r="V170" t="str">
        <f>'Liste Linéaire_Togo'!V170</f>
        <v>NON</v>
      </c>
      <c r="W170" t="str">
        <f>'Liste Linéaire_Togo'!W170</f>
        <v>NON</v>
      </c>
      <c r="X170" t="str">
        <f>'Liste Linéaire_Togo'!X170</f>
        <v>NON</v>
      </c>
      <c r="Y170" t="str">
        <f>'Liste Linéaire_Togo'!Y170</f>
        <v>NON</v>
      </c>
      <c r="Z170" t="str">
        <f>'Liste Linéaire_Togo'!Z170</f>
        <v>NON</v>
      </c>
      <c r="AA170" t="str">
        <f>'Liste Linéaire_Togo'!AA170</f>
        <v>NON</v>
      </c>
      <c r="AB170" t="str">
        <f>'Liste Linéaire_Togo'!AB170</f>
        <v>NON</v>
      </c>
      <c r="AC170" t="str">
        <f>'Liste Linéaire_Togo'!AC170</f>
        <v>NON</v>
      </c>
      <c r="AD170" t="str">
        <f>'Liste Linéaire_Togo'!AD170</f>
        <v>NON</v>
      </c>
      <c r="AE170" t="str">
        <f>'Liste Linéaire_Togo'!AE170</f>
        <v>OUI</v>
      </c>
      <c r="AF170" t="str">
        <f>'Liste Linéaire_Togo'!AF170</f>
        <v>négatif</v>
      </c>
      <c r="AG170" t="str">
        <f>'Liste Linéaire_Togo'!AG170</f>
        <v>En cours</v>
      </c>
      <c r="AH170" t="str">
        <f>'Liste Linéaire_Togo'!AH170</f>
        <v>OUI</v>
      </c>
      <c r="AI170" s="24">
        <f>'Liste Linéaire_Togo'!AI170</f>
        <v>0</v>
      </c>
      <c r="AJ170" t="str">
        <f>'Liste Linéaire_Togo'!AJ170</f>
        <v>Guéri</v>
      </c>
      <c r="AK170" t="str">
        <f>'Liste Linéaire_Togo'!AK170</f>
        <v>suspect</v>
      </c>
      <c r="AL170" t="str">
        <f>'Liste Linéaire_Togo'!AL170</f>
        <v>Lacs</v>
      </c>
      <c r="AM170" t="str">
        <f>'Liste Linéaire_Togo'!AM170</f>
        <v>Lacs 1</v>
      </c>
      <c r="AN170" t="str">
        <f>'Liste Linéaire_Togo'!AN170</f>
        <v>Aného</v>
      </c>
      <c r="AO170" t="str">
        <f>'Liste Linéaire_Togo'!AO170</f>
        <v>negatif</v>
      </c>
      <c r="AP170" t="str">
        <f>'Liste Linéaire_Togo'!AP170</f>
        <v>Communautaire</v>
      </c>
    </row>
    <row r="171" spans="1:42">
      <c r="A171">
        <f>'Liste Linéaire_Togo'!A171</f>
        <v>170</v>
      </c>
      <c r="B171" t="str">
        <f>'Liste Linéaire_Togo'!B171</f>
        <v>AMOUZOU GABRIEL</v>
      </c>
      <c r="C171">
        <f>'Liste Linéaire_Togo'!C171</f>
        <v>19</v>
      </c>
      <c r="D171" t="str">
        <f>'Liste Linéaire_Togo'!D171</f>
        <v>[15-44]</v>
      </c>
      <c r="E171">
        <f>'Liste Linéaire_Togo'!E171</f>
        <v>0</v>
      </c>
      <c r="F171" t="str">
        <f>'Liste Linéaire_Togo'!F171</f>
        <v>Masculin</v>
      </c>
      <c r="G171" t="str">
        <f>'Liste Linéaire_Togo'!G171</f>
        <v>PECHEUR</v>
      </c>
      <c r="H171">
        <f>'Liste Linéaire_Togo'!H171</f>
        <v>0</v>
      </c>
      <c r="I171" t="str">
        <f>'Liste Linéaire_Togo'!I171</f>
        <v>TOGBECONDJI</v>
      </c>
      <c r="J171" t="str">
        <f>VLOOKUP(I171,CARTE!$C$1:$F$198,3,FALSE)</f>
        <v>6.280782053118657</v>
      </c>
      <c r="K171" t="str">
        <f>VLOOKUP(I171,CARTE!$C$1:$F$198,4,FALSE)</f>
        <v xml:space="preserve"> 1.762305618314484</v>
      </c>
      <c r="L171" t="str">
        <f>'Liste Linéaire_Togo'!L171</f>
        <v>AZIAGBACONDJI</v>
      </c>
      <c r="M171" t="str">
        <f>'Liste Linéaire_Togo'!M171</f>
        <v>LACS1</v>
      </c>
      <c r="N171" t="str">
        <f>'Liste Linéaire_Togo'!N171</f>
        <v>Lacs</v>
      </c>
      <c r="O171" t="str">
        <f>'Liste Linéaire_Togo'!O171</f>
        <v>MARITIME</v>
      </c>
      <c r="P171" s="24">
        <f>'Liste Linéaire_Togo'!P171</f>
        <v>45605</v>
      </c>
      <c r="Q171" t="str">
        <f>'Liste Linéaire_Togo'!Q171</f>
        <v>S45</v>
      </c>
      <c r="R171" s="24">
        <f>'Liste Linéaire_Togo'!R171</f>
        <v>45608</v>
      </c>
      <c r="S171" t="str">
        <f>'Liste Linéaire_Togo'!S171</f>
        <v>OUI</v>
      </c>
      <c r="T171" t="str">
        <f>'Liste Linéaire_Togo'!T171</f>
        <v>OUI</v>
      </c>
      <c r="U171" t="str">
        <f>'Liste Linéaire_Togo'!U171</f>
        <v>NON</v>
      </c>
      <c r="V171" t="str">
        <f>'Liste Linéaire_Togo'!V171</f>
        <v>OUI</v>
      </c>
      <c r="W171" t="str">
        <f>'Liste Linéaire_Togo'!W171</f>
        <v>OUI</v>
      </c>
      <c r="X171" t="str">
        <f>'Liste Linéaire_Togo'!X171</f>
        <v>NON</v>
      </c>
      <c r="Y171" t="str">
        <f>'Liste Linéaire_Togo'!Y171</f>
        <v>NON</v>
      </c>
      <c r="Z171" t="str">
        <f>'Liste Linéaire_Togo'!Z171</f>
        <v>NON</v>
      </c>
      <c r="AA171" t="str">
        <f>'Liste Linéaire_Togo'!AA171</f>
        <v>NON</v>
      </c>
      <c r="AB171" t="str">
        <f>'Liste Linéaire_Togo'!AB171</f>
        <v>NON</v>
      </c>
      <c r="AC171" t="str">
        <f>'Liste Linéaire_Togo'!AC171</f>
        <v>NON</v>
      </c>
      <c r="AD171" t="str">
        <f>'Liste Linéaire_Togo'!AD171</f>
        <v>NON</v>
      </c>
      <c r="AE171" t="str">
        <f>'Liste Linéaire_Togo'!AE171</f>
        <v>OUI</v>
      </c>
      <c r="AF171" t="str">
        <f>'Liste Linéaire_Togo'!AF171</f>
        <v>positif</v>
      </c>
      <c r="AG171" t="str">
        <f>'Liste Linéaire_Togo'!AG171</f>
        <v>En cours</v>
      </c>
      <c r="AH171" t="str">
        <f>'Liste Linéaire_Togo'!AH171</f>
        <v>OUI</v>
      </c>
      <c r="AI171" s="24">
        <f>'Liste Linéaire_Togo'!AI171</f>
        <v>0</v>
      </c>
      <c r="AJ171" t="str">
        <f>'Liste Linéaire_Togo'!AJ171</f>
        <v>Guéri</v>
      </c>
      <c r="AK171" t="str">
        <f>'Liste Linéaire_Togo'!AK171</f>
        <v>confirmé</v>
      </c>
      <c r="AL171" t="str">
        <f>'Liste Linéaire_Togo'!AL171</f>
        <v>Lacs</v>
      </c>
      <c r="AM171" t="str">
        <f>'Liste Linéaire_Togo'!AM171</f>
        <v>Lacs 1</v>
      </c>
      <c r="AN171" t="str">
        <f>'Liste Linéaire_Togo'!AN171</f>
        <v>Aného</v>
      </c>
      <c r="AO171" t="str">
        <f>'Liste Linéaire_Togo'!AO171</f>
        <v>Positif</v>
      </c>
      <c r="AP171" t="str">
        <f>'Liste Linéaire_Togo'!AP171</f>
        <v>Communautaire</v>
      </c>
    </row>
    <row r="172" spans="1:42">
      <c r="A172">
        <f>'Liste Linéaire_Togo'!A172</f>
        <v>171</v>
      </c>
      <c r="B172" t="str">
        <f>'Liste Linéaire_Togo'!B172</f>
        <v>KOUTOWOU  SEVE</v>
      </c>
      <c r="C172">
        <f>'Liste Linéaire_Togo'!C172</f>
        <v>35</v>
      </c>
      <c r="D172" t="str">
        <f>'Liste Linéaire_Togo'!D172</f>
        <v>[15-44]</v>
      </c>
      <c r="E172">
        <f>'Liste Linéaire_Togo'!E172</f>
        <v>0</v>
      </c>
      <c r="F172" t="str">
        <f>'Liste Linéaire_Togo'!F172</f>
        <v>Féminin</v>
      </c>
      <c r="G172" t="str">
        <f>'Liste Linéaire_Togo'!G172</f>
        <v>REVENDEUSE</v>
      </c>
      <c r="H172">
        <f>'Liste Linéaire_Togo'!H172</f>
        <v>0</v>
      </c>
      <c r="I172" t="str">
        <f>'Liste Linéaire_Togo'!I172</f>
        <v>GAMEKOPE</v>
      </c>
      <c r="J172" t="str">
        <f>VLOOKUP(I172,CARTE!$C$1:$F$198,3,FALSE)</f>
        <v>6.3322757043351965</v>
      </c>
      <c r="K172" t="str">
        <f>VLOOKUP(I172,CARTE!$C$1:$F$198,4,FALSE)</f>
        <v xml:space="preserve"> 1.6080765433497823</v>
      </c>
      <c r="L172" t="str">
        <f>'Liste Linéaire_Togo'!L172</f>
        <v>ANFOIN</v>
      </c>
      <c r="M172" t="str">
        <f>'Liste Linéaire_Togo'!M172</f>
        <v>LACS4</v>
      </c>
      <c r="N172" t="str">
        <f>'Liste Linéaire_Togo'!N172</f>
        <v>Lacs</v>
      </c>
      <c r="O172" t="str">
        <f>'Liste Linéaire_Togo'!O172</f>
        <v>MARITIME</v>
      </c>
      <c r="P172" s="24">
        <f>'Liste Linéaire_Togo'!P172</f>
        <v>45607</v>
      </c>
      <c r="Q172" t="str">
        <f>'Liste Linéaire_Togo'!Q172</f>
        <v>S46</v>
      </c>
      <c r="R172" s="24">
        <f>'Liste Linéaire_Togo'!R172</f>
        <v>45609</v>
      </c>
      <c r="S172" t="str">
        <f>'Liste Linéaire_Togo'!S172</f>
        <v>OUI</v>
      </c>
      <c r="T172" t="str">
        <f>'Liste Linéaire_Togo'!T172</f>
        <v>OUI</v>
      </c>
      <c r="U172" t="str">
        <f>'Liste Linéaire_Togo'!U172</f>
        <v>NON</v>
      </c>
      <c r="V172" t="str">
        <f>'Liste Linéaire_Togo'!V172</f>
        <v>NON</v>
      </c>
      <c r="W172" t="str">
        <f>'Liste Linéaire_Togo'!W172</f>
        <v>NON</v>
      </c>
      <c r="X172" t="str">
        <f>'Liste Linéaire_Togo'!X172</f>
        <v>NON</v>
      </c>
      <c r="Y172" t="str">
        <f>'Liste Linéaire_Togo'!Y172</f>
        <v>NON</v>
      </c>
      <c r="Z172" t="str">
        <f>'Liste Linéaire_Togo'!Z172</f>
        <v>NON</v>
      </c>
      <c r="AA172" t="str">
        <f>'Liste Linéaire_Togo'!AA172</f>
        <v>NON</v>
      </c>
      <c r="AB172" t="str">
        <f>'Liste Linéaire_Togo'!AB172</f>
        <v>NON</v>
      </c>
      <c r="AC172" t="str">
        <f>'Liste Linéaire_Togo'!AC172</f>
        <v>NON</v>
      </c>
      <c r="AD172" t="str">
        <f>'Liste Linéaire_Togo'!AD172</f>
        <v>NON</v>
      </c>
      <c r="AE172" t="str">
        <f>'Liste Linéaire_Togo'!AE172</f>
        <v>OUI</v>
      </c>
      <c r="AF172" t="str">
        <f>'Liste Linéaire_Togo'!AF172</f>
        <v>négatif</v>
      </c>
      <c r="AG172" t="str">
        <f>'Liste Linéaire_Togo'!AG172</f>
        <v>En cours</v>
      </c>
      <c r="AH172" t="str">
        <f>'Liste Linéaire_Togo'!AH172</f>
        <v>NON</v>
      </c>
      <c r="AI172" s="24">
        <f>'Liste Linéaire_Togo'!AI172</f>
        <v>0</v>
      </c>
      <c r="AJ172" t="str">
        <f>'Liste Linéaire_Togo'!AJ172</f>
        <v>Guéri</v>
      </c>
      <c r="AK172" t="str">
        <f>'Liste Linéaire_Togo'!AK172</f>
        <v>suspect</v>
      </c>
      <c r="AL172" t="str">
        <f>'Liste Linéaire_Togo'!AL172</f>
        <v>Lacs</v>
      </c>
      <c r="AM172" t="str">
        <f>'Liste Linéaire_Togo'!AM172</f>
        <v>Lacs 4</v>
      </c>
      <c r="AN172" t="str">
        <f>'Liste Linéaire_Togo'!AN172</f>
        <v>Anfoin</v>
      </c>
      <c r="AO172" t="str">
        <f>'Liste Linéaire_Togo'!AO172</f>
        <v>negatif</v>
      </c>
      <c r="AP172" t="str">
        <f>'Liste Linéaire_Togo'!AP172</f>
        <v>Formation Sanitaire</v>
      </c>
    </row>
    <row r="173" spans="1:42">
      <c r="A173">
        <f>'Liste Linéaire_Togo'!A173</f>
        <v>172</v>
      </c>
      <c r="B173" t="str">
        <f>'Liste Linéaire_Togo'!B173</f>
        <v>ASSAGBA KEVIN</v>
      </c>
      <c r="C173">
        <f>'Liste Linéaire_Togo'!C173</f>
        <v>33</v>
      </c>
      <c r="D173" t="str">
        <f>'Liste Linéaire_Togo'!D173</f>
        <v>[15-44]</v>
      </c>
      <c r="E173">
        <f>'Liste Linéaire_Togo'!E173</f>
        <v>0</v>
      </c>
      <c r="F173" t="str">
        <f>'Liste Linéaire_Togo'!F173</f>
        <v>Masculin</v>
      </c>
      <c r="G173" t="str">
        <f>'Liste Linéaire_Togo'!G173</f>
        <v>COIFFEUR</v>
      </c>
      <c r="H173">
        <f>'Liste Linéaire_Togo'!H173</f>
        <v>0</v>
      </c>
      <c r="I173" t="str">
        <f>'Liste Linéaire_Togo'!I173</f>
        <v>ASSOAGBAKOPE</v>
      </c>
      <c r="J173" t="str">
        <f>VLOOKUP(I173,CARTE!$C$1:$F$198,3,FALSE)</f>
        <v>6.3322757043351965</v>
      </c>
      <c r="K173" t="str">
        <f>VLOOKUP(I173,CARTE!$C$1:$F$198,4,FALSE)</f>
        <v xml:space="preserve"> 1.6080765433497823</v>
      </c>
      <c r="L173" t="str">
        <f>'Liste Linéaire_Togo'!L173</f>
        <v>ANFOIN</v>
      </c>
      <c r="M173" t="str">
        <f>'Liste Linéaire_Togo'!M173</f>
        <v>LACS4</v>
      </c>
      <c r="N173" t="str">
        <f>'Liste Linéaire_Togo'!N173</f>
        <v>Lacs</v>
      </c>
      <c r="O173" t="str">
        <f>'Liste Linéaire_Togo'!O173</f>
        <v>MARITIME</v>
      </c>
      <c r="P173" s="24">
        <f>'Liste Linéaire_Togo'!P173</f>
        <v>45608</v>
      </c>
      <c r="Q173" t="str">
        <f>'Liste Linéaire_Togo'!Q173</f>
        <v>S46</v>
      </c>
      <c r="R173" s="24">
        <f>'Liste Linéaire_Togo'!R173</f>
        <v>45609</v>
      </c>
      <c r="S173" t="str">
        <f>'Liste Linéaire_Togo'!S173</f>
        <v>OUI</v>
      </c>
      <c r="T173" t="str">
        <f>'Liste Linéaire_Togo'!T173</f>
        <v>NON</v>
      </c>
      <c r="U173" t="str">
        <f>'Liste Linéaire_Togo'!U173</f>
        <v>NON</v>
      </c>
      <c r="V173" t="str">
        <f>'Liste Linéaire_Togo'!V173</f>
        <v>NON</v>
      </c>
      <c r="W173" t="str">
        <f>'Liste Linéaire_Togo'!W173</f>
        <v>NON</v>
      </c>
      <c r="X173" t="str">
        <f>'Liste Linéaire_Togo'!X173</f>
        <v>NON</v>
      </c>
      <c r="Y173" t="str">
        <f>'Liste Linéaire_Togo'!Y173</f>
        <v>NON</v>
      </c>
      <c r="Z173" t="str">
        <f>'Liste Linéaire_Togo'!Z173</f>
        <v>NON</v>
      </c>
      <c r="AA173" t="str">
        <f>'Liste Linéaire_Togo'!AA173</f>
        <v>NON</v>
      </c>
      <c r="AB173" t="str">
        <f>'Liste Linéaire_Togo'!AB173</f>
        <v>NON</v>
      </c>
      <c r="AC173" t="str">
        <f>'Liste Linéaire_Togo'!AC173</f>
        <v>NON</v>
      </c>
      <c r="AD173" t="str">
        <f>'Liste Linéaire_Togo'!AD173</f>
        <v>NON</v>
      </c>
      <c r="AE173" t="str">
        <f>'Liste Linéaire_Togo'!AE173</f>
        <v>OUI</v>
      </c>
      <c r="AF173" t="str">
        <f>'Liste Linéaire_Togo'!AF173</f>
        <v>négatif</v>
      </c>
      <c r="AG173" t="str">
        <f>'Liste Linéaire_Togo'!AG173</f>
        <v>En cours</v>
      </c>
      <c r="AH173" t="str">
        <f>'Liste Linéaire_Togo'!AH173</f>
        <v>NON</v>
      </c>
      <c r="AI173" s="24">
        <f>'Liste Linéaire_Togo'!AI173</f>
        <v>0</v>
      </c>
      <c r="AJ173" t="str">
        <f>'Liste Linéaire_Togo'!AJ173</f>
        <v>Guéri</v>
      </c>
      <c r="AK173" t="str">
        <f>'Liste Linéaire_Togo'!AK173</f>
        <v>suspect</v>
      </c>
      <c r="AL173" t="str">
        <f>'Liste Linéaire_Togo'!AL173</f>
        <v>Lacs</v>
      </c>
      <c r="AM173" t="str">
        <f>'Liste Linéaire_Togo'!AM173</f>
        <v>Lacs 4</v>
      </c>
      <c r="AN173" t="str">
        <f>'Liste Linéaire_Togo'!AN173</f>
        <v>Anfoin</v>
      </c>
      <c r="AO173" t="str">
        <f>'Liste Linéaire_Togo'!AO173</f>
        <v>negatif</v>
      </c>
      <c r="AP173" t="str">
        <f>'Liste Linéaire_Togo'!AP173</f>
        <v>Communautaire</v>
      </c>
    </row>
    <row r="174" spans="1:42">
      <c r="A174">
        <f>'Liste Linéaire_Togo'!A174</f>
        <v>173</v>
      </c>
      <c r="B174" t="str">
        <f>'Liste Linéaire_Togo'!B174</f>
        <v>SENA  KOKOE</v>
      </c>
      <c r="C174">
        <f>'Liste Linéaire_Togo'!C174</f>
        <v>10</v>
      </c>
      <c r="D174" t="str">
        <f>'Liste Linéaire_Togo'!D174</f>
        <v>[5-14]</v>
      </c>
      <c r="E174">
        <f>'Liste Linéaire_Togo'!E174</f>
        <v>0</v>
      </c>
      <c r="F174" t="str">
        <f>'Liste Linéaire_Togo'!F174</f>
        <v>Féminin</v>
      </c>
      <c r="G174" t="str">
        <f>'Liste Linéaire_Togo'!G174</f>
        <v>ECOLIERE</v>
      </c>
      <c r="H174">
        <f>'Liste Linéaire_Togo'!H174</f>
        <v>0</v>
      </c>
      <c r="I174" t="str">
        <f>'Liste Linéaire_Togo'!I174</f>
        <v>GBADJI</v>
      </c>
      <c r="J174" t="str">
        <f>VLOOKUP(I174,CARTE!$C$1:$F$198,3,FALSE)</f>
        <v>6.3322757043351965</v>
      </c>
      <c r="K174" t="str">
        <f>VLOOKUP(I174,CARTE!$C$1:$F$198,4,FALSE)</f>
        <v xml:space="preserve"> 1.6080765433497823</v>
      </c>
      <c r="L174" t="str">
        <f>'Liste Linéaire_Togo'!L174</f>
        <v>MELLY DJIGBE</v>
      </c>
      <c r="M174" t="str">
        <f>'Liste Linéaire_Togo'!M174</f>
        <v>LACS4</v>
      </c>
      <c r="N174" t="str">
        <f>'Liste Linéaire_Togo'!N174</f>
        <v>Lacs</v>
      </c>
      <c r="O174" t="str">
        <f>'Liste Linéaire_Togo'!O174</f>
        <v>MARITIME</v>
      </c>
      <c r="P174" s="24">
        <f>'Liste Linéaire_Togo'!P174</f>
        <v>45609</v>
      </c>
      <c r="Q174" t="str">
        <f>'Liste Linéaire_Togo'!Q174</f>
        <v>S46</v>
      </c>
      <c r="R174" s="24">
        <f>'Liste Linéaire_Togo'!R174</f>
        <v>45609</v>
      </c>
      <c r="S174" t="str">
        <f>'Liste Linéaire_Togo'!S174</f>
        <v>OUI</v>
      </c>
      <c r="T174" t="str">
        <f>'Liste Linéaire_Togo'!T174</f>
        <v>NON</v>
      </c>
      <c r="U174" t="str">
        <f>'Liste Linéaire_Togo'!U174</f>
        <v>NON</v>
      </c>
      <c r="V174" t="str">
        <f>'Liste Linéaire_Togo'!V174</f>
        <v>NON</v>
      </c>
      <c r="W174" t="str">
        <f>'Liste Linéaire_Togo'!W174</f>
        <v>NON</v>
      </c>
      <c r="X174" t="str">
        <f>'Liste Linéaire_Togo'!X174</f>
        <v>NON</v>
      </c>
      <c r="Y174" t="str">
        <f>'Liste Linéaire_Togo'!Y174</f>
        <v>NON</v>
      </c>
      <c r="Z174" t="str">
        <f>'Liste Linéaire_Togo'!Z174</f>
        <v>NON</v>
      </c>
      <c r="AA174" t="str">
        <f>'Liste Linéaire_Togo'!AA174</f>
        <v>NON</v>
      </c>
      <c r="AB174" t="str">
        <f>'Liste Linéaire_Togo'!AB174</f>
        <v>NON</v>
      </c>
      <c r="AC174" t="str">
        <f>'Liste Linéaire_Togo'!AC174</f>
        <v>NON</v>
      </c>
      <c r="AD174" t="str">
        <f>'Liste Linéaire_Togo'!AD174</f>
        <v>NON</v>
      </c>
      <c r="AE174" t="str">
        <f>'Liste Linéaire_Togo'!AE174</f>
        <v>OUI</v>
      </c>
      <c r="AF174" t="str">
        <f>'Liste Linéaire_Togo'!AF174</f>
        <v>négatif</v>
      </c>
      <c r="AG174" t="str">
        <f>'Liste Linéaire_Togo'!AG174</f>
        <v>En cours</v>
      </c>
      <c r="AH174" t="str">
        <f>'Liste Linéaire_Togo'!AH174</f>
        <v>NON</v>
      </c>
      <c r="AI174" s="24">
        <f>'Liste Linéaire_Togo'!AI174</f>
        <v>0</v>
      </c>
      <c r="AJ174" t="str">
        <f>'Liste Linéaire_Togo'!AJ174</f>
        <v>Guéri</v>
      </c>
      <c r="AK174" t="str">
        <f>'Liste Linéaire_Togo'!AK174</f>
        <v>suspect</v>
      </c>
      <c r="AL174" t="str">
        <f>'Liste Linéaire_Togo'!AL174</f>
        <v>Lacs</v>
      </c>
      <c r="AM174" t="str">
        <f>'Liste Linéaire_Togo'!AM174</f>
        <v>Lacs 4</v>
      </c>
      <c r="AN174" t="str">
        <f>'Liste Linéaire_Togo'!AN174</f>
        <v>Anfoin</v>
      </c>
      <c r="AO174" t="str">
        <f>'Liste Linéaire_Togo'!AO174</f>
        <v>negatif</v>
      </c>
      <c r="AP174" t="str">
        <f>'Liste Linéaire_Togo'!AP174</f>
        <v>Communautaire</v>
      </c>
    </row>
    <row r="175" spans="1:42">
      <c r="A175">
        <f>'Liste Linéaire_Togo'!A175</f>
        <v>174</v>
      </c>
      <c r="B175" t="str">
        <f>'Liste Linéaire_Togo'!B175</f>
        <v>ATTIOGBE  DENISE</v>
      </c>
      <c r="C175">
        <f>'Liste Linéaire_Togo'!C175</f>
        <v>26</v>
      </c>
      <c r="D175" t="str">
        <f>'Liste Linéaire_Togo'!D175</f>
        <v>[15-44]</v>
      </c>
      <c r="E175">
        <f>'Liste Linéaire_Togo'!E175</f>
        <v>0</v>
      </c>
      <c r="F175" t="str">
        <f>'Liste Linéaire_Togo'!F175</f>
        <v>Féminin</v>
      </c>
      <c r="G175" t="str">
        <f>'Liste Linéaire_Togo'!G175</f>
        <v>MENAGERE</v>
      </c>
      <c r="H175">
        <f>'Liste Linéaire_Togo'!H175</f>
        <v>0</v>
      </c>
      <c r="I175" t="str">
        <f>'Liste Linéaire_Togo'!I175</f>
        <v>HETCHIAVI KPOTA</v>
      </c>
      <c r="J175" t="str">
        <f>VLOOKUP(I175,CARTE!$C$1:$F$198,3,FALSE)</f>
        <v>6.342400142208208</v>
      </c>
      <c r="K175" t="str">
        <f>VLOOKUP(I175,CARTE!$C$1:$F$198,4,FALSE)</f>
        <v xml:space="preserve"> 1.7100843467076863</v>
      </c>
      <c r="L175" t="str">
        <f>'Liste Linéaire_Togo'!L175</f>
        <v>AKLAKOU</v>
      </c>
      <c r="M175" t="str">
        <f>'Liste Linéaire_Togo'!M175</f>
        <v>LACS2</v>
      </c>
      <c r="N175" t="str">
        <f>'Liste Linéaire_Togo'!N175</f>
        <v>Lacs</v>
      </c>
      <c r="O175" t="str">
        <f>'Liste Linéaire_Togo'!O175</f>
        <v>MARITIME</v>
      </c>
      <c r="P175" s="24">
        <f>'Liste Linéaire_Togo'!P175</f>
        <v>45609</v>
      </c>
      <c r="Q175" t="str">
        <f>'Liste Linéaire_Togo'!Q175</f>
        <v>S46</v>
      </c>
      <c r="R175" s="24">
        <f>'Liste Linéaire_Togo'!R175</f>
        <v>45609</v>
      </c>
      <c r="S175" t="str">
        <f>'Liste Linéaire_Togo'!S175</f>
        <v>OUI</v>
      </c>
      <c r="T175" t="str">
        <f>'Liste Linéaire_Togo'!T175</f>
        <v>NON</v>
      </c>
      <c r="U175" t="str">
        <f>'Liste Linéaire_Togo'!U175</f>
        <v>NON</v>
      </c>
      <c r="V175" t="str">
        <f>'Liste Linéaire_Togo'!V175</f>
        <v>NON</v>
      </c>
      <c r="W175" t="str">
        <f>'Liste Linéaire_Togo'!W175</f>
        <v>NON</v>
      </c>
      <c r="X175" t="str">
        <f>'Liste Linéaire_Togo'!X175</f>
        <v>NON</v>
      </c>
      <c r="Y175" t="str">
        <f>'Liste Linéaire_Togo'!Y175</f>
        <v>NON</v>
      </c>
      <c r="Z175" t="str">
        <f>'Liste Linéaire_Togo'!Z175</f>
        <v>NON</v>
      </c>
      <c r="AA175" t="str">
        <f>'Liste Linéaire_Togo'!AA175</f>
        <v>NON</v>
      </c>
      <c r="AB175" t="str">
        <f>'Liste Linéaire_Togo'!AB175</f>
        <v>NON</v>
      </c>
      <c r="AC175" t="str">
        <f>'Liste Linéaire_Togo'!AC175</f>
        <v>NON</v>
      </c>
      <c r="AD175" t="str">
        <f>'Liste Linéaire_Togo'!AD175</f>
        <v>NON</v>
      </c>
      <c r="AE175" t="str">
        <f>'Liste Linéaire_Togo'!AE175</f>
        <v>OUI</v>
      </c>
      <c r="AF175" t="str">
        <f>'Liste Linéaire_Togo'!AF175</f>
        <v>négatif</v>
      </c>
      <c r="AG175" t="str">
        <f>'Liste Linéaire_Togo'!AG175</f>
        <v>En cours</v>
      </c>
      <c r="AH175" t="str">
        <f>'Liste Linéaire_Togo'!AH175</f>
        <v>NON</v>
      </c>
      <c r="AI175" s="24">
        <f>'Liste Linéaire_Togo'!AI175</f>
        <v>0</v>
      </c>
      <c r="AJ175" t="str">
        <f>'Liste Linéaire_Togo'!AJ175</f>
        <v>Guéri</v>
      </c>
      <c r="AK175" t="str">
        <f>'Liste Linéaire_Togo'!AK175</f>
        <v>suspect</v>
      </c>
      <c r="AL175" t="str">
        <f>'Liste Linéaire_Togo'!AL175</f>
        <v>Lacs</v>
      </c>
      <c r="AM175" t="str">
        <f>'Liste Linéaire_Togo'!AM175</f>
        <v>Lacs 2</v>
      </c>
      <c r="AN175" t="str">
        <f>'Liste Linéaire_Togo'!AN175</f>
        <v>Aklakou</v>
      </c>
      <c r="AO175" t="str">
        <f>'Liste Linéaire_Togo'!AO175</f>
        <v>negatif</v>
      </c>
      <c r="AP175" t="str">
        <f>'Liste Linéaire_Togo'!AP175</f>
        <v>Communautaire</v>
      </c>
    </row>
    <row r="176" spans="1:42">
      <c r="A176">
        <f>'Liste Linéaire_Togo'!A176</f>
        <v>175</v>
      </c>
      <c r="B176" t="str">
        <f>'Liste Linéaire_Togo'!B176</f>
        <v xml:space="preserve">TCHAKLIZO  APEDO </v>
      </c>
      <c r="C176">
        <f>'Liste Linéaire_Togo'!C176</f>
        <v>64</v>
      </c>
      <c r="D176" t="str">
        <f>'Liste Linéaire_Togo'!D176</f>
        <v>[60 et plus]</v>
      </c>
      <c r="E176">
        <f>'Liste Linéaire_Togo'!E176</f>
        <v>0</v>
      </c>
      <c r="F176" t="str">
        <f>'Liste Linéaire_Togo'!F176</f>
        <v>Masculin</v>
      </c>
      <c r="G176" t="str">
        <f>'Liste Linéaire_Togo'!G176</f>
        <v>OUVRIER</v>
      </c>
      <c r="H176">
        <f>'Liste Linéaire_Togo'!H176</f>
        <v>0</v>
      </c>
      <c r="I176" t="str">
        <f>'Liste Linéaire_Togo'!I176</f>
        <v>TOGBECONDJI</v>
      </c>
      <c r="J176" t="str">
        <f>VLOOKUP(I176,CARTE!$C$1:$F$198,3,FALSE)</f>
        <v>6.280782053118657</v>
      </c>
      <c r="K176" t="str">
        <f>VLOOKUP(I176,CARTE!$C$1:$F$198,4,FALSE)</f>
        <v xml:space="preserve"> 1.762305618314484</v>
      </c>
      <c r="L176" t="str">
        <f>'Liste Linéaire_Togo'!L176</f>
        <v>AZIAGBACONDJI</v>
      </c>
      <c r="M176" t="str">
        <f>'Liste Linéaire_Togo'!M176</f>
        <v>LACS1</v>
      </c>
      <c r="N176" t="str">
        <f>'Liste Linéaire_Togo'!N176</f>
        <v>Lacs</v>
      </c>
      <c r="O176" t="str">
        <f>'Liste Linéaire_Togo'!O176</f>
        <v>MARITIME</v>
      </c>
      <c r="P176" s="24">
        <f>'Liste Linéaire_Togo'!P176</f>
        <v>45610</v>
      </c>
      <c r="Q176" t="str">
        <f>'Liste Linéaire_Togo'!Q176</f>
        <v>S46</v>
      </c>
      <c r="R176" s="24">
        <f>'Liste Linéaire_Togo'!R176</f>
        <v>45610</v>
      </c>
      <c r="S176" t="str">
        <f>'Liste Linéaire_Togo'!S176</f>
        <v>OUI</v>
      </c>
      <c r="T176" t="str">
        <f>'Liste Linéaire_Togo'!T176</f>
        <v>NON</v>
      </c>
      <c r="U176" t="str">
        <f>'Liste Linéaire_Togo'!U176</f>
        <v>NON</v>
      </c>
      <c r="V176" t="str">
        <f>'Liste Linéaire_Togo'!V176</f>
        <v>NON</v>
      </c>
      <c r="W176" t="str">
        <f>'Liste Linéaire_Togo'!W176</f>
        <v>NON</v>
      </c>
      <c r="X176" t="str">
        <f>'Liste Linéaire_Togo'!X176</f>
        <v>NON</v>
      </c>
      <c r="Y176" t="str">
        <f>'Liste Linéaire_Togo'!Y176</f>
        <v>NON</v>
      </c>
      <c r="Z176" t="str">
        <f>'Liste Linéaire_Togo'!Z176</f>
        <v>NON</v>
      </c>
      <c r="AA176" t="str">
        <f>'Liste Linéaire_Togo'!AA176</f>
        <v>NON</v>
      </c>
      <c r="AB176" t="str">
        <f>'Liste Linéaire_Togo'!AB176</f>
        <v>NON</v>
      </c>
      <c r="AC176" t="str">
        <f>'Liste Linéaire_Togo'!AC176</f>
        <v>NON</v>
      </c>
      <c r="AD176" t="str">
        <f>'Liste Linéaire_Togo'!AD176</f>
        <v>NON</v>
      </c>
      <c r="AE176" t="str">
        <f>'Liste Linéaire_Togo'!AE176</f>
        <v>OUI</v>
      </c>
      <c r="AF176" t="str">
        <f>'Liste Linéaire_Togo'!AF176</f>
        <v>positif</v>
      </c>
      <c r="AG176" t="str">
        <f>'Liste Linéaire_Togo'!AG176</f>
        <v>En cours</v>
      </c>
      <c r="AH176" t="str">
        <f>'Liste Linéaire_Togo'!AH176</f>
        <v>NON</v>
      </c>
      <c r="AI176" s="24">
        <f>'Liste Linéaire_Togo'!AI176</f>
        <v>0</v>
      </c>
      <c r="AJ176" t="str">
        <f>'Liste Linéaire_Togo'!AJ176</f>
        <v>dcd</v>
      </c>
      <c r="AK176" t="str">
        <f>'Liste Linéaire_Togo'!AK176</f>
        <v>confirmé</v>
      </c>
      <c r="AL176" t="str">
        <f>'Liste Linéaire_Togo'!AL176</f>
        <v>Lacs</v>
      </c>
      <c r="AM176" t="str">
        <f>'Liste Linéaire_Togo'!AM176</f>
        <v>Lacs 1</v>
      </c>
      <c r="AN176" t="str">
        <f>'Liste Linéaire_Togo'!AN176</f>
        <v>Aného</v>
      </c>
      <c r="AO176" t="str">
        <f>'Liste Linéaire_Togo'!AO176</f>
        <v>Positif</v>
      </c>
      <c r="AP176" t="str">
        <f>'Liste Linéaire_Togo'!AP176</f>
        <v>Communautaire</v>
      </c>
    </row>
    <row r="177" spans="1:42">
      <c r="A177">
        <f>'Liste Linéaire_Togo'!A177</f>
        <v>176</v>
      </c>
      <c r="B177" t="str">
        <f>'Liste Linéaire_Togo'!B177</f>
        <v>AGBEDJINOU  ANOUMOU</v>
      </c>
      <c r="C177">
        <f>'Liste Linéaire_Togo'!C177</f>
        <v>45</v>
      </c>
      <c r="D177" t="str">
        <f>'Liste Linéaire_Togo'!D177</f>
        <v>[45-59]</v>
      </c>
      <c r="E177">
        <f>'Liste Linéaire_Togo'!E177</f>
        <v>0</v>
      </c>
      <c r="F177" t="str">
        <f>'Liste Linéaire_Togo'!F177</f>
        <v>Masculin</v>
      </c>
      <c r="G177" t="str">
        <f>'Liste Linéaire_Togo'!G177</f>
        <v>Cultivateur</v>
      </c>
      <c r="H177">
        <f>'Liste Linéaire_Togo'!H177</f>
        <v>0</v>
      </c>
      <c r="I177" t="str">
        <f>'Liste Linéaire_Togo'!I177</f>
        <v>AGBEDJINOUCONDJI</v>
      </c>
      <c r="J177" t="str">
        <f>VLOOKUP(I177,CARTE!$C$1:$F$198,3,FALSE)</f>
        <v>6.3322757043351965</v>
      </c>
      <c r="K177" t="str">
        <f>VLOOKUP(I177,CARTE!$C$1:$F$198,4,FALSE)</f>
        <v xml:space="preserve"> 1.6080765433497823</v>
      </c>
      <c r="L177" t="str">
        <f>'Liste Linéaire_Togo'!L177</f>
        <v>HANGOUME</v>
      </c>
      <c r="M177" t="str">
        <f>'Liste Linéaire_Togo'!M177</f>
        <v>LACS4</v>
      </c>
      <c r="N177" t="str">
        <f>'Liste Linéaire_Togo'!N177</f>
        <v>Lacs</v>
      </c>
      <c r="O177" t="str">
        <f>'Liste Linéaire_Togo'!O177</f>
        <v>MARITIME</v>
      </c>
      <c r="P177" s="24">
        <f>'Liste Linéaire_Togo'!P177</f>
        <v>45608</v>
      </c>
      <c r="Q177" t="str">
        <f>'Liste Linéaire_Togo'!Q177</f>
        <v>S46</v>
      </c>
      <c r="R177" s="24">
        <f>'Liste Linéaire_Togo'!R177</f>
        <v>45610</v>
      </c>
      <c r="S177" t="str">
        <f>'Liste Linéaire_Togo'!S177</f>
        <v>OUI</v>
      </c>
      <c r="T177" t="str">
        <f>'Liste Linéaire_Togo'!T177</f>
        <v>OUI</v>
      </c>
      <c r="U177" t="str">
        <f>'Liste Linéaire_Togo'!U177</f>
        <v>NON</v>
      </c>
      <c r="V177" t="str">
        <f>'Liste Linéaire_Togo'!V177</f>
        <v>NON</v>
      </c>
      <c r="W177" t="str">
        <f>'Liste Linéaire_Togo'!W177</f>
        <v>NON</v>
      </c>
      <c r="X177" t="str">
        <f>'Liste Linéaire_Togo'!X177</f>
        <v>NON</v>
      </c>
      <c r="Y177" t="str">
        <f>'Liste Linéaire_Togo'!Y177</f>
        <v>NON</v>
      </c>
      <c r="Z177" t="str">
        <f>'Liste Linéaire_Togo'!Z177</f>
        <v>NON</v>
      </c>
      <c r="AA177" t="str">
        <f>'Liste Linéaire_Togo'!AA177</f>
        <v>NON</v>
      </c>
      <c r="AB177" t="str">
        <f>'Liste Linéaire_Togo'!AB177</f>
        <v>NON</v>
      </c>
      <c r="AC177" t="str">
        <f>'Liste Linéaire_Togo'!AC177</f>
        <v>NON</v>
      </c>
      <c r="AD177" t="str">
        <f>'Liste Linéaire_Togo'!AD177</f>
        <v>NON</v>
      </c>
      <c r="AE177" t="str">
        <f>'Liste Linéaire_Togo'!AE177</f>
        <v>OUI</v>
      </c>
      <c r="AF177" t="str">
        <f>'Liste Linéaire_Togo'!AF177</f>
        <v>négatif</v>
      </c>
      <c r="AG177" t="str">
        <f>'Liste Linéaire_Togo'!AG177</f>
        <v>En cours</v>
      </c>
      <c r="AH177" t="str">
        <f>'Liste Linéaire_Togo'!AH177</f>
        <v>NON</v>
      </c>
      <c r="AI177" s="24">
        <f>'Liste Linéaire_Togo'!AI177</f>
        <v>0</v>
      </c>
      <c r="AJ177" t="str">
        <f>'Liste Linéaire_Togo'!AJ177</f>
        <v>Guéri</v>
      </c>
      <c r="AK177" t="str">
        <f>'Liste Linéaire_Togo'!AK177</f>
        <v>suspect</v>
      </c>
      <c r="AL177" t="str">
        <f>'Liste Linéaire_Togo'!AL177</f>
        <v>Lacs</v>
      </c>
      <c r="AM177" t="str">
        <f>'Liste Linéaire_Togo'!AM177</f>
        <v>Lacs 4</v>
      </c>
      <c r="AN177" t="str">
        <f>'Liste Linéaire_Togo'!AN177</f>
        <v>Anfoin</v>
      </c>
      <c r="AO177" t="str">
        <f>'Liste Linéaire_Togo'!AO177</f>
        <v>negatif</v>
      </c>
      <c r="AP177" t="str">
        <f>'Liste Linéaire_Togo'!AP177</f>
        <v>Communautaire</v>
      </c>
    </row>
    <row r="178" spans="1:42">
      <c r="A178">
        <f>'Liste Linéaire_Togo'!A178</f>
        <v>177</v>
      </c>
      <c r="B178" t="str">
        <f>'Liste Linéaire_Togo'!B178</f>
        <v>AWI FLORENCE</v>
      </c>
      <c r="C178">
        <f>'Liste Linéaire_Togo'!C178</f>
        <v>34</v>
      </c>
      <c r="D178" t="str">
        <f>'Liste Linéaire_Togo'!D178</f>
        <v>[15-44]</v>
      </c>
      <c r="E178">
        <f>'Liste Linéaire_Togo'!E178</f>
        <v>0</v>
      </c>
      <c r="F178" t="str">
        <f>'Liste Linéaire_Togo'!F178</f>
        <v>Féminin</v>
      </c>
      <c r="G178" t="str">
        <f>'Liste Linéaire_Togo'!G178</f>
        <v>MENAGERE</v>
      </c>
      <c r="H178">
        <f>'Liste Linéaire_Togo'!H178</f>
        <v>0</v>
      </c>
      <c r="I178" t="str">
        <f>'Liste Linéaire_Togo'!I178</f>
        <v>KPEME</v>
      </c>
      <c r="J178" t="str">
        <f>VLOOKUP(I178,CARTE!$C$1:$F$198,3,FALSE)</f>
        <v>6.2158120134552854</v>
      </c>
      <c r="K178" t="str">
        <f>VLOOKUP(I178,CARTE!$C$1:$F$198,4,FALSE)</f>
        <v xml:space="preserve"> 1.510433835226274</v>
      </c>
      <c r="L178" t="str">
        <f>'Liste Linéaire_Togo'!L178</f>
        <v>KPEME</v>
      </c>
      <c r="M178" t="str">
        <f>'Liste Linéaire_Togo'!M178</f>
        <v>LACS3</v>
      </c>
      <c r="N178" t="str">
        <f>'Liste Linéaire_Togo'!N178</f>
        <v>Lacs</v>
      </c>
      <c r="O178" t="str">
        <f>'Liste Linéaire_Togo'!O178</f>
        <v>MARITIME</v>
      </c>
      <c r="P178" s="24">
        <f>'Liste Linéaire_Togo'!P178</f>
        <v>45610</v>
      </c>
      <c r="Q178" t="str">
        <f>'Liste Linéaire_Togo'!Q178</f>
        <v>S46</v>
      </c>
      <c r="R178" s="24">
        <f>'Liste Linéaire_Togo'!R178</f>
        <v>45610</v>
      </c>
      <c r="S178" t="str">
        <f>'Liste Linéaire_Togo'!S178</f>
        <v>OUI</v>
      </c>
      <c r="T178" t="str">
        <f>'Liste Linéaire_Togo'!T178</f>
        <v>NON</v>
      </c>
      <c r="U178" t="str">
        <f>'Liste Linéaire_Togo'!U178</f>
        <v>NON</v>
      </c>
      <c r="V178" t="str">
        <f>'Liste Linéaire_Togo'!V178</f>
        <v>NON</v>
      </c>
      <c r="W178" t="str">
        <f>'Liste Linéaire_Togo'!W178</f>
        <v>NON</v>
      </c>
      <c r="X178" t="str">
        <f>'Liste Linéaire_Togo'!X178</f>
        <v>NON</v>
      </c>
      <c r="Y178" t="str">
        <f>'Liste Linéaire_Togo'!Y178</f>
        <v>NON</v>
      </c>
      <c r="Z178" t="str">
        <f>'Liste Linéaire_Togo'!Z178</f>
        <v>NON</v>
      </c>
      <c r="AA178" t="str">
        <f>'Liste Linéaire_Togo'!AA178</f>
        <v>NON</v>
      </c>
      <c r="AB178" t="str">
        <f>'Liste Linéaire_Togo'!AB178</f>
        <v>NON</v>
      </c>
      <c r="AC178" t="str">
        <f>'Liste Linéaire_Togo'!AC178</f>
        <v>NON</v>
      </c>
      <c r="AD178" t="str">
        <f>'Liste Linéaire_Togo'!AD178</f>
        <v>NON</v>
      </c>
      <c r="AE178" t="str">
        <f>'Liste Linéaire_Togo'!AE178</f>
        <v>OUI</v>
      </c>
      <c r="AF178" t="str">
        <f>'Liste Linéaire_Togo'!AF178</f>
        <v>négatif</v>
      </c>
      <c r="AG178" t="str">
        <f>'Liste Linéaire_Togo'!AG178</f>
        <v>En cours</v>
      </c>
      <c r="AH178" t="str">
        <f>'Liste Linéaire_Togo'!AH178</f>
        <v>NON</v>
      </c>
      <c r="AI178" s="24">
        <f>'Liste Linéaire_Togo'!AI178</f>
        <v>0</v>
      </c>
      <c r="AJ178" t="str">
        <f>'Liste Linéaire_Togo'!AJ178</f>
        <v>Guéri</v>
      </c>
      <c r="AK178" t="str">
        <f>'Liste Linéaire_Togo'!AK178</f>
        <v>suspect</v>
      </c>
      <c r="AL178" t="str">
        <f>'Liste Linéaire_Togo'!AL178</f>
        <v>Lacs</v>
      </c>
      <c r="AM178" t="str">
        <f>'Liste Linéaire_Togo'!AM178</f>
        <v>Lacs 3</v>
      </c>
      <c r="AN178" t="str">
        <f>'Liste Linéaire_Togo'!AN178</f>
        <v>Agbodrafo</v>
      </c>
      <c r="AO178" t="str">
        <f>'Liste Linéaire_Togo'!AO178</f>
        <v>negatif</v>
      </c>
      <c r="AP178" t="str">
        <f>'Liste Linéaire_Togo'!AP178</f>
        <v>Formation Sanitaire</v>
      </c>
    </row>
    <row r="179" spans="1:42">
      <c r="A179">
        <f>'Liste Linéaire_Togo'!A179</f>
        <v>178</v>
      </c>
      <c r="B179" t="str">
        <f>'Liste Linéaire_Togo'!B179</f>
        <v>MESSAN KOKOU</v>
      </c>
      <c r="C179">
        <f>'Liste Linéaire_Togo'!C179</f>
        <v>64</v>
      </c>
      <c r="D179" t="str">
        <f>'Liste Linéaire_Togo'!D179</f>
        <v>[60 et plus]</v>
      </c>
      <c r="E179">
        <f>'Liste Linéaire_Togo'!E179</f>
        <v>0</v>
      </c>
      <c r="F179" t="str">
        <f>'Liste Linéaire_Togo'!F179</f>
        <v>Masculin</v>
      </c>
      <c r="G179" t="str">
        <f>'Liste Linéaire_Togo'!G179</f>
        <v>RETRAITE</v>
      </c>
      <c r="H179">
        <f>'Liste Linéaire_Togo'!H179</f>
        <v>0</v>
      </c>
      <c r="I179" t="str">
        <f>'Liste Linéaire_Togo'!I179</f>
        <v xml:space="preserve">DAGUE </v>
      </c>
      <c r="J179" t="str">
        <f>VLOOKUP(I179,CARTE!$C$1:$F$198,3,FALSE)</f>
        <v>6.221673273925775</v>
      </c>
      <c r="K179" t="str">
        <f>VLOOKUP(I179,CARTE!$C$1:$F$198,4,FALSE)</f>
        <v xml:space="preserve"> 1.453890712205296</v>
      </c>
      <c r="L179" t="str">
        <f>'Liste Linéaire_Togo'!L179</f>
        <v>TOGOKOME</v>
      </c>
      <c r="M179" t="str">
        <f>'Liste Linéaire_Togo'!M179</f>
        <v>LACS3</v>
      </c>
      <c r="N179" t="str">
        <f>'Liste Linéaire_Togo'!N179</f>
        <v>Lacs</v>
      </c>
      <c r="O179" t="str">
        <f>'Liste Linéaire_Togo'!O179</f>
        <v>MARITIME</v>
      </c>
      <c r="P179" s="24">
        <f>'Liste Linéaire_Togo'!P179</f>
        <v>45611</v>
      </c>
      <c r="Q179" t="str">
        <f>'Liste Linéaire_Togo'!Q179</f>
        <v>S46</v>
      </c>
      <c r="R179" s="24">
        <f>'Liste Linéaire_Togo'!R179</f>
        <v>45612</v>
      </c>
      <c r="S179" t="str">
        <f>'Liste Linéaire_Togo'!S179</f>
        <v>OUI</v>
      </c>
      <c r="T179" t="str">
        <f>'Liste Linéaire_Togo'!T179</f>
        <v>OUI</v>
      </c>
      <c r="U179" t="str">
        <f>'Liste Linéaire_Togo'!U179</f>
        <v>NON</v>
      </c>
      <c r="V179" t="str">
        <f>'Liste Linéaire_Togo'!V179</f>
        <v>NON</v>
      </c>
      <c r="W179" t="str">
        <f>'Liste Linéaire_Togo'!W179</f>
        <v>NON</v>
      </c>
      <c r="X179" t="str">
        <f>'Liste Linéaire_Togo'!X179</f>
        <v>NON</v>
      </c>
      <c r="Y179" t="str">
        <f>'Liste Linéaire_Togo'!Y179</f>
        <v>NON</v>
      </c>
      <c r="Z179" t="str">
        <f>'Liste Linéaire_Togo'!Z179</f>
        <v>NON</v>
      </c>
      <c r="AA179" t="str">
        <f>'Liste Linéaire_Togo'!AA179</f>
        <v>NON</v>
      </c>
      <c r="AB179" t="str">
        <f>'Liste Linéaire_Togo'!AB179</f>
        <v>NON</v>
      </c>
      <c r="AC179" t="str">
        <f>'Liste Linéaire_Togo'!AC179</f>
        <v>NON</v>
      </c>
      <c r="AD179" t="str">
        <f>'Liste Linéaire_Togo'!AD179</f>
        <v>NON</v>
      </c>
      <c r="AE179" t="str">
        <f>'Liste Linéaire_Togo'!AE179</f>
        <v>OUI</v>
      </c>
      <c r="AF179" t="str">
        <f>'Liste Linéaire_Togo'!AF179</f>
        <v>négatif</v>
      </c>
      <c r="AG179" t="str">
        <f>'Liste Linéaire_Togo'!AG179</f>
        <v>En cours</v>
      </c>
      <c r="AH179" t="str">
        <f>'Liste Linéaire_Togo'!AH179</f>
        <v>NON</v>
      </c>
      <c r="AI179" s="24">
        <f>'Liste Linéaire_Togo'!AI179</f>
        <v>0</v>
      </c>
      <c r="AJ179" t="str">
        <f>'Liste Linéaire_Togo'!AJ179</f>
        <v>Guéri</v>
      </c>
      <c r="AK179" t="str">
        <f>'Liste Linéaire_Togo'!AK179</f>
        <v>suspect</v>
      </c>
      <c r="AL179" t="str">
        <f>'Liste Linéaire_Togo'!AL179</f>
        <v>Lacs</v>
      </c>
      <c r="AM179" t="str">
        <f>'Liste Linéaire_Togo'!AM179</f>
        <v>Lacs 3</v>
      </c>
      <c r="AN179" t="str">
        <f>'Liste Linéaire_Togo'!AN179</f>
        <v>Agbodrafo</v>
      </c>
      <c r="AO179" t="str">
        <f>'Liste Linéaire_Togo'!AO179</f>
        <v>negatif</v>
      </c>
      <c r="AP179" t="str">
        <f>'Liste Linéaire_Togo'!AP179</f>
        <v>Formation Sanitaire</v>
      </c>
    </row>
    <row r="180" spans="1:42">
      <c r="A180">
        <f>'Liste Linéaire_Togo'!A180</f>
        <v>179</v>
      </c>
      <c r="B180" t="str">
        <f>'Liste Linéaire_Togo'!B180</f>
        <v>DOSSE  FOLLY</v>
      </c>
      <c r="C180">
        <f>'Liste Linéaire_Togo'!C180</f>
        <v>19</v>
      </c>
      <c r="D180" t="str">
        <f>'Liste Linéaire_Togo'!D180</f>
        <v>[15-44]</v>
      </c>
      <c r="E180">
        <f>'Liste Linéaire_Togo'!E180</f>
        <v>0</v>
      </c>
      <c r="F180" t="str">
        <f>'Liste Linéaire_Togo'!F180</f>
        <v>Masculin</v>
      </c>
      <c r="G180" t="str">
        <f>'Liste Linéaire_Togo'!G180</f>
        <v>APPRENTI MACON</v>
      </c>
      <c r="H180">
        <f>'Liste Linéaire_Togo'!H180</f>
        <v>0</v>
      </c>
      <c r="I180" t="str">
        <f>'Liste Linéaire_Togo'!I180</f>
        <v>GOUMOUKOPE</v>
      </c>
      <c r="J180" t="str">
        <f>VLOOKUP(I180,CARTE!$C$1:$F$198,3,FALSE)</f>
        <v>6.210782053118657</v>
      </c>
      <c r="K180" t="str">
        <f>VLOOKUP(I180,CARTE!$C$1:$F$198,4,FALSE)</f>
        <v xml:space="preserve"> 1.522305618314484</v>
      </c>
      <c r="L180" t="str">
        <f>'Liste Linéaire_Togo'!L180</f>
        <v>GOUMOUKOPE</v>
      </c>
      <c r="M180" t="str">
        <f>'Liste Linéaire_Togo'!M180</f>
        <v>LACS3</v>
      </c>
      <c r="N180" t="str">
        <f>'Liste Linéaire_Togo'!N180</f>
        <v>Lacs</v>
      </c>
      <c r="O180" t="str">
        <f>'Liste Linéaire_Togo'!O180</f>
        <v>MARITIME</v>
      </c>
      <c r="P180" s="24">
        <f>'Liste Linéaire_Togo'!P180</f>
        <v>45612</v>
      </c>
      <c r="Q180" t="str">
        <f>'Liste Linéaire_Togo'!Q180</f>
        <v>S46</v>
      </c>
      <c r="R180" s="24">
        <f>'Liste Linéaire_Togo'!R180</f>
        <v>45612</v>
      </c>
      <c r="S180" t="str">
        <f>'Liste Linéaire_Togo'!S180</f>
        <v>OUI</v>
      </c>
      <c r="T180" t="str">
        <f>'Liste Linéaire_Togo'!T180</f>
        <v>OUI</v>
      </c>
      <c r="U180" t="str">
        <f>'Liste Linéaire_Togo'!U180</f>
        <v>NON</v>
      </c>
      <c r="V180" t="str">
        <f>'Liste Linéaire_Togo'!V180</f>
        <v>NION</v>
      </c>
      <c r="W180" t="str">
        <f>'Liste Linéaire_Togo'!W180</f>
        <v>NION</v>
      </c>
      <c r="X180" t="str">
        <f>'Liste Linéaire_Togo'!X180</f>
        <v>NION</v>
      </c>
      <c r="Y180" t="str">
        <f>'Liste Linéaire_Togo'!Y180</f>
        <v>NION</v>
      </c>
      <c r="Z180" t="str">
        <f>'Liste Linéaire_Togo'!Z180</f>
        <v>NION</v>
      </c>
      <c r="AA180" t="str">
        <f>'Liste Linéaire_Togo'!AA180</f>
        <v>NION</v>
      </c>
      <c r="AB180" t="str">
        <f>'Liste Linéaire_Togo'!AB180</f>
        <v>NION</v>
      </c>
      <c r="AC180" t="str">
        <f>'Liste Linéaire_Togo'!AC180</f>
        <v>NION</v>
      </c>
      <c r="AD180" t="str">
        <f>'Liste Linéaire_Togo'!AD180</f>
        <v>NION</v>
      </c>
      <c r="AE180" t="str">
        <f>'Liste Linéaire_Togo'!AE180</f>
        <v>OUI</v>
      </c>
      <c r="AF180" t="str">
        <f>'Liste Linéaire_Togo'!AF180</f>
        <v>positif</v>
      </c>
      <c r="AG180" t="str">
        <f>'Liste Linéaire_Togo'!AG180</f>
        <v>En cours</v>
      </c>
      <c r="AH180" t="str">
        <f>'Liste Linéaire_Togo'!AH180</f>
        <v>OUI</v>
      </c>
      <c r="AI180" s="24">
        <f>'Liste Linéaire_Togo'!AI180</f>
        <v>0</v>
      </c>
      <c r="AJ180" t="str">
        <f>'Liste Linéaire_Togo'!AJ180</f>
        <v>Guéri</v>
      </c>
      <c r="AK180" t="str">
        <f>'Liste Linéaire_Togo'!AK180</f>
        <v>confirmé</v>
      </c>
      <c r="AL180" t="str">
        <f>'Liste Linéaire_Togo'!AL180</f>
        <v>Lacs</v>
      </c>
      <c r="AM180" t="str">
        <f>'Liste Linéaire_Togo'!AM180</f>
        <v>Lacs 3</v>
      </c>
      <c r="AN180" t="str">
        <f>'Liste Linéaire_Togo'!AN180</f>
        <v>Agbodrafo</v>
      </c>
      <c r="AO180" t="str">
        <f>'Liste Linéaire_Togo'!AO180</f>
        <v>Positif</v>
      </c>
      <c r="AP180" t="str">
        <f>'Liste Linéaire_Togo'!AP180</f>
        <v>Formation Sanitaire</v>
      </c>
    </row>
    <row r="181" spans="1:42">
      <c r="A181">
        <f>'Liste Linéaire_Togo'!A181</f>
        <v>180</v>
      </c>
      <c r="B181" t="str">
        <f>'Liste Linéaire_Togo'!B181</f>
        <v>AYITE KOSSI</v>
      </c>
      <c r="C181">
        <f>'Liste Linéaire_Togo'!C181</f>
        <v>37</v>
      </c>
      <c r="D181" t="str">
        <f>'Liste Linéaire_Togo'!D181</f>
        <v>[15-44]</v>
      </c>
      <c r="E181">
        <f>'Liste Linéaire_Togo'!E181</f>
        <v>0</v>
      </c>
      <c r="F181" t="str">
        <f>'Liste Linéaire_Togo'!F181</f>
        <v>Masculin</v>
      </c>
      <c r="G181" t="str">
        <f>'Liste Linéaire_Togo'!G181</f>
        <v>REVENDEUR</v>
      </c>
      <c r="H181">
        <f>'Liste Linéaire_Togo'!H181</f>
        <v>0</v>
      </c>
      <c r="I181" t="str">
        <f>'Liste Linéaire_Togo'!I181</f>
        <v>AGOTIDEKA</v>
      </c>
      <c r="J181" t="str">
        <f>VLOOKUP(I181,CARTE!$C$1:$F$198,3,FALSE)</f>
        <v>6.221673273925775</v>
      </c>
      <c r="K181" t="str">
        <f>VLOOKUP(I181,CARTE!$C$1:$F$198,4,FALSE)</f>
        <v xml:space="preserve"> 1.453890712205296</v>
      </c>
      <c r="L181" t="str">
        <f>'Liste Linéaire_Togo'!L181</f>
        <v>KPEME</v>
      </c>
      <c r="M181" t="str">
        <f>'Liste Linéaire_Togo'!M181</f>
        <v>LACS3</v>
      </c>
      <c r="N181" t="str">
        <f>'Liste Linéaire_Togo'!N181</f>
        <v>Lacs</v>
      </c>
      <c r="O181" t="str">
        <f>'Liste Linéaire_Togo'!O181</f>
        <v>MARITIME</v>
      </c>
      <c r="P181" s="24">
        <f>'Liste Linéaire_Togo'!P181</f>
        <v>45610</v>
      </c>
      <c r="Q181" t="str">
        <f>'Liste Linéaire_Togo'!Q181</f>
        <v>S46</v>
      </c>
      <c r="R181" s="24">
        <f>'Liste Linéaire_Togo'!R181</f>
        <v>45612</v>
      </c>
      <c r="S181" t="str">
        <f>'Liste Linéaire_Togo'!S181</f>
        <v>OUI</v>
      </c>
      <c r="T181" t="str">
        <f>'Liste Linéaire_Togo'!T181</f>
        <v>OUI</v>
      </c>
      <c r="U181" t="str">
        <f>'Liste Linéaire_Togo'!U181</f>
        <v>NON</v>
      </c>
      <c r="V181" t="str">
        <f>'Liste Linéaire_Togo'!V181</f>
        <v>NON</v>
      </c>
      <c r="W181" t="str">
        <f>'Liste Linéaire_Togo'!W181</f>
        <v>NON</v>
      </c>
      <c r="X181" t="str">
        <f>'Liste Linéaire_Togo'!X181</f>
        <v>NON</v>
      </c>
      <c r="Y181" t="str">
        <f>'Liste Linéaire_Togo'!Y181</f>
        <v>NON</v>
      </c>
      <c r="Z181" t="str">
        <f>'Liste Linéaire_Togo'!Z181</f>
        <v>NON</v>
      </c>
      <c r="AA181" t="str">
        <f>'Liste Linéaire_Togo'!AA181</f>
        <v>NON</v>
      </c>
      <c r="AB181" t="str">
        <f>'Liste Linéaire_Togo'!AB181</f>
        <v>NON</v>
      </c>
      <c r="AC181" t="str">
        <f>'Liste Linéaire_Togo'!AC181</f>
        <v>NON</v>
      </c>
      <c r="AD181" t="str">
        <f>'Liste Linéaire_Togo'!AD181</f>
        <v>NON</v>
      </c>
      <c r="AE181" t="str">
        <f>'Liste Linéaire_Togo'!AE181</f>
        <v>OUI</v>
      </c>
      <c r="AF181" t="str">
        <f>'Liste Linéaire_Togo'!AF181</f>
        <v>négatif</v>
      </c>
      <c r="AG181" t="str">
        <f>'Liste Linéaire_Togo'!AG181</f>
        <v>En cours</v>
      </c>
      <c r="AH181" t="str">
        <f>'Liste Linéaire_Togo'!AH181</f>
        <v>OUI</v>
      </c>
      <c r="AI181" s="24">
        <f>'Liste Linéaire_Togo'!AI181</f>
        <v>0</v>
      </c>
      <c r="AJ181" t="str">
        <f>'Liste Linéaire_Togo'!AJ181</f>
        <v>Guéri</v>
      </c>
      <c r="AK181" t="str">
        <f>'Liste Linéaire_Togo'!AK181</f>
        <v>suspect</v>
      </c>
      <c r="AL181" t="str">
        <f>'Liste Linéaire_Togo'!AL181</f>
        <v>Lacs</v>
      </c>
      <c r="AM181" t="str">
        <f>'Liste Linéaire_Togo'!AM181</f>
        <v>Lacs 3</v>
      </c>
      <c r="AN181" t="str">
        <f>'Liste Linéaire_Togo'!AN181</f>
        <v>Agbodrafo</v>
      </c>
      <c r="AO181" t="str">
        <f>'Liste Linéaire_Togo'!AO181</f>
        <v>negatif</v>
      </c>
      <c r="AP181" t="str">
        <f>'Liste Linéaire_Togo'!AP181</f>
        <v>Formation Sanitaire</v>
      </c>
    </row>
    <row r="182" spans="1:42">
      <c r="A182">
        <f>'Liste Linéaire_Togo'!A182</f>
        <v>181</v>
      </c>
      <c r="B182" t="str">
        <f>'Liste Linéaire_Togo'!B182</f>
        <v>BOUBA Abdoul Gafar</v>
      </c>
      <c r="C182">
        <f>'Liste Linéaire_Togo'!C182</f>
        <v>2</v>
      </c>
      <c r="D182" t="str">
        <f>'Liste Linéaire_Togo'!D182</f>
        <v>[0-2]</v>
      </c>
      <c r="E182">
        <f>'Liste Linéaire_Togo'!E182</f>
        <v>0</v>
      </c>
      <c r="F182" t="str">
        <f>'Liste Linéaire_Togo'!F182</f>
        <v>Masculin</v>
      </c>
      <c r="G182" t="str">
        <f>'Liste Linéaire_Togo'!G182</f>
        <v>Enfant</v>
      </c>
      <c r="H182">
        <f>'Liste Linéaire_Togo'!H182</f>
        <v>71437744</v>
      </c>
      <c r="I182" t="str">
        <f>'Liste Linéaire_Togo'!I182</f>
        <v>Haoussa Zongo</v>
      </c>
      <c r="J182" t="str">
        <f>VLOOKUP(I182,CARTE!$C$1:$F$198,3,FALSE)</f>
        <v>6.250142</v>
      </c>
      <c r="K182" t="str">
        <f>VLOOKUP(I182,CARTE!$C$1:$F$198,4,FALSE)</f>
        <v xml:space="preserve"> 1.203927</v>
      </c>
      <c r="L182" t="str">
        <f>'Liste Linéaire_Togo'!L182</f>
        <v>CMS Agoè-Nyivé</v>
      </c>
      <c r="M182" t="str">
        <f>'Liste Linéaire_Togo'!M182</f>
        <v>Agoè-Nyivé 4</v>
      </c>
      <c r="N182" t="str">
        <f>'Liste Linéaire_Togo'!N182</f>
        <v xml:space="preserve">Agoè-Nyivé </v>
      </c>
      <c r="O182" t="str">
        <f>'Liste Linéaire_Togo'!O182</f>
        <v>Grand Lomé</v>
      </c>
      <c r="P182" s="24">
        <f>'Liste Linéaire_Togo'!P182</f>
        <v>45605</v>
      </c>
      <c r="Q182" t="str">
        <f>'Liste Linéaire_Togo'!Q182</f>
        <v>S45</v>
      </c>
      <c r="R182" s="24">
        <f>'Liste Linéaire_Togo'!R182</f>
        <v>45605</v>
      </c>
      <c r="S182" t="str">
        <f>'Liste Linéaire_Togo'!S182</f>
        <v>Oui</v>
      </c>
      <c r="T182" t="str">
        <f>'Liste Linéaire_Togo'!T182</f>
        <v>Oui</v>
      </c>
      <c r="U182" t="str">
        <f>'Liste Linéaire_Togo'!U182</f>
        <v>Oui</v>
      </c>
      <c r="V182" t="str">
        <f>'Liste Linéaire_Togo'!V182</f>
        <v>Oui</v>
      </c>
      <c r="W182" t="str">
        <f>'Liste Linéaire_Togo'!W182</f>
        <v>Non</v>
      </c>
      <c r="X182">
        <f>'Liste Linéaire_Togo'!X182</f>
        <v>0</v>
      </c>
      <c r="Y182" t="str">
        <f>'Liste Linéaire_Togo'!Y182</f>
        <v>Ne sais pas</v>
      </c>
      <c r="Z182" t="str">
        <f>'Liste Linéaire_Togo'!Z182</f>
        <v>Non</v>
      </c>
      <c r="AA182" t="str">
        <f>'Liste Linéaire_Togo'!AA182</f>
        <v>Non</v>
      </c>
      <c r="AB182" t="str">
        <f>'Liste Linéaire_Togo'!AB182</f>
        <v>Non</v>
      </c>
      <c r="AC182" t="str">
        <f>'Liste Linéaire_Togo'!AC182</f>
        <v>Tde</v>
      </c>
      <c r="AD182" t="str">
        <f>'Liste Linéaire_Togo'!AD182</f>
        <v>Oui</v>
      </c>
      <c r="AE182" t="str">
        <f>'Liste Linéaire_Togo'!AE182</f>
        <v>Oui</v>
      </c>
      <c r="AF182" t="str">
        <f>'Liste Linéaire_Togo'!AF182</f>
        <v>positif</v>
      </c>
      <c r="AG182" t="str">
        <f>'Liste Linéaire_Togo'!AG182</f>
        <v>Positif O1 Ogawa</v>
      </c>
      <c r="AH182" t="str">
        <f>'Liste Linéaire_Togo'!AH182</f>
        <v>Oui</v>
      </c>
      <c r="AI182" s="24" t="str">
        <f>'Liste Linéaire_Togo'!AI182</f>
        <v>En Hospitalisation</v>
      </c>
      <c r="AJ182" t="str">
        <f>'Liste Linéaire_Togo'!AJ182</f>
        <v>Guéri</v>
      </c>
      <c r="AK182" t="str">
        <f>'Liste Linéaire_Togo'!AK182</f>
        <v>confirmé</v>
      </c>
      <c r="AL182" t="str">
        <f>'Liste Linéaire_Togo'!AL182</f>
        <v>Agoè-Nyivé</v>
      </c>
      <c r="AM182" t="str">
        <f>'Liste Linéaire_Togo'!AM182</f>
        <v>Agoè-Nyivé 4</v>
      </c>
      <c r="AN182" t="str">
        <f>'Liste Linéaire_Togo'!AN182</f>
        <v>Togblekope</v>
      </c>
      <c r="AO182" t="str">
        <f>'Liste Linéaire_Togo'!AO182</f>
        <v>Positif</v>
      </c>
      <c r="AP182" t="str">
        <f>'Liste Linéaire_Togo'!AP182</f>
        <v>Formation sanitaire</v>
      </c>
    </row>
    <row r="183" spans="1:42">
      <c r="A183">
        <f>'Liste Linéaire_Togo'!A183</f>
        <v>182</v>
      </c>
      <c r="B183" t="str">
        <f>'Liste Linéaire_Togo'!B183</f>
        <v>HABIBOU FADIL Souweba</v>
      </c>
      <c r="C183">
        <f>'Liste Linéaire_Togo'!C183</f>
        <v>21</v>
      </c>
      <c r="D183" t="str">
        <f>'Liste Linéaire_Togo'!D183</f>
        <v>[15-44]</v>
      </c>
      <c r="E183">
        <f>'Liste Linéaire_Togo'!E183</f>
        <v>0</v>
      </c>
      <c r="F183" t="str">
        <f>'Liste Linéaire_Togo'!F183</f>
        <v>Féminin</v>
      </c>
      <c r="G183" t="str">
        <f>'Liste Linéaire_Togo'!G183</f>
        <v>Couturière</v>
      </c>
      <c r="H183">
        <f>'Liste Linéaire_Togo'!H183</f>
        <v>71437744</v>
      </c>
      <c r="I183" t="str">
        <f>'Liste Linéaire_Togo'!I183</f>
        <v>Haoussa Zongo</v>
      </c>
      <c r="J183" t="str">
        <f>VLOOKUP(I183,CARTE!$C$1:$F$198,3,FALSE)</f>
        <v>6.250142</v>
      </c>
      <c r="K183" t="str">
        <f>VLOOKUP(I183,CARTE!$C$1:$F$198,4,FALSE)</f>
        <v xml:space="preserve"> 1.203927</v>
      </c>
      <c r="L183" t="str">
        <f>'Liste Linéaire_Togo'!L183</f>
        <v>CMS Agoè-Nyivé</v>
      </c>
      <c r="M183" t="str">
        <f>'Liste Linéaire_Togo'!M183</f>
        <v>Agoè-Nyivé 4</v>
      </c>
      <c r="N183" t="str">
        <f>'Liste Linéaire_Togo'!N183</f>
        <v xml:space="preserve">Agoè-Nyivé </v>
      </c>
      <c r="O183" t="str">
        <f>'Liste Linéaire_Togo'!O183</f>
        <v>Grand Lomé</v>
      </c>
      <c r="P183" s="24">
        <f>'Liste Linéaire_Togo'!P183</f>
        <v>45605</v>
      </c>
      <c r="Q183" t="str">
        <f>'Liste Linéaire_Togo'!Q183</f>
        <v>S45</v>
      </c>
      <c r="R183" s="24">
        <f>'Liste Linéaire_Togo'!R183</f>
        <v>45605</v>
      </c>
      <c r="S183" t="str">
        <f>'Liste Linéaire_Togo'!S183</f>
        <v>Oui</v>
      </c>
      <c r="T183" t="str">
        <f>'Liste Linéaire_Togo'!T183</f>
        <v>Oui</v>
      </c>
      <c r="U183" t="str">
        <f>'Liste Linéaire_Togo'!U183</f>
        <v>Oui</v>
      </c>
      <c r="V183" t="str">
        <f>'Liste Linéaire_Togo'!V183</f>
        <v>Oui</v>
      </c>
      <c r="W183" t="str">
        <f>'Liste Linéaire_Togo'!W183</f>
        <v>Non</v>
      </c>
      <c r="X183" t="str">
        <f>'Liste Linéaire_Togo'!X183</f>
        <v>Paludisme associé</v>
      </c>
      <c r="Y183" t="str">
        <f>'Liste Linéaire_Togo'!Y183</f>
        <v>Ne sais pas</v>
      </c>
      <c r="Z183" t="str">
        <f>'Liste Linéaire_Togo'!Z183</f>
        <v>Non</v>
      </c>
      <c r="AA183" t="str">
        <f>'Liste Linéaire_Togo'!AA183</f>
        <v>Non</v>
      </c>
      <c r="AB183" t="str">
        <f>'Liste Linéaire_Togo'!AB183</f>
        <v>Non</v>
      </c>
      <c r="AC183" t="str">
        <f>'Liste Linéaire_Togo'!AC183</f>
        <v>Tde</v>
      </c>
      <c r="AD183" t="str">
        <f>'Liste Linéaire_Togo'!AD183</f>
        <v>Oui</v>
      </c>
      <c r="AE183" t="str">
        <f>'Liste Linéaire_Togo'!AE183</f>
        <v>Oui</v>
      </c>
      <c r="AF183" t="str">
        <f>'Liste Linéaire_Togo'!AF183</f>
        <v>positif</v>
      </c>
      <c r="AG183" t="str">
        <f>'Liste Linéaire_Togo'!AG183</f>
        <v>Positif O1 Ogawa</v>
      </c>
      <c r="AH183" t="str">
        <f>'Liste Linéaire_Togo'!AH183</f>
        <v>Oui</v>
      </c>
      <c r="AI183" s="24" t="str">
        <f>'Liste Linéaire_Togo'!AI183</f>
        <v>En Hospitalisation</v>
      </c>
      <c r="AJ183" t="str">
        <f>'Liste Linéaire_Togo'!AJ183</f>
        <v>Guéri</v>
      </c>
      <c r="AK183" t="str">
        <f>'Liste Linéaire_Togo'!AK183</f>
        <v>confirmé</v>
      </c>
      <c r="AL183" t="str">
        <f>'Liste Linéaire_Togo'!AL183</f>
        <v>Agoè-Nyivé</v>
      </c>
      <c r="AM183" t="str">
        <f>'Liste Linéaire_Togo'!AM183</f>
        <v>Agoè-Nyivé 4</v>
      </c>
      <c r="AN183" t="str">
        <f>'Liste Linéaire_Togo'!AN183</f>
        <v>Togblekope</v>
      </c>
      <c r="AO183" t="str">
        <f>'Liste Linéaire_Togo'!AO183</f>
        <v>Positif</v>
      </c>
      <c r="AP183" t="str">
        <f>'Liste Linéaire_Togo'!AP183</f>
        <v>Formation sanitaire</v>
      </c>
    </row>
    <row r="184" spans="1:42">
      <c r="A184">
        <f>'Liste Linéaire_Togo'!A184</f>
        <v>183</v>
      </c>
      <c r="B184" t="str">
        <f>'Liste Linéaire_Togo'!B184</f>
        <v>SOWOU Yaovi</v>
      </c>
      <c r="C184">
        <f>'Liste Linéaire_Togo'!C184</f>
        <v>34</v>
      </c>
      <c r="D184" t="str">
        <f>'Liste Linéaire_Togo'!D184</f>
        <v>[15-44]</v>
      </c>
      <c r="E184">
        <f>'Liste Linéaire_Togo'!E184</f>
        <v>0</v>
      </c>
      <c r="F184" t="str">
        <f>'Liste Linéaire_Togo'!F184</f>
        <v>Masculin</v>
      </c>
      <c r="G184" t="str">
        <f>'Liste Linéaire_Togo'!G184</f>
        <v>Couture</v>
      </c>
      <c r="H184">
        <f>'Liste Linéaire_Togo'!H184</f>
        <v>0</v>
      </c>
      <c r="I184" t="str">
        <f>'Liste Linéaire_Togo'!I184</f>
        <v>Nukafu</v>
      </c>
      <c r="J184" t="str">
        <f>VLOOKUP(I184,CARTE!$C$1:$F$198,3,FALSE)</f>
        <v>6.173142</v>
      </c>
      <c r="K184" t="str">
        <f>VLOOKUP(I184,CARTE!$C$1:$F$198,4,FALSE)</f>
        <v xml:space="preserve"> 1.2423927</v>
      </c>
      <c r="L184" t="str">
        <f>'Liste Linéaire_Togo'!L184</f>
        <v>CMS Nukafu</v>
      </c>
      <c r="M184" t="str">
        <f>'Liste Linéaire_Togo'!M184</f>
        <v>Golfe 2</v>
      </c>
      <c r="N184" t="str">
        <f>'Liste Linéaire_Togo'!N184</f>
        <v>Golfe</v>
      </c>
      <c r="O184" t="str">
        <f>'Liste Linéaire_Togo'!O184</f>
        <v>Grand Lomé</v>
      </c>
      <c r="P184" s="24">
        <f>'Liste Linéaire_Togo'!P184</f>
        <v>45605</v>
      </c>
      <c r="Q184" t="str">
        <f>'Liste Linéaire_Togo'!Q184</f>
        <v>S45</v>
      </c>
      <c r="R184" s="24">
        <f>'Liste Linéaire_Togo'!R184</f>
        <v>45606</v>
      </c>
      <c r="S184" t="str">
        <f>'Liste Linéaire_Togo'!S184</f>
        <v>oui</v>
      </c>
      <c r="T184" t="str">
        <f>'Liste Linéaire_Togo'!T184</f>
        <v>oui</v>
      </c>
      <c r="U184" t="str">
        <f>'Liste Linéaire_Togo'!U184</f>
        <v>oui</v>
      </c>
      <c r="V184" t="str">
        <f>'Liste Linéaire_Togo'!V184</f>
        <v>oui</v>
      </c>
      <c r="W184" t="str">
        <f>'Liste Linéaire_Togo'!W184</f>
        <v>Oui</v>
      </c>
      <c r="X184">
        <f>'Liste Linéaire_Togo'!X184</f>
        <v>0</v>
      </c>
      <c r="Y184" t="str">
        <f>'Liste Linéaire_Togo'!Y184</f>
        <v>ne sait pas</v>
      </c>
      <c r="Z184" t="str">
        <f>'Liste Linéaire_Togo'!Z184</f>
        <v>Oui</v>
      </c>
      <c r="AA184" t="str">
        <f>'Liste Linéaire_Togo'!AA184</f>
        <v>Oui</v>
      </c>
      <c r="AB184" t="str">
        <f>'Liste Linéaire_Togo'!AB184</f>
        <v>non</v>
      </c>
      <c r="AC184" t="str">
        <f>'Liste Linéaire_Togo'!AC184</f>
        <v>Forage</v>
      </c>
      <c r="AD184" t="str">
        <f>'Liste Linéaire_Togo'!AD184</f>
        <v>non</v>
      </c>
      <c r="AE184" t="str">
        <f>'Liste Linéaire_Togo'!AE184</f>
        <v>oui</v>
      </c>
      <c r="AF184" t="str">
        <f>'Liste Linéaire_Togo'!AF184</f>
        <v>négatif</v>
      </c>
      <c r="AG184" t="str">
        <f>'Liste Linéaire_Togo'!AG184</f>
        <v>Négatif</v>
      </c>
      <c r="AH184" t="str">
        <f>'Liste Linéaire_Togo'!AH184</f>
        <v>Oui</v>
      </c>
      <c r="AI184" s="24" t="str">
        <f>'Liste Linéaire_Togo'!AI184</f>
        <v>NA</v>
      </c>
      <c r="AJ184" t="str">
        <f>'Liste Linéaire_Togo'!AJ184</f>
        <v>Guéri</v>
      </c>
      <c r="AK184" t="str">
        <f>'Liste Linéaire_Togo'!AK184</f>
        <v>suspect</v>
      </c>
      <c r="AL184" t="str">
        <f>'Liste Linéaire_Togo'!AL184</f>
        <v>Golfe</v>
      </c>
      <c r="AM184" t="str">
        <f>'Liste Linéaire_Togo'!AM184</f>
        <v>Golfe 2</v>
      </c>
      <c r="AN184" t="str">
        <f>'Liste Linéaire_Togo'!AN184</f>
        <v>Bè-Centre</v>
      </c>
      <c r="AO184" t="str">
        <f>'Liste Linéaire_Togo'!AO184</f>
        <v>negatif</v>
      </c>
      <c r="AP184" t="str">
        <f>'Liste Linéaire_Togo'!AP184</f>
        <v>Formation sanitaire</v>
      </c>
    </row>
    <row r="185" spans="1:42">
      <c r="A185">
        <f>'Liste Linéaire_Togo'!A185</f>
        <v>184</v>
      </c>
      <c r="B185" t="str">
        <f>'Liste Linéaire_Togo'!B185</f>
        <v>APOBI Judith</v>
      </c>
      <c r="C185">
        <f>'Liste Linéaire_Togo'!C185</f>
        <v>29</v>
      </c>
      <c r="D185" t="str">
        <f>'Liste Linéaire_Togo'!D185</f>
        <v>[15-44]</v>
      </c>
      <c r="E185">
        <f>'Liste Linéaire_Togo'!E185</f>
        <v>0</v>
      </c>
      <c r="F185" t="str">
        <f>'Liste Linéaire_Togo'!F185</f>
        <v>Féminin</v>
      </c>
      <c r="G185" t="str">
        <f>'Liste Linéaire_Togo'!G185</f>
        <v>Coiffure</v>
      </c>
      <c r="H185">
        <f>'Liste Linéaire_Togo'!H185</f>
        <v>0</v>
      </c>
      <c r="I185" t="str">
        <f>'Liste Linéaire_Togo'!I185</f>
        <v>Nukafu</v>
      </c>
      <c r="J185" t="str">
        <f>VLOOKUP(I185,CARTE!$C$1:$F$198,3,FALSE)</f>
        <v>6.173142</v>
      </c>
      <c r="K185" t="str">
        <f>VLOOKUP(I185,CARTE!$C$1:$F$198,4,FALSE)</f>
        <v xml:space="preserve"> 1.2423927</v>
      </c>
      <c r="L185" t="str">
        <f>'Liste Linéaire_Togo'!L185</f>
        <v>CMS Nukafu</v>
      </c>
      <c r="M185" t="str">
        <f>'Liste Linéaire_Togo'!M185</f>
        <v>Golfe 2</v>
      </c>
      <c r="N185" t="str">
        <f>'Liste Linéaire_Togo'!N185</f>
        <v>Golfe</v>
      </c>
      <c r="O185" t="str">
        <f>'Liste Linéaire_Togo'!O185</f>
        <v>Grand Lomé</v>
      </c>
      <c r="P185" s="24">
        <f>'Liste Linéaire_Togo'!P185</f>
        <v>45606</v>
      </c>
      <c r="Q185" t="str">
        <f>'Liste Linéaire_Togo'!Q185</f>
        <v>S45</v>
      </c>
      <c r="R185" s="24">
        <f>'Liste Linéaire_Togo'!R185</f>
        <v>45606</v>
      </c>
      <c r="S185" t="str">
        <f>'Liste Linéaire_Togo'!S185</f>
        <v>oui</v>
      </c>
      <c r="T185" t="str">
        <f>'Liste Linéaire_Togo'!T185</f>
        <v>non</v>
      </c>
      <c r="U185" t="str">
        <f>'Liste Linéaire_Togo'!U185</f>
        <v>oui</v>
      </c>
      <c r="V185" t="str">
        <f>'Liste Linéaire_Togo'!V185</f>
        <v>non</v>
      </c>
      <c r="W185" t="str">
        <f>'Liste Linéaire_Togo'!W185</f>
        <v>Non</v>
      </c>
      <c r="X185">
        <f>'Liste Linéaire_Togo'!X185</f>
        <v>0</v>
      </c>
      <c r="Y185" t="str">
        <f>'Liste Linéaire_Togo'!Y185</f>
        <v>oui</v>
      </c>
      <c r="Z185" t="str">
        <f>'Liste Linéaire_Togo'!Z185</f>
        <v>non</v>
      </c>
      <c r="AA185" t="str">
        <f>'Liste Linéaire_Togo'!AA185</f>
        <v>non</v>
      </c>
      <c r="AB185" t="str">
        <f>'Liste Linéaire_Togo'!AB185</f>
        <v>non</v>
      </c>
      <c r="AC185" t="str">
        <f>'Liste Linéaire_Togo'!AC185</f>
        <v>Forage</v>
      </c>
      <c r="AD185" t="str">
        <f>'Liste Linéaire_Togo'!AD185</f>
        <v>non</v>
      </c>
      <c r="AE185" t="str">
        <f>'Liste Linéaire_Togo'!AE185</f>
        <v>oui</v>
      </c>
      <c r="AF185" t="str">
        <f>'Liste Linéaire_Togo'!AF185</f>
        <v>positif</v>
      </c>
      <c r="AG185" t="str">
        <f>'Liste Linéaire_Togo'!AG185</f>
        <v>Positif O1 Ogawa</v>
      </c>
      <c r="AH185" t="str">
        <f>'Liste Linéaire_Togo'!AH185</f>
        <v>Oui</v>
      </c>
      <c r="AI185" s="24" t="str">
        <f>'Liste Linéaire_Togo'!AI185</f>
        <v>NA</v>
      </c>
      <c r="AJ185" t="str">
        <f>'Liste Linéaire_Togo'!AJ185</f>
        <v>Guéri</v>
      </c>
      <c r="AK185" t="str">
        <f>'Liste Linéaire_Togo'!AK185</f>
        <v>confirmé</v>
      </c>
      <c r="AL185" t="str">
        <f>'Liste Linéaire_Togo'!AL185</f>
        <v>Golfe</v>
      </c>
      <c r="AM185" t="str">
        <f>'Liste Linéaire_Togo'!AM185</f>
        <v>Golfe 2</v>
      </c>
      <c r="AN185" t="str">
        <f>'Liste Linéaire_Togo'!AN185</f>
        <v>Bè-Centre</v>
      </c>
      <c r="AO185" t="str">
        <f>'Liste Linéaire_Togo'!AO185</f>
        <v>Positif</v>
      </c>
      <c r="AP185" t="str">
        <f>'Liste Linéaire_Togo'!AP185</f>
        <v>Formation sanitaire</v>
      </c>
    </row>
    <row r="186" spans="1:42">
      <c r="A186">
        <f>'Liste Linéaire_Togo'!A186</f>
        <v>185</v>
      </c>
      <c r="B186" t="str">
        <f>'Liste Linéaire_Togo'!B186</f>
        <v>TETE  YAO RICHARD</v>
      </c>
      <c r="C186">
        <f>'Liste Linéaire_Togo'!C186</f>
        <v>21</v>
      </c>
      <c r="D186" t="str">
        <f>'Liste Linéaire_Togo'!D186</f>
        <v>[15-44]</v>
      </c>
      <c r="E186">
        <f>'Liste Linéaire_Togo'!E186</f>
        <v>0</v>
      </c>
      <c r="F186" t="str">
        <f>'Liste Linéaire_Togo'!F186</f>
        <v>Masculin</v>
      </c>
      <c r="G186" t="str">
        <f>'Liste Linéaire_Togo'!G186</f>
        <v>ELECTRO TECHNICIEN</v>
      </c>
      <c r="H186">
        <f>'Liste Linéaire_Togo'!H186</f>
        <v>0</v>
      </c>
      <c r="I186" t="str">
        <f>'Liste Linéaire_Togo'!I186</f>
        <v>AGOME SEVA2</v>
      </c>
      <c r="J186" t="str">
        <f>VLOOKUP(I186,CARTE!$C$1:$F$198,3,FALSE)</f>
        <v>6.263144</v>
      </c>
      <c r="K186" t="str">
        <f>VLOOKUP(I186,CARTE!$C$1:$F$198,4,FALSE)</f>
        <v xml:space="preserve"> 1.5923929</v>
      </c>
      <c r="L186" t="str">
        <f>'Liste Linéaire_Togo'!L186</f>
        <v>GLIDJI</v>
      </c>
      <c r="M186" t="str">
        <f>'Liste Linéaire_Togo'!M186</f>
        <v>LACS1</v>
      </c>
      <c r="N186" t="str">
        <f>'Liste Linéaire_Togo'!N186</f>
        <v>Lacs</v>
      </c>
      <c r="O186" t="str">
        <f>'Liste Linéaire_Togo'!O186</f>
        <v>MARITIME</v>
      </c>
      <c r="P186" s="24">
        <f>'Liste Linéaire_Togo'!P186</f>
        <v>45613</v>
      </c>
      <c r="Q186" t="str">
        <f>'Liste Linéaire_Togo'!Q186</f>
        <v>S46</v>
      </c>
      <c r="R186" s="24">
        <f>'Liste Linéaire_Togo'!R186</f>
        <v>45613</v>
      </c>
      <c r="S186" t="str">
        <f>'Liste Linéaire_Togo'!S186</f>
        <v>OUI</v>
      </c>
      <c r="T186" t="str">
        <f>'Liste Linéaire_Togo'!T186</f>
        <v>NON</v>
      </c>
      <c r="U186" t="str">
        <f>'Liste Linéaire_Togo'!U186</f>
        <v>NON</v>
      </c>
      <c r="V186" t="str">
        <f>'Liste Linéaire_Togo'!V186</f>
        <v>NON</v>
      </c>
      <c r="W186" t="str">
        <f>'Liste Linéaire_Togo'!W186</f>
        <v>NON</v>
      </c>
      <c r="X186" t="str">
        <f>'Liste Linéaire_Togo'!X186</f>
        <v>NON</v>
      </c>
      <c r="Y186" t="str">
        <f>'Liste Linéaire_Togo'!Y186</f>
        <v>NON</v>
      </c>
      <c r="Z186" t="str">
        <f>'Liste Linéaire_Togo'!Z186</f>
        <v>NON</v>
      </c>
      <c r="AA186" t="str">
        <f>'Liste Linéaire_Togo'!AA186</f>
        <v>NON</v>
      </c>
      <c r="AB186" t="str">
        <f>'Liste Linéaire_Togo'!AB186</f>
        <v>NON</v>
      </c>
      <c r="AC186" t="str">
        <f>'Liste Linéaire_Togo'!AC186</f>
        <v>NON</v>
      </c>
      <c r="AD186" t="str">
        <f>'Liste Linéaire_Togo'!AD186</f>
        <v>NON</v>
      </c>
      <c r="AE186" t="str">
        <f>'Liste Linéaire_Togo'!AE186</f>
        <v>OUI</v>
      </c>
      <c r="AF186" t="str">
        <f>'Liste Linéaire_Togo'!AF186</f>
        <v>négatif</v>
      </c>
      <c r="AG186" t="str">
        <f>'Liste Linéaire_Togo'!AG186</f>
        <v>En cours</v>
      </c>
      <c r="AH186" t="str">
        <f>'Liste Linéaire_Togo'!AH186</f>
        <v>NON</v>
      </c>
      <c r="AI186" s="24">
        <f>'Liste Linéaire_Togo'!AI186</f>
        <v>0</v>
      </c>
      <c r="AJ186" t="str">
        <f>'Liste Linéaire_Togo'!AJ186</f>
        <v>Guéri</v>
      </c>
      <c r="AK186" t="str">
        <f>'Liste Linéaire_Togo'!AK186</f>
        <v>suspect</v>
      </c>
      <c r="AL186" t="str">
        <f>'Liste Linéaire_Togo'!AL186</f>
        <v>Lacs</v>
      </c>
      <c r="AM186" t="str">
        <f>'Liste Linéaire_Togo'!AM186</f>
        <v>Lacs 1</v>
      </c>
      <c r="AN186" t="str">
        <f>'Liste Linéaire_Togo'!AN186</f>
        <v>Glidji</v>
      </c>
      <c r="AO186" t="str">
        <f>'Liste Linéaire_Togo'!AO186</f>
        <v>negatif</v>
      </c>
      <c r="AP186" t="str">
        <f>'Liste Linéaire_Togo'!AP186</f>
        <v>Formation Sanitaire</v>
      </c>
    </row>
    <row r="187" spans="1:42">
      <c r="A187">
        <f>'Liste Linéaire_Togo'!A187</f>
        <v>186</v>
      </c>
      <c r="B187" t="str">
        <f>'Liste Linéaire_Togo'!B187</f>
        <v>MONTANT  CHARLES</v>
      </c>
      <c r="C187">
        <f>'Liste Linéaire_Togo'!C187</f>
        <v>63</v>
      </c>
      <c r="D187" t="str">
        <f>'Liste Linéaire_Togo'!D187</f>
        <v>[60 et plus]</v>
      </c>
      <c r="E187">
        <f>'Liste Linéaire_Togo'!E187</f>
        <v>0</v>
      </c>
      <c r="F187" t="str">
        <f>'Liste Linéaire_Togo'!F187</f>
        <v>Masculin</v>
      </c>
      <c r="G187" t="str">
        <f>'Liste Linéaire_Togo'!G187</f>
        <v>CHAUFFEUR</v>
      </c>
      <c r="H187">
        <f>'Liste Linéaire_Togo'!H187</f>
        <v>0</v>
      </c>
      <c r="I187" t="str">
        <f>'Liste Linéaire_Togo'!I187</f>
        <v>GLIDJI</v>
      </c>
      <c r="J187" t="str">
        <f>VLOOKUP(I187,CARTE!$C$1:$F$198,3,FALSE)</f>
        <v>6.257265928242092</v>
      </c>
      <c r="K187" t="str">
        <f>VLOOKUP(I187,CARTE!$C$1:$F$198,4,FALSE)</f>
        <v xml:space="preserve"> 1.6013269352515131</v>
      </c>
      <c r="L187" t="str">
        <f>'Liste Linéaire_Togo'!L187</f>
        <v>GLIDJI</v>
      </c>
      <c r="M187" t="str">
        <f>'Liste Linéaire_Togo'!M187</f>
        <v>LACS1</v>
      </c>
      <c r="N187" t="str">
        <f>'Liste Linéaire_Togo'!N187</f>
        <v>Lacs</v>
      </c>
      <c r="O187" t="str">
        <f>'Liste Linéaire_Togo'!O187</f>
        <v>MARITIME</v>
      </c>
      <c r="P187" s="24">
        <f>'Liste Linéaire_Togo'!P187</f>
        <v>45613</v>
      </c>
      <c r="Q187" t="str">
        <f>'Liste Linéaire_Togo'!Q187</f>
        <v>S46</v>
      </c>
      <c r="R187" s="24">
        <f>'Liste Linéaire_Togo'!R187</f>
        <v>45613</v>
      </c>
      <c r="S187" t="str">
        <f>'Liste Linéaire_Togo'!S187</f>
        <v>OUI</v>
      </c>
      <c r="T187" t="str">
        <f>'Liste Linéaire_Togo'!T187</f>
        <v>OUI</v>
      </c>
      <c r="U187" t="str">
        <f>'Liste Linéaire_Togo'!U187</f>
        <v>NON</v>
      </c>
      <c r="V187" t="str">
        <f>'Liste Linéaire_Togo'!V187</f>
        <v>NON</v>
      </c>
      <c r="W187" t="str">
        <f>'Liste Linéaire_Togo'!W187</f>
        <v>NON</v>
      </c>
      <c r="X187" t="str">
        <f>'Liste Linéaire_Togo'!X187</f>
        <v>NON</v>
      </c>
      <c r="Y187" t="str">
        <f>'Liste Linéaire_Togo'!Y187</f>
        <v>NON</v>
      </c>
      <c r="Z187" t="str">
        <f>'Liste Linéaire_Togo'!Z187</f>
        <v>NON</v>
      </c>
      <c r="AA187" t="str">
        <f>'Liste Linéaire_Togo'!AA187</f>
        <v>NON</v>
      </c>
      <c r="AB187" t="str">
        <f>'Liste Linéaire_Togo'!AB187</f>
        <v>NON</v>
      </c>
      <c r="AC187" t="str">
        <f>'Liste Linéaire_Togo'!AC187</f>
        <v>NON</v>
      </c>
      <c r="AD187" t="str">
        <f>'Liste Linéaire_Togo'!AD187</f>
        <v>NON</v>
      </c>
      <c r="AE187" t="str">
        <f>'Liste Linéaire_Togo'!AE187</f>
        <v>OUI</v>
      </c>
      <c r="AF187" t="str">
        <f>'Liste Linéaire_Togo'!AF187</f>
        <v>négatif</v>
      </c>
      <c r="AG187" t="str">
        <f>'Liste Linéaire_Togo'!AG187</f>
        <v>En cours</v>
      </c>
      <c r="AH187" t="str">
        <f>'Liste Linéaire_Togo'!AH187</f>
        <v>OUI</v>
      </c>
      <c r="AI187" s="24">
        <f>'Liste Linéaire_Togo'!AI187</f>
        <v>0</v>
      </c>
      <c r="AJ187" t="str">
        <f>'Liste Linéaire_Togo'!AJ187</f>
        <v>Guéri</v>
      </c>
      <c r="AK187" t="str">
        <f>'Liste Linéaire_Togo'!AK187</f>
        <v>suspect</v>
      </c>
      <c r="AL187" t="str">
        <f>'Liste Linéaire_Togo'!AL187</f>
        <v>Lacs</v>
      </c>
      <c r="AM187" t="str">
        <f>'Liste Linéaire_Togo'!AM187</f>
        <v>Lacs 1</v>
      </c>
      <c r="AN187" t="str">
        <f>'Liste Linéaire_Togo'!AN187</f>
        <v>Glidji</v>
      </c>
      <c r="AO187" t="str">
        <f>'Liste Linéaire_Togo'!AO187</f>
        <v>negatif</v>
      </c>
      <c r="AP187" t="str">
        <f>'Liste Linéaire_Togo'!AP187</f>
        <v>Formation Sanitaire</v>
      </c>
    </row>
    <row r="188" spans="1:42">
      <c r="A188">
        <f>'Liste Linéaire_Togo'!A188</f>
        <v>187</v>
      </c>
      <c r="B188" t="str">
        <f>'Liste Linéaire_Togo'!B188</f>
        <v>NDIKUMANA Agnès</v>
      </c>
      <c r="C188">
        <f>'Liste Linéaire_Togo'!C188</f>
        <v>49</v>
      </c>
      <c r="D188" t="str">
        <f>'Liste Linéaire_Togo'!D188</f>
        <v>[45-59]</v>
      </c>
      <c r="E188">
        <f>'Liste Linéaire_Togo'!E188</f>
        <v>0</v>
      </c>
      <c r="F188" t="str">
        <f>'Liste Linéaire_Togo'!F188</f>
        <v>Féminin</v>
      </c>
      <c r="G188" t="str">
        <f>'Liste Linéaire_Togo'!G188</f>
        <v>Humanitaire</v>
      </c>
      <c r="H188">
        <f>'Liste Linéaire_Togo'!H188</f>
        <v>96860064</v>
      </c>
      <c r="I188" t="str">
        <f>'Liste Linéaire_Togo'!I188</f>
        <v>Baguida</v>
      </c>
      <c r="J188" t="str">
        <f>VLOOKUP(I188,CARTE!$C$1:$F$198,3,FALSE)</f>
        <v>6.176026591764903</v>
      </c>
      <c r="K188" t="str">
        <f>VLOOKUP(I188,CARTE!$C$1:$F$198,4,FALSE)</f>
        <v>1.3275633519218346</v>
      </c>
      <c r="L188" t="str">
        <f>'Liste Linéaire_Togo'!L188</f>
        <v>Clinique de l'Atlantique</v>
      </c>
      <c r="M188" t="str">
        <f>'Liste Linéaire_Togo'!M188</f>
        <v>Golfe 6</v>
      </c>
      <c r="N188" t="str">
        <f>'Liste Linéaire_Togo'!N188</f>
        <v>Golfe</v>
      </c>
      <c r="O188" t="str">
        <f>'Liste Linéaire_Togo'!O188</f>
        <v>Grand Lomé</v>
      </c>
      <c r="P188" s="24">
        <f>'Liste Linéaire_Togo'!P188</f>
        <v>45609</v>
      </c>
      <c r="Q188" t="str">
        <f>'Liste Linéaire_Togo'!Q188</f>
        <v>S46</v>
      </c>
      <c r="R188" s="24">
        <f>'Liste Linéaire_Togo'!R188</f>
        <v>45609</v>
      </c>
      <c r="S188" t="str">
        <f>'Liste Linéaire_Togo'!S188</f>
        <v>Oui</v>
      </c>
      <c r="T188" t="str">
        <f>'Liste Linéaire_Togo'!T188</f>
        <v>Oui</v>
      </c>
      <c r="U188" t="str">
        <f>'Liste Linéaire_Togo'!U188</f>
        <v>Oui</v>
      </c>
      <c r="V188" t="str">
        <f>'Liste Linéaire_Togo'!V188</f>
        <v>non</v>
      </c>
      <c r="W188" t="str">
        <f>'Liste Linéaire_Togo'!W188</f>
        <v>Non</v>
      </c>
      <c r="X188">
        <f>'Liste Linéaire_Togo'!X188</f>
        <v>0</v>
      </c>
      <c r="Y188" t="str">
        <f>'Liste Linéaire_Togo'!Y188</f>
        <v>Non</v>
      </c>
      <c r="Z188" t="str">
        <f>'Liste Linéaire_Togo'!Z188</f>
        <v>Non</v>
      </c>
      <c r="AA188" t="str">
        <f>'Liste Linéaire_Togo'!AA188</f>
        <v>Oui</v>
      </c>
      <c r="AB188" t="str">
        <f>'Liste Linéaire_Togo'!AB188</f>
        <v>Oui</v>
      </c>
      <c r="AC188" t="str">
        <f>'Liste Linéaire_Togo'!AC188</f>
        <v>Eau en bouteille</v>
      </c>
      <c r="AD188" t="str">
        <f>'Liste Linéaire_Togo'!AD188</f>
        <v>NA</v>
      </c>
      <c r="AE188" t="str">
        <f>'Liste Linéaire_Togo'!AE188</f>
        <v>Oui</v>
      </c>
      <c r="AF188" t="str">
        <f>'Liste Linéaire_Togo'!AF188</f>
        <v>négatif</v>
      </c>
      <c r="AG188" t="str">
        <f>'Liste Linéaire_Togo'!AG188</f>
        <v>Négatif</v>
      </c>
      <c r="AH188" t="str">
        <f>'Liste Linéaire_Togo'!AH188</f>
        <v>Oui</v>
      </c>
      <c r="AI188" s="24">
        <f>'Liste Linéaire_Togo'!AI188</f>
        <v>45610</v>
      </c>
      <c r="AJ188" t="str">
        <f>'Liste Linéaire_Togo'!AJ188</f>
        <v>Guéri</v>
      </c>
      <c r="AK188" t="str">
        <f>'Liste Linéaire_Togo'!AK188</f>
        <v>suspect</v>
      </c>
      <c r="AL188" t="str">
        <f>'Liste Linéaire_Togo'!AL188</f>
        <v>Golfe</v>
      </c>
      <c r="AM188" t="str">
        <f>'Liste Linéaire_Togo'!AM188</f>
        <v>Golfe 6</v>
      </c>
      <c r="AN188" t="str">
        <f>'Liste Linéaire_Togo'!AN188</f>
        <v>Baguida</v>
      </c>
      <c r="AO188" t="str">
        <f>'Liste Linéaire_Togo'!AO188</f>
        <v>negatif</v>
      </c>
      <c r="AP188" t="str">
        <f>'Liste Linéaire_Togo'!AP188</f>
        <v>Formation sanitaire</v>
      </c>
    </row>
    <row r="189" spans="1:42">
      <c r="A189">
        <f>'Liste Linéaire_Togo'!A189</f>
        <v>188</v>
      </c>
      <c r="B189" t="str">
        <f>'Liste Linéaire_Togo'!B189</f>
        <v>KPETIGO Eméfa</v>
      </c>
      <c r="C189">
        <f>'Liste Linéaire_Togo'!C189</f>
        <v>36</v>
      </c>
      <c r="D189" t="str">
        <f>'Liste Linéaire_Togo'!D189</f>
        <v>[15-44]</v>
      </c>
      <c r="E189">
        <f>'Liste Linéaire_Togo'!E189</f>
        <v>0</v>
      </c>
      <c r="F189" t="str">
        <f>'Liste Linéaire_Togo'!F189</f>
        <v>Féminin</v>
      </c>
      <c r="G189" t="str">
        <f>'Liste Linéaire_Togo'!G189</f>
        <v>Coiffure</v>
      </c>
      <c r="H189">
        <f>'Liste Linéaire_Togo'!H189</f>
        <v>90295234</v>
      </c>
      <c r="I189" t="str">
        <f>'Liste Linéaire_Togo'!I189</f>
        <v>doulassamé</v>
      </c>
      <c r="J189" t="str">
        <f>VLOOKUP(I189,CARTE!$C$1:$F$198,3,FALSE)</f>
        <v>6.137294796391453</v>
      </c>
      <c r="K189" t="str">
        <f>VLOOKUP(I189,CARTE!$C$1:$F$198,4,FALSE)</f>
        <v xml:space="preserve"> 1.2277901541906115</v>
      </c>
      <c r="L189" t="str">
        <f>'Liste Linéaire_Togo'!L189</f>
        <v>CMS Doumasséssé</v>
      </c>
      <c r="M189" t="str">
        <f>'Liste Linéaire_Togo'!M189</f>
        <v>Golfe 3</v>
      </c>
      <c r="N189" t="str">
        <f>'Liste Linéaire_Togo'!N189</f>
        <v>Golfe</v>
      </c>
      <c r="O189" t="str">
        <f>'Liste Linéaire_Togo'!O189</f>
        <v>Grand Lomé</v>
      </c>
      <c r="P189" s="24">
        <f>'Liste Linéaire_Togo'!P189</f>
        <v>45612</v>
      </c>
      <c r="Q189" t="str">
        <f>'Liste Linéaire_Togo'!Q189</f>
        <v>S46</v>
      </c>
      <c r="R189" s="24">
        <f>'Liste Linéaire_Togo'!R189</f>
        <v>45613</v>
      </c>
      <c r="S189" t="str">
        <f>'Liste Linéaire_Togo'!S189</f>
        <v>Oui</v>
      </c>
      <c r="T189" t="str">
        <f>'Liste Linéaire_Togo'!T189</f>
        <v>non</v>
      </c>
      <c r="U189" t="str">
        <f>'Liste Linéaire_Togo'!U189</f>
        <v>non</v>
      </c>
      <c r="V189" t="str">
        <f>'Liste Linéaire_Togo'!V189</f>
        <v>non</v>
      </c>
      <c r="W189" t="str">
        <f>'Liste Linéaire_Togo'!W189</f>
        <v>Non</v>
      </c>
      <c r="X189">
        <f>'Liste Linéaire_Togo'!X189</f>
        <v>0</v>
      </c>
      <c r="Y189" t="str">
        <f>'Liste Linéaire_Togo'!Y189</f>
        <v>Non</v>
      </c>
      <c r="Z189" t="str">
        <f>'Liste Linéaire_Togo'!Z189</f>
        <v>non</v>
      </c>
      <c r="AA189" t="str">
        <f>'Liste Linéaire_Togo'!AA189</f>
        <v>non</v>
      </c>
      <c r="AB189" t="str">
        <f>'Liste Linéaire_Togo'!AB189</f>
        <v>non</v>
      </c>
      <c r="AC189" t="str">
        <f>'Liste Linéaire_Togo'!AC189</f>
        <v>Eau en sachet</v>
      </c>
      <c r="AD189" t="str">
        <f>'Liste Linéaire_Togo'!AD189</f>
        <v>NA</v>
      </c>
      <c r="AE189" t="str">
        <f>'Liste Linéaire_Togo'!AE189</f>
        <v>Oui</v>
      </c>
      <c r="AF189" t="str">
        <f>'Liste Linéaire_Togo'!AF189</f>
        <v>négatif</v>
      </c>
      <c r="AG189" t="str">
        <f>'Liste Linéaire_Togo'!AG189</f>
        <v>En cours</v>
      </c>
      <c r="AH189" t="str">
        <f>'Liste Linéaire_Togo'!AH189</f>
        <v>Non</v>
      </c>
      <c r="AI189" s="24">
        <f>'Liste Linéaire_Togo'!AI189</f>
        <v>45613</v>
      </c>
      <c r="AJ189" t="str">
        <f>'Liste Linéaire_Togo'!AJ189</f>
        <v>Guéri</v>
      </c>
      <c r="AK189" t="str">
        <f>'Liste Linéaire_Togo'!AK189</f>
        <v>suspect</v>
      </c>
      <c r="AL189" t="str">
        <f>'Liste Linéaire_Togo'!AL189</f>
        <v>Golfe</v>
      </c>
      <c r="AM189" t="str">
        <f>'Liste Linéaire_Togo'!AM189</f>
        <v>Golfe 4</v>
      </c>
      <c r="AN189" t="str">
        <f>'Liste Linéaire_Togo'!AN189</f>
        <v>Amoutivé</v>
      </c>
      <c r="AO189" t="str">
        <f>'Liste Linéaire_Togo'!AO189</f>
        <v>negatif</v>
      </c>
      <c r="AP189" t="str">
        <f>'Liste Linéaire_Togo'!AP189</f>
        <v>Formation sanitaire</v>
      </c>
    </row>
    <row r="190" spans="1:42">
      <c r="A190">
        <f>'Liste Linéaire_Togo'!A190</f>
        <v>189</v>
      </c>
      <c r="B190" t="str">
        <f>'Liste Linéaire_Togo'!B190</f>
        <v>GBETOUNOU  OSEBIO</v>
      </c>
      <c r="C190">
        <f>'Liste Linéaire_Togo'!C190</f>
        <v>12</v>
      </c>
      <c r="D190" t="str">
        <f>'Liste Linéaire_Togo'!D190</f>
        <v>[5-14]</v>
      </c>
      <c r="E190">
        <f>'Liste Linéaire_Togo'!E190</f>
        <v>0</v>
      </c>
      <c r="F190" t="str">
        <f>'Liste Linéaire_Togo'!F190</f>
        <v>Masculin</v>
      </c>
      <c r="G190" t="str">
        <f>'Liste Linéaire_Togo'!G190</f>
        <v>ELEVE</v>
      </c>
      <c r="H190">
        <f>'Liste Linéaire_Togo'!H190</f>
        <v>0</v>
      </c>
      <c r="I190" t="str">
        <f>'Liste Linéaire_Togo'!I190</f>
        <v>DEGBENOU</v>
      </c>
      <c r="J190" t="str">
        <f>VLOOKUP(I190,CARTE!$C$1:$F$198,3,FALSE)</f>
        <v>6.234928331889</v>
      </c>
      <c r="K190" t="str">
        <f>VLOOKUP(I190,CARTE!$C$1:$F$198,4,FALSE)</f>
        <v xml:space="preserve"> 1.615224647621934</v>
      </c>
      <c r="L190" t="str">
        <f>'Liste Linéaire_Togo'!L190</f>
        <v>POLYCLINIQUE D'ANEHO</v>
      </c>
      <c r="M190" t="str">
        <f>'Liste Linéaire_Togo'!M190</f>
        <v>LACS1</v>
      </c>
      <c r="N190" t="str">
        <f>'Liste Linéaire_Togo'!N190</f>
        <v>Lacs</v>
      </c>
      <c r="O190" t="str">
        <f>'Liste Linéaire_Togo'!O190</f>
        <v>MARITIME</v>
      </c>
      <c r="P190" s="24">
        <f>'Liste Linéaire_Togo'!P190</f>
        <v>45615</v>
      </c>
      <c r="Q190" t="str">
        <f>'Liste Linéaire_Togo'!Q190</f>
        <v>S47</v>
      </c>
      <c r="R190" s="24">
        <f>'Liste Linéaire_Togo'!R190</f>
        <v>45615</v>
      </c>
      <c r="S190" t="str">
        <f>'Liste Linéaire_Togo'!S190</f>
        <v>OUI</v>
      </c>
      <c r="T190" t="str">
        <f>'Liste Linéaire_Togo'!T190</f>
        <v>OUI</v>
      </c>
      <c r="U190" t="str">
        <f>'Liste Linéaire_Togo'!U190</f>
        <v>NON</v>
      </c>
      <c r="V190" t="str">
        <f>'Liste Linéaire_Togo'!V190</f>
        <v>NON</v>
      </c>
      <c r="W190" t="str">
        <f>'Liste Linéaire_Togo'!W190</f>
        <v>NON</v>
      </c>
      <c r="X190" t="str">
        <f>'Liste Linéaire_Togo'!X190</f>
        <v>NON</v>
      </c>
      <c r="Y190" t="str">
        <f>'Liste Linéaire_Togo'!Y190</f>
        <v>NON</v>
      </c>
      <c r="Z190" t="str">
        <f>'Liste Linéaire_Togo'!Z190</f>
        <v>NON</v>
      </c>
      <c r="AA190" t="str">
        <f>'Liste Linéaire_Togo'!AA190</f>
        <v>NON</v>
      </c>
      <c r="AB190" t="str">
        <f>'Liste Linéaire_Togo'!AB190</f>
        <v>NON</v>
      </c>
      <c r="AC190" t="str">
        <f>'Liste Linéaire_Togo'!AC190</f>
        <v>NON</v>
      </c>
      <c r="AD190" t="str">
        <f>'Liste Linéaire_Togo'!AD190</f>
        <v>NON</v>
      </c>
      <c r="AE190" t="str">
        <f>'Liste Linéaire_Togo'!AE190</f>
        <v>OUI</v>
      </c>
      <c r="AF190" t="str">
        <f>'Liste Linéaire_Togo'!AF190</f>
        <v>négatif</v>
      </c>
      <c r="AG190" t="str">
        <f>'Liste Linéaire_Togo'!AG190</f>
        <v>En cours</v>
      </c>
      <c r="AH190" t="str">
        <f>'Liste Linéaire_Togo'!AH190</f>
        <v>OUI</v>
      </c>
      <c r="AI190" s="24">
        <f>'Liste Linéaire_Togo'!AI190</f>
        <v>45615</v>
      </c>
      <c r="AJ190" t="str">
        <f>'Liste Linéaire_Togo'!AJ190</f>
        <v>Guéri</v>
      </c>
      <c r="AK190" t="str">
        <f>'Liste Linéaire_Togo'!AK190</f>
        <v>suspect</v>
      </c>
      <c r="AL190" t="str">
        <f>'Liste Linéaire_Togo'!AL190</f>
        <v>Lacs</v>
      </c>
      <c r="AM190" t="str">
        <f>'Liste Linéaire_Togo'!AM190</f>
        <v>Lacs 1</v>
      </c>
      <c r="AN190" t="str">
        <f>'Liste Linéaire_Togo'!AN190</f>
        <v>Aného</v>
      </c>
      <c r="AO190" t="str">
        <f>'Liste Linéaire_Togo'!AO190</f>
        <v>negatif</v>
      </c>
      <c r="AP190" t="str">
        <f>'Liste Linéaire_Togo'!AP190</f>
        <v>Formation Sanitaire</v>
      </c>
    </row>
    <row r="191" spans="1:42">
      <c r="A191">
        <f>'Liste Linéaire_Togo'!A191</f>
        <v>190</v>
      </c>
      <c r="B191" t="str">
        <f>'Liste Linéaire_Togo'!B191</f>
        <v>ASSIAKOLEY-MESSAN  TETEGAN</v>
      </c>
      <c r="C191">
        <f>'Liste Linéaire_Togo'!C191</f>
        <v>71</v>
      </c>
      <c r="D191" t="str">
        <f>'Liste Linéaire_Togo'!D191</f>
        <v>[60 et plus]</v>
      </c>
      <c r="E191">
        <f>'Liste Linéaire_Togo'!E191</f>
        <v>0</v>
      </c>
      <c r="F191" t="str">
        <f>'Liste Linéaire_Togo'!F191</f>
        <v>Masculin</v>
      </c>
      <c r="G191" t="str">
        <f>'Liste Linéaire_Togo'!G191</f>
        <v>RETRAITE</v>
      </c>
      <c r="H191">
        <f>'Liste Linéaire_Togo'!H191</f>
        <v>0</v>
      </c>
      <c r="I191" t="str">
        <f>'Liste Linéaire_Togo'!I191</f>
        <v>AGRODRAFO</v>
      </c>
      <c r="J191" t="str">
        <f>VLOOKUP(I191,CARTE!$C$1:$F$198,3,FALSE)</f>
        <v>6.211673273925775</v>
      </c>
      <c r="K191" t="str">
        <f>VLOOKUP(I191,CARTE!$C$1:$F$198,4,FALSE)</f>
        <v xml:space="preserve"> 1.453890712205296</v>
      </c>
      <c r="L191" t="str">
        <f>'Liste Linéaire_Togo'!L191</f>
        <v>AGRODRAFO</v>
      </c>
      <c r="M191" t="str">
        <f>'Liste Linéaire_Togo'!M191</f>
        <v>LACS3</v>
      </c>
      <c r="N191" t="str">
        <f>'Liste Linéaire_Togo'!N191</f>
        <v>Lacs</v>
      </c>
      <c r="O191" t="str">
        <f>'Liste Linéaire_Togo'!O191</f>
        <v>MARITIME</v>
      </c>
      <c r="P191" s="24">
        <f>'Liste Linéaire_Togo'!P191</f>
        <v>45616</v>
      </c>
      <c r="Q191" t="str">
        <f>'Liste Linéaire_Togo'!Q191</f>
        <v>S47</v>
      </c>
      <c r="R191" s="24">
        <f>'Liste Linéaire_Togo'!R191</f>
        <v>45616</v>
      </c>
      <c r="S191" t="str">
        <f>'Liste Linéaire_Togo'!S191</f>
        <v>OUI</v>
      </c>
      <c r="T191" t="str">
        <f>'Liste Linéaire_Togo'!T191</f>
        <v>OUI</v>
      </c>
      <c r="U191" t="str">
        <f>'Liste Linéaire_Togo'!U191</f>
        <v>NON</v>
      </c>
      <c r="V191" t="str">
        <f>'Liste Linéaire_Togo'!V191</f>
        <v>NON</v>
      </c>
      <c r="W191" t="str">
        <f>'Liste Linéaire_Togo'!W191</f>
        <v>NON</v>
      </c>
      <c r="X191" t="str">
        <f>'Liste Linéaire_Togo'!X191</f>
        <v>NON</v>
      </c>
      <c r="Y191" t="str">
        <f>'Liste Linéaire_Togo'!Y191</f>
        <v>NON</v>
      </c>
      <c r="Z191" t="str">
        <f>'Liste Linéaire_Togo'!Z191</f>
        <v>NON</v>
      </c>
      <c r="AA191" t="str">
        <f>'Liste Linéaire_Togo'!AA191</f>
        <v>NON</v>
      </c>
      <c r="AB191" t="str">
        <f>'Liste Linéaire_Togo'!AB191</f>
        <v>NON</v>
      </c>
      <c r="AC191" t="str">
        <f>'Liste Linéaire_Togo'!AC191</f>
        <v>NON</v>
      </c>
      <c r="AD191" t="str">
        <f>'Liste Linéaire_Togo'!AD191</f>
        <v>NON</v>
      </c>
      <c r="AE191" t="str">
        <f>'Liste Linéaire_Togo'!AE191</f>
        <v>OUI</v>
      </c>
      <c r="AF191" t="str">
        <f>'Liste Linéaire_Togo'!AF191</f>
        <v>négatif</v>
      </c>
      <c r="AG191" t="str">
        <f>'Liste Linéaire_Togo'!AG191</f>
        <v>En cours</v>
      </c>
      <c r="AH191" t="str">
        <f>'Liste Linéaire_Togo'!AH191</f>
        <v>OUI</v>
      </c>
      <c r="AI191" s="24">
        <f>'Liste Linéaire_Togo'!AI191</f>
        <v>45616</v>
      </c>
      <c r="AJ191" t="str">
        <f>'Liste Linéaire_Togo'!AJ191</f>
        <v>Guéri</v>
      </c>
      <c r="AK191" t="str">
        <f>'Liste Linéaire_Togo'!AK191</f>
        <v>suspect</v>
      </c>
      <c r="AL191" t="str">
        <f>'Liste Linéaire_Togo'!AL191</f>
        <v>Lacs</v>
      </c>
      <c r="AM191" t="str">
        <f>'Liste Linéaire_Togo'!AM191</f>
        <v>Lacs 3</v>
      </c>
      <c r="AN191" t="str">
        <f>'Liste Linéaire_Togo'!AN191</f>
        <v>Agbodrafo</v>
      </c>
      <c r="AO191" t="str">
        <f>'Liste Linéaire_Togo'!AO191</f>
        <v>negatif</v>
      </c>
      <c r="AP191" t="str">
        <f>'Liste Linéaire_Togo'!AP191</f>
        <v>Formation Sanitaire</v>
      </c>
    </row>
    <row r="192" spans="1:42">
      <c r="A192">
        <f>'Liste Linéaire_Togo'!A192</f>
        <v>191</v>
      </c>
      <c r="B192" t="str">
        <f>'Liste Linéaire_Togo'!B192</f>
        <v xml:space="preserve">AGBENOU  KODJO </v>
      </c>
      <c r="C192">
        <f>'Liste Linéaire_Togo'!C192</f>
        <v>75</v>
      </c>
      <c r="D192" t="str">
        <f>'Liste Linéaire_Togo'!D192</f>
        <v>[60 et plus]</v>
      </c>
      <c r="E192">
        <f>'Liste Linéaire_Togo'!E192</f>
        <v>0</v>
      </c>
      <c r="F192" t="str">
        <f>'Liste Linéaire_Togo'!F192</f>
        <v>Masculin</v>
      </c>
      <c r="G192" t="str">
        <f>'Liste Linéaire_Togo'!G192</f>
        <v>RETRAITE</v>
      </c>
      <c r="H192">
        <f>'Liste Linéaire_Togo'!H192</f>
        <v>0</v>
      </c>
      <c r="I192" t="str">
        <f>'Liste Linéaire_Togo'!I192</f>
        <v>GLIDJI</v>
      </c>
      <c r="J192" t="str">
        <f>VLOOKUP(I192,CARTE!$C$1:$F$198,3,FALSE)</f>
        <v>6.257265928242092</v>
      </c>
      <c r="K192" t="str">
        <f>VLOOKUP(I192,CARTE!$C$1:$F$198,4,FALSE)</f>
        <v xml:space="preserve"> 1.6013269352515131</v>
      </c>
      <c r="L192" t="str">
        <f>'Liste Linéaire_Togo'!L192</f>
        <v>GLIDJI</v>
      </c>
      <c r="M192" t="str">
        <f>'Liste Linéaire_Togo'!M192</f>
        <v>LACS1</v>
      </c>
      <c r="N192" t="str">
        <f>'Liste Linéaire_Togo'!N192</f>
        <v>Lacs</v>
      </c>
      <c r="O192" t="str">
        <f>'Liste Linéaire_Togo'!O192</f>
        <v>MARITIME</v>
      </c>
      <c r="P192" s="24">
        <f>'Liste Linéaire_Togo'!P192</f>
        <v>45617</v>
      </c>
      <c r="Q192" t="str">
        <f>'Liste Linéaire_Togo'!Q192</f>
        <v>S47</v>
      </c>
      <c r="R192" s="24">
        <f>'Liste Linéaire_Togo'!R192</f>
        <v>45617</v>
      </c>
      <c r="S192" t="str">
        <f>'Liste Linéaire_Togo'!S192</f>
        <v>OUI</v>
      </c>
      <c r="T192" t="str">
        <f>'Liste Linéaire_Togo'!T192</f>
        <v>OUI</v>
      </c>
      <c r="U192" t="str">
        <f>'Liste Linéaire_Togo'!U192</f>
        <v>NON</v>
      </c>
      <c r="V192" t="str">
        <f>'Liste Linéaire_Togo'!V192</f>
        <v>NON</v>
      </c>
      <c r="W192" t="str">
        <f>'Liste Linéaire_Togo'!W192</f>
        <v>NON</v>
      </c>
      <c r="X192" t="str">
        <f>'Liste Linéaire_Togo'!X192</f>
        <v>NON</v>
      </c>
      <c r="Y192" t="str">
        <f>'Liste Linéaire_Togo'!Y192</f>
        <v>NON</v>
      </c>
      <c r="Z192" t="str">
        <f>'Liste Linéaire_Togo'!Z192</f>
        <v>NON</v>
      </c>
      <c r="AA192" t="str">
        <f>'Liste Linéaire_Togo'!AA192</f>
        <v>NON</v>
      </c>
      <c r="AB192" t="str">
        <f>'Liste Linéaire_Togo'!AB192</f>
        <v>NON</v>
      </c>
      <c r="AC192" t="str">
        <f>'Liste Linéaire_Togo'!AC192</f>
        <v>NON</v>
      </c>
      <c r="AD192" t="str">
        <f>'Liste Linéaire_Togo'!AD192</f>
        <v>NON</v>
      </c>
      <c r="AE192" t="str">
        <f>'Liste Linéaire_Togo'!AE192</f>
        <v>OUI</v>
      </c>
      <c r="AF192" t="str">
        <f>'Liste Linéaire_Togo'!AF192</f>
        <v>négatif</v>
      </c>
      <c r="AG192" t="str">
        <f>'Liste Linéaire_Togo'!AG192</f>
        <v>Négatif</v>
      </c>
      <c r="AH192" t="str">
        <f>'Liste Linéaire_Togo'!AH192</f>
        <v>NON</v>
      </c>
      <c r="AI192" s="24">
        <f>'Liste Linéaire_Togo'!AI192</f>
        <v>45617</v>
      </c>
      <c r="AJ192" t="str">
        <f>'Liste Linéaire_Togo'!AJ192</f>
        <v>Guéri</v>
      </c>
      <c r="AK192" t="str">
        <f>'Liste Linéaire_Togo'!AK192</f>
        <v>suspect</v>
      </c>
      <c r="AL192" t="str">
        <f>'Liste Linéaire_Togo'!AL192</f>
        <v>Lacs</v>
      </c>
      <c r="AM192" t="str">
        <f>'Liste Linéaire_Togo'!AM192</f>
        <v>Lacs 1</v>
      </c>
      <c r="AN192" t="str">
        <f>'Liste Linéaire_Togo'!AN192</f>
        <v>Glidji</v>
      </c>
      <c r="AO192" t="str">
        <f>'Liste Linéaire_Togo'!AO192</f>
        <v>negatif</v>
      </c>
      <c r="AP192" t="str">
        <f>'Liste Linéaire_Togo'!AP192</f>
        <v>Formation Sanitaire</v>
      </c>
    </row>
    <row r="193" spans="1:42">
      <c r="A193">
        <f>'Liste Linéaire_Togo'!A193</f>
        <v>192</v>
      </c>
      <c r="B193" t="str">
        <f>'Liste Linéaire_Togo'!B193</f>
        <v>FOLLY  AYELE</v>
      </c>
      <c r="C193">
        <f>'Liste Linéaire_Togo'!C193</f>
        <v>20</v>
      </c>
      <c r="D193" t="str">
        <f>'Liste Linéaire_Togo'!D193</f>
        <v>[15-44]</v>
      </c>
      <c r="E193">
        <f>'Liste Linéaire_Togo'!E193</f>
        <v>0</v>
      </c>
      <c r="F193" t="str">
        <f>'Liste Linéaire_Togo'!F193</f>
        <v>Masculin</v>
      </c>
      <c r="G193" t="str">
        <f>'Liste Linéaire_Togo'!G193</f>
        <v>JOURNALISTE</v>
      </c>
      <c r="H193">
        <f>'Liste Linéaire_Togo'!H193</f>
        <v>0</v>
      </c>
      <c r="I193" t="str">
        <f>'Liste Linéaire_Togo'!I193</f>
        <v>SIVAME</v>
      </c>
      <c r="J193" t="str">
        <f>VLOOKUP(I193,CARTE!$C$1:$F$198,3,FALSE)</f>
        <v>6.227265928242092</v>
      </c>
      <c r="K193" t="str">
        <f>VLOOKUP(I193,CARTE!$C$1:$F$198,4,FALSE)</f>
        <v xml:space="preserve"> 1.5813269352515131</v>
      </c>
      <c r="L193" t="str">
        <f>'Liste Linéaire_Togo'!L193</f>
        <v>SEKO</v>
      </c>
      <c r="M193" t="str">
        <f>'Liste Linéaire_Togo'!M193</f>
        <v>LACS2</v>
      </c>
      <c r="N193" t="str">
        <f>'Liste Linéaire_Togo'!N193</f>
        <v>Lacs</v>
      </c>
      <c r="O193" t="str">
        <f>'Liste Linéaire_Togo'!O193</f>
        <v>MARITIME</v>
      </c>
      <c r="P193" s="24">
        <f>'Liste Linéaire_Togo'!P193</f>
        <v>45616</v>
      </c>
      <c r="Q193" t="str">
        <f>'Liste Linéaire_Togo'!Q193</f>
        <v>S47</v>
      </c>
      <c r="R193" s="24">
        <f>'Liste Linéaire_Togo'!R193</f>
        <v>45617</v>
      </c>
      <c r="S193" t="str">
        <f>'Liste Linéaire_Togo'!S193</f>
        <v>OUI</v>
      </c>
      <c r="T193" t="str">
        <f>'Liste Linéaire_Togo'!T193</f>
        <v>OUI</v>
      </c>
      <c r="U193" t="str">
        <f>'Liste Linéaire_Togo'!U193</f>
        <v>NON</v>
      </c>
      <c r="V193" t="str">
        <f>'Liste Linéaire_Togo'!V193</f>
        <v>NON</v>
      </c>
      <c r="W193" t="str">
        <f>'Liste Linéaire_Togo'!W193</f>
        <v>NON</v>
      </c>
      <c r="X193" t="str">
        <f>'Liste Linéaire_Togo'!X193</f>
        <v>NON</v>
      </c>
      <c r="Y193" t="str">
        <f>'Liste Linéaire_Togo'!Y193</f>
        <v>NON</v>
      </c>
      <c r="Z193" t="str">
        <f>'Liste Linéaire_Togo'!Z193</f>
        <v>NON</v>
      </c>
      <c r="AA193" t="str">
        <f>'Liste Linéaire_Togo'!AA193</f>
        <v>NON</v>
      </c>
      <c r="AB193" t="str">
        <f>'Liste Linéaire_Togo'!AB193</f>
        <v>NON</v>
      </c>
      <c r="AC193" t="str">
        <f>'Liste Linéaire_Togo'!AC193</f>
        <v>NON</v>
      </c>
      <c r="AD193" t="str">
        <f>'Liste Linéaire_Togo'!AD193</f>
        <v>NON</v>
      </c>
      <c r="AE193" t="str">
        <f>'Liste Linéaire_Togo'!AE193</f>
        <v>OUI</v>
      </c>
      <c r="AF193" t="str">
        <f>'Liste Linéaire_Togo'!AF193</f>
        <v>négatif</v>
      </c>
      <c r="AG193" t="str">
        <f>'Liste Linéaire_Togo'!AG193</f>
        <v>Négatif</v>
      </c>
      <c r="AH193" t="str">
        <f>'Liste Linéaire_Togo'!AH193</f>
        <v>NON</v>
      </c>
      <c r="AI193" s="24">
        <f>'Liste Linéaire_Togo'!AI193</f>
        <v>45617</v>
      </c>
      <c r="AJ193" t="str">
        <f>'Liste Linéaire_Togo'!AJ193</f>
        <v>Guéri</v>
      </c>
      <c r="AK193" t="str">
        <f>'Liste Linéaire_Togo'!AK193</f>
        <v>suspect</v>
      </c>
      <c r="AL193" t="str">
        <f>'Liste Linéaire_Togo'!AL193</f>
        <v>Lacs</v>
      </c>
      <c r="AM193" t="str">
        <f>'Liste Linéaire_Togo'!AM193</f>
        <v>Lacs 2</v>
      </c>
      <c r="AN193" t="str">
        <f>'Liste Linéaire_Togo'!AN193</f>
        <v>Agouégan</v>
      </c>
      <c r="AO193" t="str">
        <f>'Liste Linéaire_Togo'!AO193</f>
        <v>negatif</v>
      </c>
      <c r="AP193" t="str">
        <f>'Liste Linéaire_Togo'!AP193</f>
        <v>Formation Sanitaire</v>
      </c>
    </row>
    <row r="194" spans="1:42">
      <c r="A194">
        <f>'Liste Linéaire_Togo'!A194</f>
        <v>193</v>
      </c>
      <c r="B194" t="str">
        <f>'Liste Linéaire_Togo'!B194</f>
        <v>AGOSSOU DOSSEH</v>
      </c>
      <c r="C194">
        <f>'Liste Linéaire_Togo'!C194</f>
        <v>35</v>
      </c>
      <c r="D194" t="str">
        <f>'Liste Linéaire_Togo'!D194</f>
        <v>[15-44]</v>
      </c>
      <c r="E194">
        <f>'Liste Linéaire_Togo'!E194</f>
        <v>0</v>
      </c>
      <c r="F194" t="str">
        <f>'Liste Linéaire_Togo'!F194</f>
        <v>Masculin</v>
      </c>
      <c r="G194" t="str">
        <f>'Liste Linéaire_Togo'!G194</f>
        <v>Cultivateur</v>
      </c>
      <c r="H194">
        <f>'Liste Linéaire_Togo'!H194</f>
        <v>0</v>
      </c>
      <c r="I194" t="str">
        <f>'Liste Linéaire_Togo'!I194</f>
        <v>ZOWLA</v>
      </c>
      <c r="J194" t="str">
        <f>VLOOKUP(I194,CARTE!$C$1:$F$198,3,FALSE)</f>
        <v>6.231673273925775</v>
      </c>
      <c r="K194" t="str">
        <f>VLOOKUP(I194,CARTE!$C$1:$F$198,4,FALSE)</f>
        <v xml:space="preserve"> 1.583890712205296</v>
      </c>
      <c r="L194" t="str">
        <f>'Liste Linéaire_Togo'!L194</f>
        <v>ZOWLA</v>
      </c>
      <c r="M194" t="str">
        <f>'Liste Linéaire_Togo'!M194</f>
        <v>LACS1</v>
      </c>
      <c r="N194" t="str">
        <f>'Liste Linéaire_Togo'!N194</f>
        <v>Lacs</v>
      </c>
      <c r="O194" t="str">
        <f>'Liste Linéaire_Togo'!O194</f>
        <v>MARITIME</v>
      </c>
      <c r="P194" s="24">
        <f>'Liste Linéaire_Togo'!P194</f>
        <v>45617</v>
      </c>
      <c r="Q194" t="str">
        <f>'Liste Linéaire_Togo'!Q194</f>
        <v>S47</v>
      </c>
      <c r="R194" s="24">
        <f>'Liste Linéaire_Togo'!R194</f>
        <v>45618</v>
      </c>
      <c r="S194" t="str">
        <f>'Liste Linéaire_Togo'!S194</f>
        <v>OUI</v>
      </c>
      <c r="T194" t="str">
        <f>'Liste Linéaire_Togo'!T194</f>
        <v>OUI</v>
      </c>
      <c r="U194" t="str">
        <f>'Liste Linéaire_Togo'!U194</f>
        <v>NON</v>
      </c>
      <c r="V194" t="str">
        <f>'Liste Linéaire_Togo'!V194</f>
        <v>NON</v>
      </c>
      <c r="W194" t="str">
        <f>'Liste Linéaire_Togo'!W194</f>
        <v>NON</v>
      </c>
      <c r="X194" t="str">
        <f>'Liste Linéaire_Togo'!X194</f>
        <v>NON</v>
      </c>
      <c r="Y194" t="str">
        <f>'Liste Linéaire_Togo'!Y194</f>
        <v>NON</v>
      </c>
      <c r="Z194" t="str">
        <f>'Liste Linéaire_Togo'!Z194</f>
        <v>NON</v>
      </c>
      <c r="AA194" t="str">
        <f>'Liste Linéaire_Togo'!AA194</f>
        <v>NON</v>
      </c>
      <c r="AB194" t="str">
        <f>'Liste Linéaire_Togo'!AB194</f>
        <v>NON</v>
      </c>
      <c r="AC194" t="str">
        <f>'Liste Linéaire_Togo'!AC194</f>
        <v>NON</v>
      </c>
      <c r="AD194" t="str">
        <f>'Liste Linéaire_Togo'!AD194</f>
        <v>NON</v>
      </c>
      <c r="AE194" t="str">
        <f>'Liste Linéaire_Togo'!AE194</f>
        <v>OUI</v>
      </c>
      <c r="AF194" t="str">
        <f>'Liste Linéaire_Togo'!AF194</f>
        <v>négatif</v>
      </c>
      <c r="AG194" t="str">
        <f>'Liste Linéaire_Togo'!AG194</f>
        <v>Négatif</v>
      </c>
      <c r="AH194" t="str">
        <f>'Liste Linéaire_Togo'!AH194</f>
        <v>NON</v>
      </c>
      <c r="AI194" s="24">
        <f>'Liste Linéaire_Togo'!AI194</f>
        <v>45619</v>
      </c>
      <c r="AJ194" t="str">
        <f>'Liste Linéaire_Togo'!AJ194</f>
        <v>Guéri</v>
      </c>
      <c r="AK194" t="str">
        <f>'Liste Linéaire_Togo'!AK194</f>
        <v>suspect</v>
      </c>
      <c r="AL194" t="str">
        <f>'Liste Linéaire_Togo'!AL194</f>
        <v>Lacs</v>
      </c>
      <c r="AM194" t="str">
        <f>'Liste Linéaire_Togo'!AM194</f>
        <v>Lacs 1</v>
      </c>
      <c r="AN194" t="str">
        <f>'Liste Linéaire_Togo'!AN194</f>
        <v>Glidji</v>
      </c>
      <c r="AO194" t="str">
        <f>'Liste Linéaire_Togo'!AO194</f>
        <v>negatif</v>
      </c>
      <c r="AP194" t="str">
        <f>'Liste Linéaire_Togo'!AP194</f>
        <v>Formation Sanitaire</v>
      </c>
    </row>
    <row r="195" spans="1:42">
      <c r="A195">
        <f>'Liste Linéaire_Togo'!A195</f>
        <v>194</v>
      </c>
      <c r="B195" t="str">
        <f>'Liste Linéaire_Togo'!B195</f>
        <v>TEY  YAO</v>
      </c>
      <c r="C195">
        <f>'Liste Linéaire_Togo'!C195</f>
        <v>8</v>
      </c>
      <c r="D195" t="str">
        <f>'Liste Linéaire_Togo'!D195</f>
        <v>[5-14]</v>
      </c>
      <c r="E195">
        <f>'Liste Linéaire_Togo'!E195</f>
        <v>0</v>
      </c>
      <c r="F195" t="str">
        <f>'Liste Linéaire_Togo'!F195</f>
        <v>Masculin</v>
      </c>
      <c r="G195" t="str">
        <f>'Liste Linéaire_Togo'!G195</f>
        <v>ELEVE</v>
      </c>
      <c r="H195">
        <f>'Liste Linéaire_Togo'!H195</f>
        <v>0</v>
      </c>
      <c r="I195" t="str">
        <f>'Liste Linéaire_Togo'!I195</f>
        <v>GOUMOUKOPE</v>
      </c>
      <c r="J195" t="str">
        <f>VLOOKUP(I195,CARTE!$C$1:$F$198,3,FALSE)</f>
        <v>6.210782053118657</v>
      </c>
      <c r="K195" t="str">
        <f>VLOOKUP(I195,CARTE!$C$1:$F$198,4,FALSE)</f>
        <v xml:space="preserve"> 1.522305618314484</v>
      </c>
      <c r="L195" t="str">
        <f>'Liste Linéaire_Togo'!L195</f>
        <v>GOUMOUKOPE</v>
      </c>
      <c r="M195" t="str">
        <f>'Liste Linéaire_Togo'!M195</f>
        <v>LACS3</v>
      </c>
      <c r="N195" t="str">
        <f>'Liste Linéaire_Togo'!N195</f>
        <v>Lacs</v>
      </c>
      <c r="O195" t="str">
        <f>'Liste Linéaire_Togo'!O195</f>
        <v>MARITIME</v>
      </c>
      <c r="P195" s="24">
        <f>'Liste Linéaire_Togo'!P195</f>
        <v>45623</v>
      </c>
      <c r="Q195" t="str">
        <f>'Liste Linéaire_Togo'!Q195</f>
        <v>S48</v>
      </c>
      <c r="R195" s="24">
        <f>'Liste Linéaire_Togo'!R195</f>
        <v>45623</v>
      </c>
      <c r="S195" t="str">
        <f>'Liste Linéaire_Togo'!S195</f>
        <v>OUI</v>
      </c>
      <c r="T195" t="str">
        <f>'Liste Linéaire_Togo'!T195</f>
        <v>OUI</v>
      </c>
      <c r="U195" t="str">
        <f>'Liste Linéaire_Togo'!U195</f>
        <v>NON</v>
      </c>
      <c r="V195" t="str">
        <f>'Liste Linéaire_Togo'!V195</f>
        <v>NON</v>
      </c>
      <c r="W195" t="str">
        <f>'Liste Linéaire_Togo'!W195</f>
        <v>NON</v>
      </c>
      <c r="X195" t="str">
        <f>'Liste Linéaire_Togo'!X195</f>
        <v>NON</v>
      </c>
      <c r="Y195" t="str">
        <f>'Liste Linéaire_Togo'!Y195</f>
        <v>NON</v>
      </c>
      <c r="Z195" t="str">
        <f>'Liste Linéaire_Togo'!Z195</f>
        <v>NON</v>
      </c>
      <c r="AA195" t="str">
        <f>'Liste Linéaire_Togo'!AA195</f>
        <v>NON</v>
      </c>
      <c r="AB195" t="str">
        <f>'Liste Linéaire_Togo'!AB195</f>
        <v>NON</v>
      </c>
      <c r="AC195" t="str">
        <f>'Liste Linéaire_Togo'!AC195</f>
        <v>NON</v>
      </c>
      <c r="AD195" t="str">
        <f>'Liste Linéaire_Togo'!AD195</f>
        <v>NON</v>
      </c>
      <c r="AE195" t="str">
        <f>'Liste Linéaire_Togo'!AE195</f>
        <v>OUI</v>
      </c>
      <c r="AF195" t="str">
        <f>'Liste Linéaire_Togo'!AF195</f>
        <v>positif</v>
      </c>
      <c r="AG195" t="str">
        <f>'Liste Linéaire_Togo'!AG195</f>
        <v>Positif O1 Ogawa</v>
      </c>
      <c r="AH195" t="str">
        <f>'Liste Linéaire_Togo'!AH195</f>
        <v>OUI</v>
      </c>
      <c r="AI195" s="24">
        <f>'Liste Linéaire_Togo'!AI195</f>
        <v>0</v>
      </c>
      <c r="AJ195" t="str">
        <f>'Liste Linéaire_Togo'!AJ195</f>
        <v>Guéri</v>
      </c>
      <c r="AK195" t="str">
        <f>'Liste Linéaire_Togo'!AK195</f>
        <v>confirmé</v>
      </c>
      <c r="AL195" t="str">
        <f>'Liste Linéaire_Togo'!AL195</f>
        <v>Lacs</v>
      </c>
      <c r="AM195" t="str">
        <f>'Liste Linéaire_Togo'!AM195</f>
        <v>Lacs 3</v>
      </c>
      <c r="AN195" t="str">
        <f>'Liste Linéaire_Togo'!AN195</f>
        <v>Agbodrafo</v>
      </c>
      <c r="AO195" t="str">
        <f>'Liste Linéaire_Togo'!AO195</f>
        <v>Positif</v>
      </c>
      <c r="AP195" t="str">
        <f>'Liste Linéaire_Togo'!AP195</f>
        <v>Formation Sanitaire</v>
      </c>
    </row>
    <row r="196" spans="1:42">
      <c r="A196">
        <f>'Liste Linéaire_Togo'!A196</f>
        <v>195</v>
      </c>
      <c r="B196" t="str">
        <f>'Liste Linéaire_Togo'!B196</f>
        <v>TCHAGLI  FLORENTINE</v>
      </c>
      <c r="C196">
        <f>'Liste Linéaire_Togo'!C196</f>
        <v>70</v>
      </c>
      <c r="D196" t="str">
        <f>'Liste Linéaire_Togo'!D196</f>
        <v>[60 et plus]</v>
      </c>
      <c r="E196">
        <f>'Liste Linéaire_Togo'!E196</f>
        <v>0</v>
      </c>
      <c r="F196" t="str">
        <f>'Liste Linéaire_Togo'!F196</f>
        <v>Féminin</v>
      </c>
      <c r="G196" t="str">
        <f>'Liste Linéaire_Togo'!G196</f>
        <v>MENAGERE</v>
      </c>
      <c r="H196">
        <f>'Liste Linéaire_Togo'!H196</f>
        <v>0</v>
      </c>
      <c r="I196" t="str">
        <f>'Liste Linéaire_Togo'!I196</f>
        <v>GOUMOUKOPE</v>
      </c>
      <c r="J196" t="str">
        <f>VLOOKUP(I196,CARTE!$C$1:$F$198,3,FALSE)</f>
        <v>6.210782053118657</v>
      </c>
      <c r="K196" t="str">
        <f>VLOOKUP(I196,CARTE!$C$1:$F$198,4,FALSE)</f>
        <v xml:space="preserve"> 1.522305618314484</v>
      </c>
      <c r="L196" t="str">
        <f>'Liste Linéaire_Togo'!L196</f>
        <v>GOUMOUKOPE</v>
      </c>
      <c r="M196" t="str">
        <f>'Liste Linéaire_Togo'!M196</f>
        <v>LACS3</v>
      </c>
      <c r="N196" t="str">
        <f>'Liste Linéaire_Togo'!N196</f>
        <v>Lacs</v>
      </c>
      <c r="O196" t="str">
        <f>'Liste Linéaire_Togo'!O196</f>
        <v>MARITIME</v>
      </c>
      <c r="P196" s="24">
        <f>'Liste Linéaire_Togo'!P196</f>
        <v>45623</v>
      </c>
      <c r="Q196" t="str">
        <f>'Liste Linéaire_Togo'!Q196</f>
        <v>S48</v>
      </c>
      <c r="R196" s="24">
        <f>'Liste Linéaire_Togo'!R196</f>
        <v>45623</v>
      </c>
      <c r="S196" t="str">
        <f>'Liste Linéaire_Togo'!S196</f>
        <v>OUI</v>
      </c>
      <c r="T196" t="str">
        <f>'Liste Linéaire_Togo'!T196</f>
        <v>OUI</v>
      </c>
      <c r="U196" t="str">
        <f>'Liste Linéaire_Togo'!U196</f>
        <v>NON</v>
      </c>
      <c r="V196" t="str">
        <f>'Liste Linéaire_Togo'!V196</f>
        <v>NON</v>
      </c>
      <c r="W196" t="str">
        <f>'Liste Linéaire_Togo'!W196</f>
        <v>NON</v>
      </c>
      <c r="X196" t="str">
        <f>'Liste Linéaire_Togo'!X196</f>
        <v>NON</v>
      </c>
      <c r="Y196" t="str">
        <f>'Liste Linéaire_Togo'!Y196</f>
        <v>NON</v>
      </c>
      <c r="Z196" t="str">
        <f>'Liste Linéaire_Togo'!Z196</f>
        <v>NON</v>
      </c>
      <c r="AA196" t="str">
        <f>'Liste Linéaire_Togo'!AA196</f>
        <v>NON</v>
      </c>
      <c r="AB196" t="str">
        <f>'Liste Linéaire_Togo'!AB196</f>
        <v>NON</v>
      </c>
      <c r="AC196" t="str">
        <f>'Liste Linéaire_Togo'!AC196</f>
        <v>NON</v>
      </c>
      <c r="AD196" t="str">
        <f>'Liste Linéaire_Togo'!AD196</f>
        <v>NON</v>
      </c>
      <c r="AE196" t="str">
        <f>'Liste Linéaire_Togo'!AE196</f>
        <v>OUI</v>
      </c>
      <c r="AF196" t="str">
        <f>'Liste Linéaire_Togo'!AF196</f>
        <v>positif</v>
      </c>
      <c r="AG196" t="str">
        <f>'Liste Linéaire_Togo'!AG196</f>
        <v>Positif O1 Ogawa</v>
      </c>
      <c r="AH196" t="str">
        <f>'Liste Linéaire_Togo'!AH196</f>
        <v>OUI</v>
      </c>
      <c r="AI196" s="24">
        <f>'Liste Linéaire_Togo'!AI196</f>
        <v>0</v>
      </c>
      <c r="AJ196" t="str">
        <f>'Liste Linéaire_Togo'!AJ196</f>
        <v>Guéri</v>
      </c>
      <c r="AK196" t="str">
        <f>'Liste Linéaire_Togo'!AK196</f>
        <v>confirmé</v>
      </c>
      <c r="AL196" t="str">
        <f>'Liste Linéaire_Togo'!AL196</f>
        <v>Lacs</v>
      </c>
      <c r="AM196" t="str">
        <f>'Liste Linéaire_Togo'!AM196</f>
        <v>Lacs 3</v>
      </c>
      <c r="AN196" t="str">
        <f>'Liste Linéaire_Togo'!AN196</f>
        <v>Agbodrafo</v>
      </c>
      <c r="AO196" t="str">
        <f>'Liste Linéaire_Togo'!AO196</f>
        <v>Positif</v>
      </c>
      <c r="AP196" t="str">
        <f>'Liste Linéaire_Togo'!AP196</f>
        <v>Formation Sanitaire</v>
      </c>
    </row>
    <row r="197" spans="1:42">
      <c r="A197">
        <f>'Liste Linéaire_Togo'!A197</f>
        <v>196</v>
      </c>
      <c r="B197" t="str">
        <f>'Liste Linéaire_Togo'!B197</f>
        <v>AGOUKPE  MAWULOLO  KODJOVI</v>
      </c>
      <c r="C197">
        <f>'Liste Linéaire_Togo'!C197</f>
        <v>8</v>
      </c>
      <c r="D197" t="str">
        <f>'Liste Linéaire_Togo'!D197</f>
        <v>[5-14]</v>
      </c>
      <c r="E197">
        <f>'Liste Linéaire_Togo'!E197</f>
        <v>0</v>
      </c>
      <c r="F197" t="str">
        <f>'Liste Linéaire_Togo'!F197</f>
        <v>Masculin</v>
      </c>
      <c r="G197" t="str">
        <f>'Liste Linéaire_Togo'!G197</f>
        <v>ELEVE</v>
      </c>
      <c r="H197">
        <f>'Liste Linéaire_Togo'!H197</f>
        <v>0</v>
      </c>
      <c r="I197" t="str">
        <f>'Liste Linéaire_Togo'!I197</f>
        <v>GOUMOUKOPE</v>
      </c>
      <c r="J197" t="str">
        <f>VLOOKUP(I197,CARTE!$C$1:$F$198,3,FALSE)</f>
        <v>6.210782053118657</v>
      </c>
      <c r="K197" t="str">
        <f>VLOOKUP(I197,CARTE!$C$1:$F$198,4,FALSE)</f>
        <v xml:space="preserve"> 1.522305618314484</v>
      </c>
      <c r="L197" t="str">
        <f>'Liste Linéaire_Togo'!L197</f>
        <v>GOUMOUKOPE</v>
      </c>
      <c r="M197" t="str">
        <f>'Liste Linéaire_Togo'!M197</f>
        <v>LACS3</v>
      </c>
      <c r="N197" t="str">
        <f>'Liste Linéaire_Togo'!N197</f>
        <v>Lacs</v>
      </c>
      <c r="O197" t="str">
        <f>'Liste Linéaire_Togo'!O197</f>
        <v>MARITIME</v>
      </c>
      <c r="P197" s="24">
        <f>'Liste Linéaire_Togo'!P197</f>
        <v>45624</v>
      </c>
      <c r="Q197" t="str">
        <f>'Liste Linéaire_Togo'!Q197</f>
        <v>S48</v>
      </c>
      <c r="R197" s="24">
        <f>'Liste Linéaire_Togo'!R197</f>
        <v>45624</v>
      </c>
      <c r="S197" t="str">
        <f>'Liste Linéaire_Togo'!S197</f>
        <v>OUI</v>
      </c>
      <c r="T197" t="str">
        <f>'Liste Linéaire_Togo'!T197</f>
        <v>NON</v>
      </c>
      <c r="U197" t="str">
        <f>'Liste Linéaire_Togo'!U197</f>
        <v>NON</v>
      </c>
      <c r="V197" t="str">
        <f>'Liste Linéaire_Togo'!V197</f>
        <v>NON</v>
      </c>
      <c r="W197" t="str">
        <f>'Liste Linéaire_Togo'!W197</f>
        <v>NON</v>
      </c>
      <c r="X197" t="str">
        <f>'Liste Linéaire_Togo'!X197</f>
        <v>NON</v>
      </c>
      <c r="Y197" t="str">
        <f>'Liste Linéaire_Togo'!Y197</f>
        <v>NON</v>
      </c>
      <c r="Z197" t="str">
        <f>'Liste Linéaire_Togo'!Z197</f>
        <v>NON</v>
      </c>
      <c r="AA197" t="str">
        <f>'Liste Linéaire_Togo'!AA197</f>
        <v>NON</v>
      </c>
      <c r="AB197" t="str">
        <f>'Liste Linéaire_Togo'!AB197</f>
        <v>NON</v>
      </c>
      <c r="AC197" t="str">
        <f>'Liste Linéaire_Togo'!AC197</f>
        <v>NON</v>
      </c>
      <c r="AD197" t="str">
        <f>'Liste Linéaire_Togo'!AD197</f>
        <v>NON</v>
      </c>
      <c r="AE197" t="str">
        <f>'Liste Linéaire_Togo'!AE197</f>
        <v>OUI</v>
      </c>
      <c r="AF197" t="str">
        <f>'Liste Linéaire_Togo'!AF197</f>
        <v>négatif</v>
      </c>
      <c r="AG197" t="str">
        <f>'Liste Linéaire_Togo'!AG197</f>
        <v>Positif O1 Ogawa</v>
      </c>
      <c r="AH197" t="str">
        <f>'Liste Linéaire_Togo'!AH197</f>
        <v>OUI</v>
      </c>
      <c r="AI197" s="24">
        <f>'Liste Linéaire_Togo'!AI197</f>
        <v>0</v>
      </c>
      <c r="AJ197" t="str">
        <f>'Liste Linéaire_Togo'!AJ197</f>
        <v>Guéri</v>
      </c>
      <c r="AK197" t="str">
        <f>'Liste Linéaire_Togo'!AK197</f>
        <v>confirmé</v>
      </c>
      <c r="AL197" t="str">
        <f>'Liste Linéaire_Togo'!AL197</f>
        <v>Lacs</v>
      </c>
      <c r="AM197" t="str">
        <f>'Liste Linéaire_Togo'!AM197</f>
        <v>Lacs 3</v>
      </c>
      <c r="AN197" t="str">
        <f>'Liste Linéaire_Togo'!AN197</f>
        <v>Agbodrafo</v>
      </c>
      <c r="AO197" t="str">
        <f>'Liste Linéaire_Togo'!AO197</f>
        <v>Positif</v>
      </c>
      <c r="AP197" t="str">
        <f>'Liste Linéaire_Togo'!AP197</f>
        <v>Communautaire</v>
      </c>
    </row>
    <row r="198" spans="1:42">
      <c r="A198">
        <f>'Liste Linéaire_Togo'!A198</f>
        <v>197</v>
      </c>
      <c r="B198" t="str">
        <f>'Liste Linéaire_Togo'!B198</f>
        <v>DEGNON  AFIWA</v>
      </c>
      <c r="C198">
        <f>'Liste Linéaire_Togo'!C198</f>
        <v>80</v>
      </c>
      <c r="D198" t="str">
        <f>'Liste Linéaire_Togo'!D198</f>
        <v>[60 et plus]</v>
      </c>
      <c r="E198">
        <f>'Liste Linéaire_Togo'!E198</f>
        <v>0</v>
      </c>
      <c r="F198" t="str">
        <f>'Liste Linéaire_Togo'!F198</f>
        <v>Féminin</v>
      </c>
      <c r="G198" t="str">
        <f>'Liste Linéaire_Togo'!G198</f>
        <v>MENAGERE</v>
      </c>
      <c r="H198">
        <f>'Liste Linéaire_Togo'!H198</f>
        <v>0</v>
      </c>
      <c r="I198" t="str">
        <f>'Liste Linéaire_Togo'!I198</f>
        <v>GOUMOUKOPE</v>
      </c>
      <c r="J198" t="str">
        <f>VLOOKUP(I198,CARTE!$C$1:$F$198,3,FALSE)</f>
        <v>6.210782053118657</v>
      </c>
      <c r="K198" t="str">
        <f>VLOOKUP(I198,CARTE!$C$1:$F$198,4,FALSE)</f>
        <v xml:space="preserve"> 1.522305618314484</v>
      </c>
      <c r="L198" t="str">
        <f>'Liste Linéaire_Togo'!L198</f>
        <v>GOUMOUKOPE</v>
      </c>
      <c r="M198" t="str">
        <f>'Liste Linéaire_Togo'!M198</f>
        <v>LACS3</v>
      </c>
      <c r="N198" t="str">
        <f>'Liste Linéaire_Togo'!N198</f>
        <v>Lacs</v>
      </c>
      <c r="O198" t="str">
        <f>'Liste Linéaire_Togo'!O198</f>
        <v>MARITIME</v>
      </c>
      <c r="P198" s="24">
        <f>'Liste Linéaire_Togo'!P198</f>
        <v>45620</v>
      </c>
      <c r="Q198" t="str">
        <f>'Liste Linéaire_Togo'!Q198</f>
        <v>S47</v>
      </c>
      <c r="R198" s="24">
        <f>'Liste Linéaire_Togo'!R198</f>
        <v>45624</v>
      </c>
      <c r="S198" t="str">
        <f>'Liste Linéaire_Togo'!S198</f>
        <v>OUI</v>
      </c>
      <c r="T198" t="str">
        <f>'Liste Linéaire_Togo'!T198</f>
        <v>NON</v>
      </c>
      <c r="U198" t="str">
        <f>'Liste Linéaire_Togo'!U198</f>
        <v>NON</v>
      </c>
      <c r="V198" t="str">
        <f>'Liste Linéaire_Togo'!V198</f>
        <v>NON</v>
      </c>
      <c r="W198" t="str">
        <f>'Liste Linéaire_Togo'!W198</f>
        <v>NON</v>
      </c>
      <c r="X198" t="str">
        <f>'Liste Linéaire_Togo'!X198</f>
        <v>NON</v>
      </c>
      <c r="Y198" t="str">
        <f>'Liste Linéaire_Togo'!Y198</f>
        <v>NON</v>
      </c>
      <c r="Z198" t="str">
        <f>'Liste Linéaire_Togo'!Z198</f>
        <v>NON</v>
      </c>
      <c r="AA198" t="str">
        <f>'Liste Linéaire_Togo'!AA198</f>
        <v>NON</v>
      </c>
      <c r="AB198" t="str">
        <f>'Liste Linéaire_Togo'!AB198</f>
        <v>NON</v>
      </c>
      <c r="AC198" t="str">
        <f>'Liste Linéaire_Togo'!AC198</f>
        <v>NON</v>
      </c>
      <c r="AD198" t="str">
        <f>'Liste Linéaire_Togo'!AD198</f>
        <v>NON</v>
      </c>
      <c r="AE198" t="str">
        <f>'Liste Linéaire_Togo'!AE198</f>
        <v>OUI</v>
      </c>
      <c r="AF198" t="str">
        <f>'Liste Linéaire_Togo'!AF198</f>
        <v>négatif</v>
      </c>
      <c r="AG198" t="str">
        <f>'Liste Linéaire_Togo'!AG198</f>
        <v>Positif O1 Ogawa</v>
      </c>
      <c r="AH198" t="str">
        <f>'Liste Linéaire_Togo'!AH198</f>
        <v>NON</v>
      </c>
      <c r="AI198" s="24">
        <f>'Liste Linéaire_Togo'!AI198</f>
        <v>0</v>
      </c>
      <c r="AJ198" t="str">
        <f>'Liste Linéaire_Togo'!AJ198</f>
        <v>Guéri</v>
      </c>
      <c r="AK198" t="str">
        <f>'Liste Linéaire_Togo'!AK198</f>
        <v>confirmé</v>
      </c>
      <c r="AL198" t="str">
        <f>'Liste Linéaire_Togo'!AL198</f>
        <v>Lacs</v>
      </c>
      <c r="AM198" t="str">
        <f>'Liste Linéaire_Togo'!AM198</f>
        <v>Lacs 3</v>
      </c>
      <c r="AN198" t="str">
        <f>'Liste Linéaire_Togo'!AN198</f>
        <v>Agbodrafo</v>
      </c>
      <c r="AO198" t="str">
        <f>'Liste Linéaire_Togo'!AO198</f>
        <v>Positif</v>
      </c>
      <c r="AP198" t="str">
        <f>'Liste Linéaire_Togo'!AP198</f>
        <v>Communautaire</v>
      </c>
    </row>
    <row r="199" spans="1:42">
      <c r="A199">
        <f>'Liste Linéaire_Togo'!A199</f>
        <v>198</v>
      </c>
      <c r="B199" t="str">
        <f>'Liste Linéaire_Togo'!B199</f>
        <v>TOGBEDJI  MAWUENA</v>
      </c>
      <c r="C199">
        <f>'Liste Linéaire_Togo'!C199</f>
        <v>1</v>
      </c>
      <c r="D199" t="str">
        <f>'Liste Linéaire_Togo'!D199</f>
        <v>[0-2]</v>
      </c>
      <c r="E199" t="str">
        <f>'Liste Linéaire_Togo'!E199</f>
        <v>21 MOIS</v>
      </c>
      <c r="F199" t="str">
        <f>'Liste Linéaire_Togo'!F199</f>
        <v>Masculin</v>
      </c>
      <c r="G199">
        <f>'Liste Linéaire_Togo'!G199</f>
        <v>0</v>
      </c>
      <c r="H199">
        <f>'Liste Linéaire_Togo'!H199</f>
        <v>0</v>
      </c>
      <c r="I199" t="str">
        <f>'Liste Linéaire_Togo'!I199</f>
        <v>ADOUKOWOE</v>
      </c>
      <c r="J199" t="str">
        <f>VLOOKUP(I199,CARTE!$C$1:$F$198,3,FALSE)</f>
        <v>6.3322757043351965</v>
      </c>
      <c r="K199" t="str">
        <f>VLOOKUP(I199,CARTE!$C$1:$F$198,4,FALSE)</f>
        <v xml:space="preserve"> 1.6080765433497823</v>
      </c>
      <c r="L199" t="str">
        <f>'Liste Linéaire_Togo'!L199</f>
        <v>ANFOIN</v>
      </c>
      <c r="M199" t="str">
        <f>'Liste Linéaire_Togo'!M199</f>
        <v>LACS4</v>
      </c>
      <c r="N199" t="str">
        <f>'Liste Linéaire_Togo'!N199</f>
        <v>Lacs</v>
      </c>
      <c r="O199" t="str">
        <f>'Liste Linéaire_Togo'!O199</f>
        <v>MARITIME</v>
      </c>
      <c r="P199" s="24">
        <f>'Liste Linéaire_Togo'!P199</f>
        <v>45623</v>
      </c>
      <c r="Q199" t="str">
        <f>'Liste Linéaire_Togo'!Q199</f>
        <v>S48</v>
      </c>
      <c r="R199" s="24">
        <f>'Liste Linéaire_Togo'!R199</f>
        <v>45624</v>
      </c>
      <c r="S199" t="str">
        <f>'Liste Linéaire_Togo'!S199</f>
        <v>OUI</v>
      </c>
      <c r="T199" t="str">
        <f>'Liste Linéaire_Togo'!T199</f>
        <v>NON</v>
      </c>
      <c r="U199" t="str">
        <f>'Liste Linéaire_Togo'!U199</f>
        <v>NON</v>
      </c>
      <c r="V199" t="str">
        <f>'Liste Linéaire_Togo'!V199</f>
        <v>NON</v>
      </c>
      <c r="W199" t="str">
        <f>'Liste Linéaire_Togo'!W199</f>
        <v>NON</v>
      </c>
      <c r="X199" t="str">
        <f>'Liste Linéaire_Togo'!X199</f>
        <v>NON</v>
      </c>
      <c r="Y199" t="str">
        <f>'Liste Linéaire_Togo'!Y199</f>
        <v>NON</v>
      </c>
      <c r="Z199" t="str">
        <f>'Liste Linéaire_Togo'!Z199</f>
        <v>NON</v>
      </c>
      <c r="AA199" t="str">
        <f>'Liste Linéaire_Togo'!AA199</f>
        <v>NON</v>
      </c>
      <c r="AB199" t="str">
        <f>'Liste Linéaire_Togo'!AB199</f>
        <v>NON</v>
      </c>
      <c r="AC199" t="str">
        <f>'Liste Linéaire_Togo'!AC199</f>
        <v>NON</v>
      </c>
      <c r="AD199" t="str">
        <f>'Liste Linéaire_Togo'!AD199</f>
        <v>NON</v>
      </c>
      <c r="AE199" t="str">
        <f>'Liste Linéaire_Togo'!AE199</f>
        <v>OUI</v>
      </c>
      <c r="AF199" t="str">
        <f>'Liste Linéaire_Togo'!AF199</f>
        <v>négatif</v>
      </c>
      <c r="AG199" t="str">
        <f>'Liste Linéaire_Togo'!AG199</f>
        <v>Positif O1 Ogawa</v>
      </c>
      <c r="AH199" t="str">
        <f>'Liste Linéaire_Togo'!AH199</f>
        <v>OUI</v>
      </c>
      <c r="AI199" s="24">
        <f>'Liste Linéaire_Togo'!AI199</f>
        <v>0</v>
      </c>
      <c r="AJ199" t="str">
        <f>'Liste Linéaire_Togo'!AJ199</f>
        <v>Guéri</v>
      </c>
      <c r="AK199" t="str">
        <f>'Liste Linéaire_Togo'!AK199</f>
        <v>confirmé</v>
      </c>
      <c r="AL199" t="str">
        <f>'Liste Linéaire_Togo'!AL199</f>
        <v>Lacs</v>
      </c>
      <c r="AM199" t="str">
        <f>'Liste Linéaire_Togo'!AM199</f>
        <v>Lacs 4</v>
      </c>
      <c r="AN199" t="str">
        <f>'Liste Linéaire_Togo'!AN199</f>
        <v>Anfoin</v>
      </c>
      <c r="AO199" t="str">
        <f>'Liste Linéaire_Togo'!AO199</f>
        <v>Positif</v>
      </c>
      <c r="AP199" t="str">
        <f>'Liste Linéaire_Togo'!AP199</f>
        <v>Formation Sanitaire</v>
      </c>
    </row>
    <row r="200" spans="1:42">
      <c r="A200">
        <f>'Liste Linéaire_Togo'!A200</f>
        <v>199</v>
      </c>
      <c r="B200" t="str">
        <f>'Liste Linéaire_Togo'!B200</f>
        <v>KAIZA  CATHERINE</v>
      </c>
      <c r="C200">
        <f>'Liste Linéaire_Togo'!C200</f>
        <v>35</v>
      </c>
      <c r="D200" t="str">
        <f>'Liste Linéaire_Togo'!D200</f>
        <v>[15-44]</v>
      </c>
      <c r="E200">
        <f>'Liste Linéaire_Togo'!E200</f>
        <v>0</v>
      </c>
      <c r="F200" t="str">
        <f>'Liste Linéaire_Togo'!F200</f>
        <v>Féminin</v>
      </c>
      <c r="G200" t="str">
        <f>'Liste Linéaire_Togo'!G200</f>
        <v>REVENDEUSE</v>
      </c>
      <c r="H200">
        <f>'Liste Linéaire_Togo'!H200</f>
        <v>0</v>
      </c>
      <c r="I200" t="str">
        <f>'Liste Linéaire_Togo'!I200</f>
        <v>MESSAN CONDJI</v>
      </c>
      <c r="J200" t="str">
        <f>VLOOKUP(I200,CARTE!$C$1:$F$198,3,FALSE)</f>
        <v>6.23928331889</v>
      </c>
      <c r="K200" t="str">
        <f>VLOOKUP(I200,CARTE!$C$1:$F$198,4,FALSE)</f>
        <v xml:space="preserve"> 1.622224647621934</v>
      </c>
      <c r="L200" t="str">
        <f>'Liste Linéaire_Togo'!L200</f>
        <v>POLYCLINIQUE D'ANEHO</v>
      </c>
      <c r="M200" t="str">
        <f>'Liste Linéaire_Togo'!M200</f>
        <v>LACS1</v>
      </c>
      <c r="N200" t="str">
        <f>'Liste Linéaire_Togo'!N200</f>
        <v>Lacs</v>
      </c>
      <c r="O200" t="str">
        <f>'Liste Linéaire_Togo'!O200</f>
        <v>MARITIME</v>
      </c>
      <c r="P200" s="24">
        <f>'Liste Linéaire_Togo'!P200</f>
        <v>45624</v>
      </c>
      <c r="Q200" t="str">
        <f>'Liste Linéaire_Togo'!Q200</f>
        <v>S48</v>
      </c>
      <c r="R200" s="24">
        <f>'Liste Linéaire_Togo'!R200</f>
        <v>45624</v>
      </c>
      <c r="S200" t="str">
        <f>'Liste Linéaire_Togo'!S200</f>
        <v>OUI</v>
      </c>
      <c r="T200" t="str">
        <f>'Liste Linéaire_Togo'!T200</f>
        <v>NON</v>
      </c>
      <c r="U200" t="str">
        <f>'Liste Linéaire_Togo'!U200</f>
        <v>NON</v>
      </c>
      <c r="V200" t="str">
        <f>'Liste Linéaire_Togo'!V200</f>
        <v>NON</v>
      </c>
      <c r="W200" t="str">
        <f>'Liste Linéaire_Togo'!W200</f>
        <v>NON</v>
      </c>
      <c r="X200" t="str">
        <f>'Liste Linéaire_Togo'!X200</f>
        <v>NON</v>
      </c>
      <c r="Y200" t="str">
        <f>'Liste Linéaire_Togo'!Y200</f>
        <v>NON</v>
      </c>
      <c r="Z200" t="str">
        <f>'Liste Linéaire_Togo'!Z200</f>
        <v>NON</v>
      </c>
      <c r="AA200" t="str">
        <f>'Liste Linéaire_Togo'!AA200</f>
        <v>NON</v>
      </c>
      <c r="AB200" t="str">
        <f>'Liste Linéaire_Togo'!AB200</f>
        <v>NON</v>
      </c>
      <c r="AC200" t="str">
        <f>'Liste Linéaire_Togo'!AC200</f>
        <v>NON</v>
      </c>
      <c r="AD200" t="str">
        <f>'Liste Linéaire_Togo'!AD200</f>
        <v>NON</v>
      </c>
      <c r="AE200" t="str">
        <f>'Liste Linéaire_Togo'!AE200</f>
        <v>OUI</v>
      </c>
      <c r="AF200" t="str">
        <f>'Liste Linéaire_Togo'!AF200</f>
        <v>négatif</v>
      </c>
      <c r="AG200" t="str">
        <f>'Liste Linéaire_Togo'!AG200</f>
        <v>Négatif</v>
      </c>
      <c r="AH200" t="str">
        <f>'Liste Linéaire_Togo'!AH200</f>
        <v>NON</v>
      </c>
      <c r="AI200" s="24">
        <f>'Liste Linéaire_Togo'!AI200</f>
        <v>0</v>
      </c>
      <c r="AJ200" t="str">
        <f>'Liste Linéaire_Togo'!AJ200</f>
        <v>Guéri</v>
      </c>
      <c r="AK200" t="str">
        <f>'Liste Linéaire_Togo'!AK200</f>
        <v>suspect</v>
      </c>
      <c r="AL200" t="str">
        <f>'Liste Linéaire_Togo'!AL200</f>
        <v>Lacs</v>
      </c>
      <c r="AM200" t="str">
        <f>'Liste Linéaire_Togo'!AM200</f>
        <v>Lacs 1</v>
      </c>
      <c r="AN200" t="str">
        <f>'Liste Linéaire_Togo'!AN200</f>
        <v>Aného</v>
      </c>
      <c r="AO200" t="str">
        <f>'Liste Linéaire_Togo'!AO200</f>
        <v>negatif</v>
      </c>
      <c r="AP200" t="str">
        <f>'Liste Linéaire_Togo'!AP200</f>
        <v>Formation Sanitaire</v>
      </c>
    </row>
    <row r="201" spans="1:42">
      <c r="A201">
        <f>'Liste Linéaire_Togo'!A201</f>
        <v>200</v>
      </c>
      <c r="B201" t="str">
        <f>'Liste Linéaire_Togo'!B201</f>
        <v>DOGBEVIA  AFI</v>
      </c>
      <c r="C201">
        <f>'Liste Linéaire_Togo'!C201</f>
        <v>15</v>
      </c>
      <c r="D201" t="str">
        <f>'Liste Linéaire_Togo'!D201</f>
        <v>[15-44]</v>
      </c>
      <c r="E201">
        <f>'Liste Linéaire_Togo'!E201</f>
        <v>0</v>
      </c>
      <c r="F201" t="str">
        <f>'Liste Linéaire_Togo'!F201</f>
        <v>Féminin</v>
      </c>
      <c r="G201" t="str">
        <f>'Liste Linéaire_Togo'!G201</f>
        <v>ELEVE</v>
      </c>
      <c r="H201">
        <f>'Liste Linéaire_Togo'!H201</f>
        <v>0</v>
      </c>
      <c r="I201" t="str">
        <f>'Liste Linéaire_Togo'!I201</f>
        <v>AVEME</v>
      </c>
      <c r="J201" t="str">
        <f>VLOOKUP(I201,CARTE!$C$1:$F$198,3,FALSE)</f>
        <v>6.227396584278712</v>
      </c>
      <c r="K201" t="str">
        <f>VLOOKUP(I201,CARTE!$C$1:$F$198,4,FALSE)</f>
        <v xml:space="preserve"> 1.5825646909844922</v>
      </c>
      <c r="L201" t="str">
        <f>'Liste Linéaire_Togo'!L201</f>
        <v>AZIAGBACONDJI</v>
      </c>
      <c r="M201" t="str">
        <f>'Liste Linéaire_Togo'!M201</f>
        <v>LACS1</v>
      </c>
      <c r="N201" t="str">
        <f>'Liste Linéaire_Togo'!N201</f>
        <v>Lacs</v>
      </c>
      <c r="O201" t="str">
        <f>'Liste Linéaire_Togo'!O201</f>
        <v>MARITIME</v>
      </c>
      <c r="P201" s="24">
        <f>'Liste Linéaire_Togo'!P201</f>
        <v>45625</v>
      </c>
      <c r="Q201" t="str">
        <f>'Liste Linéaire_Togo'!Q201</f>
        <v>S48</v>
      </c>
      <c r="R201" s="24">
        <f>'Liste Linéaire_Togo'!R201</f>
        <v>45625</v>
      </c>
      <c r="S201" t="str">
        <f>'Liste Linéaire_Togo'!S201</f>
        <v>OUI</v>
      </c>
      <c r="T201" t="str">
        <f>'Liste Linéaire_Togo'!T201</f>
        <v>OUI</v>
      </c>
      <c r="U201" t="str">
        <f>'Liste Linéaire_Togo'!U201</f>
        <v>OUI</v>
      </c>
      <c r="V201" t="str">
        <f>'Liste Linéaire_Togo'!V201</f>
        <v>NON</v>
      </c>
      <c r="W201" t="str">
        <f>'Liste Linéaire_Togo'!W201</f>
        <v>NON</v>
      </c>
      <c r="X201" t="str">
        <f>'Liste Linéaire_Togo'!X201</f>
        <v>NON</v>
      </c>
      <c r="Y201" t="str">
        <f>'Liste Linéaire_Togo'!Y201</f>
        <v>NON</v>
      </c>
      <c r="Z201" t="str">
        <f>'Liste Linéaire_Togo'!Z201</f>
        <v>NON</v>
      </c>
      <c r="AA201" t="str">
        <f>'Liste Linéaire_Togo'!AA201</f>
        <v>NON</v>
      </c>
      <c r="AB201" t="str">
        <f>'Liste Linéaire_Togo'!AB201</f>
        <v>NON</v>
      </c>
      <c r="AC201" t="str">
        <f>'Liste Linéaire_Togo'!AC201</f>
        <v>NON</v>
      </c>
      <c r="AD201" t="str">
        <f>'Liste Linéaire_Togo'!AD201</f>
        <v>NON</v>
      </c>
      <c r="AE201" t="str">
        <f>'Liste Linéaire_Togo'!AE201</f>
        <v>OUI</v>
      </c>
      <c r="AF201" t="str">
        <f>'Liste Linéaire_Togo'!AF201</f>
        <v>négatif</v>
      </c>
      <c r="AG201" t="str">
        <f>'Liste Linéaire_Togo'!AG201</f>
        <v>Positif O1 Ogawa</v>
      </c>
      <c r="AH201" t="str">
        <f>'Liste Linéaire_Togo'!AH201</f>
        <v>OUI</v>
      </c>
      <c r="AI201" s="24">
        <f>'Liste Linéaire_Togo'!AI201</f>
        <v>0</v>
      </c>
      <c r="AJ201" t="str">
        <f>'Liste Linéaire_Togo'!AJ201</f>
        <v>Guéri</v>
      </c>
      <c r="AK201" t="str">
        <f>'Liste Linéaire_Togo'!AK201</f>
        <v>confirmé</v>
      </c>
      <c r="AL201" t="str">
        <f>'Liste Linéaire_Togo'!AL201</f>
        <v>Lacs</v>
      </c>
      <c r="AM201" t="str">
        <f>'Liste Linéaire_Togo'!AM201</f>
        <v>Lacs 1</v>
      </c>
      <c r="AN201" t="str">
        <f>'Liste Linéaire_Togo'!AN201</f>
        <v>Aného</v>
      </c>
      <c r="AO201" t="str">
        <f>'Liste Linéaire_Togo'!AO201</f>
        <v>Positif</v>
      </c>
      <c r="AP201" t="str">
        <f>'Liste Linéaire_Togo'!AP201</f>
        <v>Formation Sanitaire</v>
      </c>
    </row>
    <row r="202" spans="1:42">
      <c r="A202">
        <f>'Liste Linéaire_Togo'!A202</f>
        <v>201</v>
      </c>
      <c r="B202" t="str">
        <f>'Liste Linéaire_Togo'!B202</f>
        <v>DAGBA  ADJO</v>
      </c>
      <c r="C202">
        <f>'Liste Linéaire_Togo'!C202</f>
        <v>39</v>
      </c>
      <c r="D202" t="str">
        <f>'Liste Linéaire_Togo'!D202</f>
        <v>[15-44]</v>
      </c>
      <c r="E202">
        <f>'Liste Linéaire_Togo'!E202</f>
        <v>0</v>
      </c>
      <c r="F202" t="str">
        <f>'Liste Linéaire_Togo'!F202</f>
        <v>Féminin</v>
      </c>
      <c r="G202" t="str">
        <f>'Liste Linéaire_Togo'!G202</f>
        <v>MENAGERE</v>
      </c>
      <c r="H202">
        <f>'Liste Linéaire_Togo'!H202</f>
        <v>0</v>
      </c>
      <c r="I202" t="str">
        <f>'Liste Linéaire_Togo'!I202</f>
        <v>ASSOUCONDJI</v>
      </c>
      <c r="J202" t="str">
        <f>VLOOKUP(I202,CARTE!$C$1:$F$198,3,FALSE)</f>
        <v>6.280782053118657</v>
      </c>
      <c r="K202" t="str">
        <f>VLOOKUP(I202,CARTE!$C$1:$F$198,4,FALSE)</f>
        <v xml:space="preserve"> 1.762305618314484</v>
      </c>
      <c r="L202" t="str">
        <f>'Liste Linéaire_Togo'!L202</f>
        <v>AZIAGBACONDJI</v>
      </c>
      <c r="M202" t="str">
        <f>'Liste Linéaire_Togo'!M202</f>
        <v>LACS1</v>
      </c>
      <c r="N202" t="str">
        <f>'Liste Linéaire_Togo'!N202</f>
        <v>Lacs</v>
      </c>
      <c r="O202" t="str">
        <f>'Liste Linéaire_Togo'!O202</f>
        <v>MARITIME</v>
      </c>
      <c r="P202" s="24">
        <f>'Liste Linéaire_Togo'!P202</f>
        <v>45625</v>
      </c>
      <c r="Q202" t="str">
        <f>'Liste Linéaire_Togo'!Q202</f>
        <v>S48</v>
      </c>
      <c r="R202" s="24">
        <f>'Liste Linéaire_Togo'!R202</f>
        <v>45625</v>
      </c>
      <c r="S202" t="str">
        <f>'Liste Linéaire_Togo'!S202</f>
        <v>OUI</v>
      </c>
      <c r="T202" t="str">
        <f>'Liste Linéaire_Togo'!T202</f>
        <v>OUI</v>
      </c>
      <c r="U202" t="str">
        <f>'Liste Linéaire_Togo'!U202</f>
        <v>NON</v>
      </c>
      <c r="V202" t="str">
        <f>'Liste Linéaire_Togo'!V202</f>
        <v>NON</v>
      </c>
      <c r="W202" t="str">
        <f>'Liste Linéaire_Togo'!W202</f>
        <v>NON</v>
      </c>
      <c r="X202" t="str">
        <f>'Liste Linéaire_Togo'!X202</f>
        <v>NON</v>
      </c>
      <c r="Y202" t="str">
        <f>'Liste Linéaire_Togo'!Y202</f>
        <v>NON</v>
      </c>
      <c r="Z202" t="str">
        <f>'Liste Linéaire_Togo'!Z202</f>
        <v>NON</v>
      </c>
      <c r="AA202" t="str">
        <f>'Liste Linéaire_Togo'!AA202</f>
        <v>NON</v>
      </c>
      <c r="AB202" t="str">
        <f>'Liste Linéaire_Togo'!AB202</f>
        <v>NON</v>
      </c>
      <c r="AC202" t="str">
        <f>'Liste Linéaire_Togo'!AC202</f>
        <v>NON</v>
      </c>
      <c r="AD202" t="str">
        <f>'Liste Linéaire_Togo'!AD202</f>
        <v>NON</v>
      </c>
      <c r="AE202" t="str">
        <f>'Liste Linéaire_Togo'!AE202</f>
        <v>OUI</v>
      </c>
      <c r="AF202" t="str">
        <f>'Liste Linéaire_Togo'!AF202</f>
        <v>négatif</v>
      </c>
      <c r="AG202" t="str">
        <f>'Liste Linéaire_Togo'!AG202</f>
        <v>En cours</v>
      </c>
      <c r="AH202" t="str">
        <f>'Liste Linéaire_Togo'!AH202</f>
        <v>OUI</v>
      </c>
      <c r="AI202" s="24">
        <f>'Liste Linéaire_Togo'!AI202</f>
        <v>0</v>
      </c>
      <c r="AJ202" t="str">
        <f>'Liste Linéaire_Togo'!AJ202</f>
        <v>Guéri</v>
      </c>
      <c r="AK202" t="str">
        <f>'Liste Linéaire_Togo'!AK202</f>
        <v>suspect</v>
      </c>
      <c r="AL202" t="str">
        <f>'Liste Linéaire_Togo'!AL202</f>
        <v>Lacs</v>
      </c>
      <c r="AM202" t="str">
        <f>'Liste Linéaire_Togo'!AM202</f>
        <v>Lacs 1</v>
      </c>
      <c r="AN202" t="str">
        <f>'Liste Linéaire_Togo'!AN202</f>
        <v>Aného</v>
      </c>
      <c r="AO202" t="str">
        <f>'Liste Linéaire_Togo'!AO202</f>
        <v>negatif</v>
      </c>
      <c r="AP202" t="str">
        <f>'Liste Linéaire_Togo'!AP202</f>
        <v>Formation Sanitaire</v>
      </c>
    </row>
    <row r="203" spans="1:42">
      <c r="A203">
        <f>'Liste Linéaire_Togo'!A203</f>
        <v>202</v>
      </c>
      <c r="B203" t="str">
        <f>'Liste Linéaire_Togo'!B203</f>
        <v>TOSSOU DATE</v>
      </c>
      <c r="C203">
        <f>'Liste Linéaire_Togo'!C203</f>
        <v>80</v>
      </c>
      <c r="D203" t="str">
        <f>'Liste Linéaire_Togo'!D203</f>
        <v>[60 et plus]</v>
      </c>
      <c r="E203">
        <f>'Liste Linéaire_Togo'!E203</f>
        <v>0</v>
      </c>
      <c r="F203" t="str">
        <f>'Liste Linéaire_Togo'!F203</f>
        <v>Masculin</v>
      </c>
      <c r="G203" t="str">
        <f>'Liste Linéaire_Togo'!G203</f>
        <v>RETRAITE</v>
      </c>
      <c r="H203">
        <f>'Liste Linéaire_Togo'!H203</f>
        <v>0</v>
      </c>
      <c r="I203" t="str">
        <f>'Liste Linéaire_Togo'!I203</f>
        <v>GOUMOUKOPE</v>
      </c>
      <c r="J203" t="str">
        <f>VLOOKUP(I203,CARTE!$C$1:$F$198,3,FALSE)</f>
        <v>6.210782053118657</v>
      </c>
      <c r="K203" t="str">
        <f>VLOOKUP(I203,CARTE!$C$1:$F$198,4,FALSE)</f>
        <v xml:space="preserve"> 1.522305618314484</v>
      </c>
      <c r="L203" t="str">
        <f>'Liste Linéaire_Togo'!L203</f>
        <v>GOUMOUKOPE</v>
      </c>
      <c r="M203" t="str">
        <f>'Liste Linéaire_Togo'!M203</f>
        <v>LACS3</v>
      </c>
      <c r="N203" t="str">
        <f>'Liste Linéaire_Togo'!N203</f>
        <v>Lacs</v>
      </c>
      <c r="O203" t="str">
        <f>'Liste Linéaire_Togo'!O203</f>
        <v>MARITIME</v>
      </c>
      <c r="P203" s="24">
        <f>'Liste Linéaire_Togo'!P203</f>
        <v>45625</v>
      </c>
      <c r="Q203" t="str">
        <f>'Liste Linéaire_Togo'!Q203</f>
        <v>S48</v>
      </c>
      <c r="R203" s="24">
        <f>'Liste Linéaire_Togo'!R203</f>
        <v>45626</v>
      </c>
      <c r="S203" t="str">
        <f>'Liste Linéaire_Togo'!S203</f>
        <v>OUI</v>
      </c>
      <c r="T203" t="str">
        <f>'Liste Linéaire_Togo'!T203</f>
        <v>OUI</v>
      </c>
      <c r="U203" t="str">
        <f>'Liste Linéaire_Togo'!U203</f>
        <v>NON</v>
      </c>
      <c r="V203" t="str">
        <f>'Liste Linéaire_Togo'!V203</f>
        <v>NON</v>
      </c>
      <c r="W203" t="str">
        <f>'Liste Linéaire_Togo'!W203</f>
        <v>NON</v>
      </c>
      <c r="X203" t="str">
        <f>'Liste Linéaire_Togo'!X203</f>
        <v>NON</v>
      </c>
      <c r="Y203" t="str">
        <f>'Liste Linéaire_Togo'!Y203</f>
        <v>NON</v>
      </c>
      <c r="Z203" t="str">
        <f>'Liste Linéaire_Togo'!Z203</f>
        <v>NON</v>
      </c>
      <c r="AA203" t="str">
        <f>'Liste Linéaire_Togo'!AA203</f>
        <v>NON</v>
      </c>
      <c r="AB203" t="str">
        <f>'Liste Linéaire_Togo'!AB203</f>
        <v>NON</v>
      </c>
      <c r="AC203" t="str">
        <f>'Liste Linéaire_Togo'!AC203</f>
        <v>NON</v>
      </c>
      <c r="AD203" t="str">
        <f>'Liste Linéaire_Togo'!AD203</f>
        <v>NON</v>
      </c>
      <c r="AE203" t="str">
        <f>'Liste Linéaire_Togo'!AE203</f>
        <v>OUI</v>
      </c>
      <c r="AF203" t="str">
        <f>'Liste Linéaire_Togo'!AF203</f>
        <v>négatif</v>
      </c>
      <c r="AG203" t="str">
        <f>'Liste Linéaire_Togo'!AG203</f>
        <v>En cours</v>
      </c>
      <c r="AH203" t="str">
        <f>'Liste Linéaire_Togo'!AH203</f>
        <v>NON</v>
      </c>
      <c r="AI203" s="24">
        <f>'Liste Linéaire_Togo'!AI203</f>
        <v>0</v>
      </c>
      <c r="AJ203" t="str">
        <f>'Liste Linéaire_Togo'!AJ203</f>
        <v>Guéri</v>
      </c>
      <c r="AK203" t="str">
        <f>'Liste Linéaire_Togo'!AK203</f>
        <v>suspect</v>
      </c>
      <c r="AL203" t="str">
        <f>'Liste Linéaire_Togo'!AL203</f>
        <v>Lacs</v>
      </c>
      <c r="AM203" t="str">
        <f>'Liste Linéaire_Togo'!AM203</f>
        <v>Lacs 3</v>
      </c>
      <c r="AN203" t="str">
        <f>'Liste Linéaire_Togo'!AN203</f>
        <v>Agbodrafo</v>
      </c>
      <c r="AO203" t="str">
        <f>'Liste Linéaire_Togo'!AO203</f>
        <v>negatif</v>
      </c>
      <c r="AP203" t="str">
        <f>'Liste Linéaire_Togo'!AP203</f>
        <v>Communautaire</v>
      </c>
    </row>
    <row r="204" spans="1:42">
      <c r="A204">
        <f>'Liste Linéaire_Togo'!A204</f>
        <v>203</v>
      </c>
      <c r="B204" t="str">
        <f>'Liste Linéaire_Togo'!B204</f>
        <v>DOUMEGNON  ATSOU</v>
      </c>
      <c r="C204">
        <f>'Liste Linéaire_Togo'!C204</f>
        <v>48</v>
      </c>
      <c r="D204" t="str">
        <f>'Liste Linéaire_Togo'!D204</f>
        <v>[45-59]</v>
      </c>
      <c r="E204">
        <f>'Liste Linéaire_Togo'!E204</f>
        <v>0</v>
      </c>
      <c r="F204" t="str">
        <f>'Liste Linéaire_Togo'!F204</f>
        <v>Masculin</v>
      </c>
      <c r="G204" t="str">
        <f>'Liste Linéaire_Togo'!G204</f>
        <v>DECLARANT EN DOUANE</v>
      </c>
      <c r="H204">
        <f>'Liste Linéaire_Togo'!H204</f>
        <v>0</v>
      </c>
      <c r="I204" t="str">
        <f>'Liste Linéaire_Togo'!I204</f>
        <v>GOUMOUKOPE</v>
      </c>
      <c r="J204" t="str">
        <f>VLOOKUP(I204,CARTE!$C$1:$F$198,3,FALSE)</f>
        <v>6.210782053118657</v>
      </c>
      <c r="K204" t="str">
        <f>VLOOKUP(I204,CARTE!$C$1:$F$198,4,FALSE)</f>
        <v xml:space="preserve"> 1.522305618314484</v>
      </c>
      <c r="L204" t="str">
        <f>'Liste Linéaire_Togo'!L204</f>
        <v>GOUMOUKOPE</v>
      </c>
      <c r="M204" t="str">
        <f>'Liste Linéaire_Togo'!M204</f>
        <v>LACS3</v>
      </c>
      <c r="N204" t="str">
        <f>'Liste Linéaire_Togo'!N204</f>
        <v>Lacs</v>
      </c>
      <c r="O204" t="str">
        <f>'Liste Linéaire_Togo'!O204</f>
        <v>MARITIME</v>
      </c>
      <c r="P204" s="24">
        <f>'Liste Linéaire_Togo'!P204</f>
        <v>45625</v>
      </c>
      <c r="Q204" t="str">
        <f>'Liste Linéaire_Togo'!Q204</f>
        <v>S48</v>
      </c>
      <c r="R204" s="24">
        <f>'Liste Linéaire_Togo'!R204</f>
        <v>45626</v>
      </c>
      <c r="S204" t="str">
        <f>'Liste Linéaire_Togo'!S204</f>
        <v>OUI</v>
      </c>
      <c r="T204" t="str">
        <f>'Liste Linéaire_Togo'!T204</f>
        <v>OUI</v>
      </c>
      <c r="U204" t="str">
        <f>'Liste Linéaire_Togo'!U204</f>
        <v>NON</v>
      </c>
      <c r="V204" t="str">
        <f>'Liste Linéaire_Togo'!V204</f>
        <v>OUI</v>
      </c>
      <c r="W204" t="str">
        <f>'Liste Linéaire_Togo'!W204</f>
        <v>NON</v>
      </c>
      <c r="X204" t="str">
        <f>'Liste Linéaire_Togo'!X204</f>
        <v>NON</v>
      </c>
      <c r="Y204" t="str">
        <f>'Liste Linéaire_Togo'!Y204</f>
        <v>NON</v>
      </c>
      <c r="Z204" t="str">
        <f>'Liste Linéaire_Togo'!Z204</f>
        <v>NON</v>
      </c>
      <c r="AA204" t="str">
        <f>'Liste Linéaire_Togo'!AA204</f>
        <v>NON</v>
      </c>
      <c r="AB204" t="str">
        <f>'Liste Linéaire_Togo'!AB204</f>
        <v>NON</v>
      </c>
      <c r="AC204" t="str">
        <f>'Liste Linéaire_Togo'!AC204</f>
        <v>NON</v>
      </c>
      <c r="AD204" t="str">
        <f>'Liste Linéaire_Togo'!AD204</f>
        <v>NON</v>
      </c>
      <c r="AE204" t="str">
        <f>'Liste Linéaire_Togo'!AE204</f>
        <v>OUI</v>
      </c>
      <c r="AF204" t="str">
        <f>'Liste Linéaire_Togo'!AF204</f>
        <v>négatif</v>
      </c>
      <c r="AG204" t="str">
        <f>'Liste Linéaire_Togo'!AG204</f>
        <v>En cours</v>
      </c>
      <c r="AH204" t="str">
        <f>'Liste Linéaire_Togo'!AH204</f>
        <v>NON</v>
      </c>
      <c r="AI204" s="24">
        <f>'Liste Linéaire_Togo'!AI204</f>
        <v>45626</v>
      </c>
      <c r="AJ204" t="str">
        <f>'Liste Linéaire_Togo'!AJ204</f>
        <v>Guéri</v>
      </c>
      <c r="AK204" t="str">
        <f>'Liste Linéaire_Togo'!AK204</f>
        <v>suspect</v>
      </c>
      <c r="AL204" t="str">
        <f>'Liste Linéaire_Togo'!AL204</f>
        <v>Lacs</v>
      </c>
      <c r="AM204" t="str">
        <f>'Liste Linéaire_Togo'!AM204</f>
        <v>Lacs 3</v>
      </c>
      <c r="AN204" t="str">
        <f>'Liste Linéaire_Togo'!AN204</f>
        <v>Agbodrafo</v>
      </c>
      <c r="AO204" t="str">
        <f>'Liste Linéaire_Togo'!AO204</f>
        <v>negatif</v>
      </c>
      <c r="AP204" t="str">
        <f>'Liste Linéaire_Togo'!AP204</f>
        <v>Communautaire</v>
      </c>
    </row>
    <row r="205" spans="1:42">
      <c r="A205">
        <f>'Liste Linéaire_Togo'!A205</f>
        <v>204</v>
      </c>
      <c r="B205" t="str">
        <f>'Liste Linéaire_Togo'!B205</f>
        <v>KLIKO  ASSION</v>
      </c>
      <c r="C205">
        <f>'Liste Linéaire_Togo'!C205</f>
        <v>2</v>
      </c>
      <c r="D205" t="str">
        <f>'Liste Linéaire_Togo'!D205</f>
        <v>[0-2]</v>
      </c>
      <c r="E205">
        <f>'Liste Linéaire_Togo'!E205</f>
        <v>0</v>
      </c>
      <c r="F205" t="str">
        <f>'Liste Linéaire_Togo'!F205</f>
        <v>Masculin</v>
      </c>
      <c r="G205">
        <f>'Liste Linéaire_Togo'!G205</f>
        <v>0</v>
      </c>
      <c r="H205">
        <f>'Liste Linéaire_Togo'!H205</f>
        <v>0</v>
      </c>
      <c r="I205" t="str">
        <f>'Liste Linéaire_Togo'!I205</f>
        <v>LOGOPE</v>
      </c>
      <c r="J205" t="str">
        <f>VLOOKUP(I205,CARTE!$C$1:$F$198,3,FALSE)</f>
        <v>6.3322757043351965</v>
      </c>
      <c r="K205" t="str">
        <f>VLOOKUP(I205,CARTE!$C$1:$F$198,4,FALSE)</f>
        <v xml:space="preserve"> 1.6080765433497823</v>
      </c>
      <c r="L205" t="str">
        <f>'Liste Linéaire_Togo'!L205</f>
        <v>ANFOIN</v>
      </c>
      <c r="M205" t="str">
        <f>'Liste Linéaire_Togo'!M205</f>
        <v>LACS4</v>
      </c>
      <c r="N205" t="str">
        <f>'Liste Linéaire_Togo'!N205</f>
        <v>Lacs</v>
      </c>
      <c r="O205" t="str">
        <f>'Liste Linéaire_Togo'!O205</f>
        <v>MARITIME</v>
      </c>
      <c r="P205" s="24">
        <f>'Liste Linéaire_Togo'!P205</f>
        <v>45625</v>
      </c>
      <c r="Q205" t="str">
        <f>'Liste Linéaire_Togo'!Q205</f>
        <v>S48</v>
      </c>
      <c r="R205" s="24">
        <f>'Liste Linéaire_Togo'!R205</f>
        <v>45626</v>
      </c>
      <c r="S205" t="str">
        <f>'Liste Linéaire_Togo'!S205</f>
        <v>OUI</v>
      </c>
      <c r="T205" t="str">
        <f>'Liste Linéaire_Togo'!T205</f>
        <v>OUI</v>
      </c>
      <c r="U205" t="str">
        <f>'Liste Linéaire_Togo'!U205</f>
        <v>NON</v>
      </c>
      <c r="V205" t="str">
        <f>'Liste Linéaire_Togo'!V205</f>
        <v>NON</v>
      </c>
      <c r="W205" t="str">
        <f>'Liste Linéaire_Togo'!W205</f>
        <v>NON</v>
      </c>
      <c r="X205" t="str">
        <f>'Liste Linéaire_Togo'!X205</f>
        <v>NON</v>
      </c>
      <c r="Y205" t="str">
        <f>'Liste Linéaire_Togo'!Y205</f>
        <v>NON</v>
      </c>
      <c r="Z205" t="str">
        <f>'Liste Linéaire_Togo'!Z205</f>
        <v>NON</v>
      </c>
      <c r="AA205" t="str">
        <f>'Liste Linéaire_Togo'!AA205</f>
        <v>NON</v>
      </c>
      <c r="AB205" t="str">
        <f>'Liste Linéaire_Togo'!AB205</f>
        <v>NON</v>
      </c>
      <c r="AC205" t="str">
        <f>'Liste Linéaire_Togo'!AC205</f>
        <v>NON</v>
      </c>
      <c r="AD205" t="str">
        <f>'Liste Linéaire_Togo'!AD205</f>
        <v>NON</v>
      </c>
      <c r="AE205" t="str">
        <f>'Liste Linéaire_Togo'!AE205</f>
        <v>OUI</v>
      </c>
      <c r="AF205" t="str">
        <f>'Liste Linéaire_Togo'!AF205</f>
        <v>négatif</v>
      </c>
      <c r="AG205" t="str">
        <f>'Liste Linéaire_Togo'!AG205</f>
        <v>En cours</v>
      </c>
      <c r="AH205" t="str">
        <f>'Liste Linéaire_Togo'!AH205</f>
        <v>OUI</v>
      </c>
      <c r="AI205" s="24">
        <f>'Liste Linéaire_Togo'!AI205</f>
        <v>0</v>
      </c>
      <c r="AJ205" t="str">
        <f>'Liste Linéaire_Togo'!AJ205</f>
        <v>Guéri</v>
      </c>
      <c r="AK205" t="str">
        <f>'Liste Linéaire_Togo'!AK205</f>
        <v>suspect</v>
      </c>
      <c r="AL205" t="str">
        <f>'Liste Linéaire_Togo'!AL205</f>
        <v>Lacs</v>
      </c>
      <c r="AM205" t="str">
        <f>'Liste Linéaire_Togo'!AM205</f>
        <v>Lacs 4</v>
      </c>
      <c r="AN205" t="str">
        <f>'Liste Linéaire_Togo'!AN205</f>
        <v>Anfoin</v>
      </c>
      <c r="AO205" t="str">
        <f>'Liste Linéaire_Togo'!AO205</f>
        <v>negatif</v>
      </c>
      <c r="AP205" t="str">
        <f>'Liste Linéaire_Togo'!AP205</f>
        <v>Communautaire</v>
      </c>
    </row>
    <row r="206" spans="1:42">
      <c r="A206">
        <f>'Liste Linéaire_Togo'!A206</f>
        <v>205</v>
      </c>
      <c r="B206" t="str">
        <f>'Liste Linéaire_Togo'!B206</f>
        <v>AGBA  ABLOSSI</v>
      </c>
      <c r="C206">
        <f>'Liste Linéaire_Togo'!C206</f>
        <v>82</v>
      </c>
      <c r="D206" t="str">
        <f>'Liste Linéaire_Togo'!D206</f>
        <v>[60 et plus]</v>
      </c>
      <c r="E206">
        <f>'Liste Linéaire_Togo'!E206</f>
        <v>0</v>
      </c>
      <c r="F206" t="str">
        <f>'Liste Linéaire_Togo'!F206</f>
        <v>Féminin</v>
      </c>
      <c r="G206" t="str">
        <f>'Liste Linéaire_Togo'!G206</f>
        <v>MENAGERE</v>
      </c>
      <c r="H206">
        <f>'Liste Linéaire_Togo'!H206</f>
        <v>0</v>
      </c>
      <c r="I206" t="str">
        <f>'Liste Linéaire_Togo'!I206</f>
        <v>GOUMOUKOPE</v>
      </c>
      <c r="J206" t="str">
        <f>VLOOKUP(I206,CARTE!$C$1:$F$198,3,FALSE)</f>
        <v>6.210782053118657</v>
      </c>
      <c r="K206" t="str">
        <f>VLOOKUP(I206,CARTE!$C$1:$F$198,4,FALSE)</f>
        <v xml:space="preserve"> 1.522305618314484</v>
      </c>
      <c r="L206" t="str">
        <f>'Liste Linéaire_Togo'!L206</f>
        <v>GOUMOUKOPE</v>
      </c>
      <c r="M206" t="str">
        <f>'Liste Linéaire_Togo'!M206</f>
        <v>LACS3</v>
      </c>
      <c r="N206" t="str">
        <f>'Liste Linéaire_Togo'!N206</f>
        <v>Lacs</v>
      </c>
      <c r="O206" t="str">
        <f>'Liste Linéaire_Togo'!O206</f>
        <v>MARITIME</v>
      </c>
      <c r="P206" s="24">
        <f>'Liste Linéaire_Togo'!P206</f>
        <v>45625</v>
      </c>
      <c r="Q206" t="str">
        <f>'Liste Linéaire_Togo'!Q206</f>
        <v>S48</v>
      </c>
      <c r="R206" s="24">
        <f>'Liste Linéaire_Togo'!R206</f>
        <v>45626</v>
      </c>
      <c r="S206" t="str">
        <f>'Liste Linéaire_Togo'!S206</f>
        <v>OUI</v>
      </c>
      <c r="T206" t="str">
        <f>'Liste Linéaire_Togo'!T206</f>
        <v>NON</v>
      </c>
      <c r="U206" t="str">
        <f>'Liste Linéaire_Togo'!U206</f>
        <v>NON</v>
      </c>
      <c r="V206" t="str">
        <f>'Liste Linéaire_Togo'!V206</f>
        <v>NON</v>
      </c>
      <c r="W206" t="str">
        <f>'Liste Linéaire_Togo'!W206</f>
        <v>NON</v>
      </c>
      <c r="X206" t="str">
        <f>'Liste Linéaire_Togo'!X206</f>
        <v>NON</v>
      </c>
      <c r="Y206" t="str">
        <f>'Liste Linéaire_Togo'!Y206</f>
        <v>NON</v>
      </c>
      <c r="Z206" t="str">
        <f>'Liste Linéaire_Togo'!Z206</f>
        <v>NON</v>
      </c>
      <c r="AA206" t="str">
        <f>'Liste Linéaire_Togo'!AA206</f>
        <v>NON</v>
      </c>
      <c r="AB206" t="str">
        <f>'Liste Linéaire_Togo'!AB206</f>
        <v>NON</v>
      </c>
      <c r="AC206" t="str">
        <f>'Liste Linéaire_Togo'!AC206</f>
        <v>NON</v>
      </c>
      <c r="AD206" t="str">
        <f>'Liste Linéaire_Togo'!AD206</f>
        <v>NON</v>
      </c>
      <c r="AE206" t="str">
        <f>'Liste Linéaire_Togo'!AE206</f>
        <v>OUI</v>
      </c>
      <c r="AF206" t="str">
        <f>'Liste Linéaire_Togo'!AF206</f>
        <v>négatif</v>
      </c>
      <c r="AG206" t="str">
        <f>'Liste Linéaire_Togo'!AG206</f>
        <v>En cours</v>
      </c>
      <c r="AH206" t="str">
        <f>'Liste Linéaire_Togo'!AH206</f>
        <v>NON</v>
      </c>
      <c r="AI206" s="24">
        <f>'Liste Linéaire_Togo'!AI206</f>
        <v>0</v>
      </c>
      <c r="AJ206" t="str">
        <f>'Liste Linéaire_Togo'!AJ206</f>
        <v>dcd</v>
      </c>
      <c r="AK206" t="str">
        <f>'Liste Linéaire_Togo'!AK206</f>
        <v>suspect</v>
      </c>
      <c r="AL206" t="str">
        <f>'Liste Linéaire_Togo'!AL206</f>
        <v>Lacs</v>
      </c>
      <c r="AM206" t="str">
        <f>'Liste Linéaire_Togo'!AM206</f>
        <v>Lacs 3</v>
      </c>
      <c r="AN206" t="str">
        <f>'Liste Linéaire_Togo'!AN206</f>
        <v>Agbodrafo</v>
      </c>
      <c r="AO206" t="str">
        <f>'Liste Linéaire_Togo'!AO206</f>
        <v>negatif</v>
      </c>
      <c r="AP206" t="str">
        <f>'Liste Linéaire_Togo'!AP206</f>
        <v>Communautaire</v>
      </c>
    </row>
    <row r="207" spans="1:42">
      <c r="A207">
        <f>'Liste Linéaire_Togo'!A207</f>
        <v>206</v>
      </c>
      <c r="B207" t="str">
        <f>'Liste Linéaire_Togo'!B207</f>
        <v>EHLI Komi</v>
      </c>
      <c r="C207">
        <f>'Liste Linéaire_Togo'!C207</f>
        <v>37</v>
      </c>
      <c r="D207" t="str">
        <f>'Liste Linéaire_Togo'!D207</f>
        <v>[15-44]</v>
      </c>
      <c r="E207">
        <f>'Liste Linéaire_Togo'!E207</f>
        <v>0</v>
      </c>
      <c r="F207" t="str">
        <f>'Liste Linéaire_Togo'!F207</f>
        <v>Masculin</v>
      </c>
      <c r="G207" t="str">
        <f>'Liste Linéaire_Togo'!G207</f>
        <v>Menuisier Alu</v>
      </c>
      <c r="H207">
        <f>'Liste Linéaire_Togo'!H207</f>
        <v>93319168</v>
      </c>
      <c r="I207" t="str">
        <f>'Liste Linéaire_Togo'!I207</f>
        <v>Adakpamé</v>
      </c>
      <c r="J207" t="str">
        <f>VLOOKUP(I207,CARTE!$C$1:$F$198,3,FALSE)</f>
        <v>6.171169451806052</v>
      </c>
      <c r="K207" t="str">
        <f>VLOOKUP(I207,CARTE!$C$1:$F$198,4,FALSE)</f>
        <v>1.2885405838783568</v>
      </c>
      <c r="L207" t="str">
        <f>'Liste Linéaire_Togo'!L207</f>
        <v>CMS Adakpamé</v>
      </c>
      <c r="M207" t="str">
        <f>'Liste Linéaire_Togo'!M207</f>
        <v>Golfe 1</v>
      </c>
      <c r="N207" t="str">
        <f>'Liste Linéaire_Togo'!N207</f>
        <v>Golfe</v>
      </c>
      <c r="O207" t="str">
        <f>'Liste Linéaire_Togo'!O207</f>
        <v>Grand Lomé</v>
      </c>
      <c r="P207" s="24">
        <f>'Liste Linéaire_Togo'!P207</f>
        <v>45614</v>
      </c>
      <c r="Q207" t="str">
        <f>'Liste Linéaire_Togo'!Q207</f>
        <v>S47</v>
      </c>
      <c r="R207" s="24">
        <f>'Liste Linéaire_Togo'!R207</f>
        <v>45617</v>
      </c>
      <c r="S207" t="str">
        <f>'Liste Linéaire_Togo'!S207</f>
        <v>Oui</v>
      </c>
      <c r="T207" t="str">
        <f>'Liste Linéaire_Togo'!T207</f>
        <v>non</v>
      </c>
      <c r="U207" t="str">
        <f>'Liste Linéaire_Togo'!U207</f>
        <v>non</v>
      </c>
      <c r="V207" t="str">
        <f>'Liste Linéaire_Togo'!V207</f>
        <v>Oui</v>
      </c>
      <c r="W207" t="str">
        <f>'Liste Linéaire_Togo'!W207</f>
        <v>Oui</v>
      </c>
      <c r="X207">
        <f>'Liste Linéaire_Togo'!X207</f>
        <v>0</v>
      </c>
      <c r="Y207" t="str">
        <f>'Liste Linéaire_Togo'!Y207</f>
        <v>non</v>
      </c>
      <c r="Z207" t="str">
        <f>'Liste Linéaire_Togo'!Z207</f>
        <v>Non</v>
      </c>
      <c r="AA207" t="str">
        <f>'Liste Linéaire_Togo'!AA207</f>
        <v>Non</v>
      </c>
      <c r="AB207" t="str">
        <f>'Liste Linéaire_Togo'!AB207</f>
        <v>non</v>
      </c>
      <c r="AC207" t="str">
        <f>'Liste Linéaire_Togo'!AC207</f>
        <v>Forage</v>
      </c>
      <c r="AD207" t="str">
        <f>'Liste Linéaire_Togo'!AD207</f>
        <v>non</v>
      </c>
      <c r="AE207" t="str">
        <f>'Liste Linéaire_Togo'!AE207</f>
        <v>Oui</v>
      </c>
      <c r="AF207" t="str">
        <f>'Liste Linéaire_Togo'!AF207</f>
        <v>négatif</v>
      </c>
      <c r="AG207" t="str">
        <f>'Liste Linéaire_Togo'!AG207</f>
        <v>En cours</v>
      </c>
      <c r="AH207" t="str">
        <f>'Liste Linéaire_Togo'!AH207</f>
        <v>Oui</v>
      </c>
      <c r="AI207" s="24">
        <f>'Liste Linéaire_Togo'!AI207</f>
        <v>45614</v>
      </c>
      <c r="AJ207" t="str">
        <f>'Liste Linéaire_Togo'!AJ207</f>
        <v>Guéri</v>
      </c>
      <c r="AK207" t="str">
        <f>'Liste Linéaire_Togo'!AK207</f>
        <v>suspect</v>
      </c>
      <c r="AL207" t="str">
        <f>'Liste Linéaire_Togo'!AL207</f>
        <v>Golfe</v>
      </c>
      <c r="AM207" t="str">
        <f>'Liste Linéaire_Togo'!AM207</f>
        <v>Golfe 1</v>
      </c>
      <c r="AN207" t="str">
        <f>'Liste Linéaire_Togo'!AN207</f>
        <v>Bè-Est</v>
      </c>
      <c r="AO207" t="str">
        <f>'Liste Linéaire_Togo'!AO207</f>
        <v>negatif</v>
      </c>
      <c r="AP207" t="str">
        <f>'Liste Linéaire_Togo'!AP207</f>
        <v>Formation sanitaire</v>
      </c>
    </row>
    <row r="208" spans="1:42">
      <c r="A208">
        <f>'Liste Linéaire_Togo'!A208</f>
        <v>207</v>
      </c>
      <c r="B208" t="str">
        <f>'Liste Linéaire_Togo'!B208</f>
        <v>BALO Aliou</v>
      </c>
      <c r="C208">
        <f>'Liste Linéaire_Togo'!C208</f>
        <v>12</v>
      </c>
      <c r="D208" t="str">
        <f>'Liste Linéaire_Togo'!D208</f>
        <v>[5-14]</v>
      </c>
      <c r="E208">
        <f>'Liste Linéaire_Togo'!E208</f>
        <v>0</v>
      </c>
      <c r="F208" t="str">
        <f>'Liste Linéaire_Togo'!F208</f>
        <v>Masculin</v>
      </c>
      <c r="G208" t="str">
        <f>'Liste Linéaire_Togo'!G208</f>
        <v>Eleve</v>
      </c>
      <c r="H208">
        <f>'Liste Linéaire_Togo'!H208</f>
        <v>92168442</v>
      </c>
      <c r="I208" t="str">
        <f>'Liste Linéaire_Togo'!I208</f>
        <v>Ségbé</v>
      </c>
      <c r="J208" t="str">
        <f>VLOOKUP(I208,CARTE!$C$1:$F$198,3,FALSE)</f>
        <v>6.177545627668431</v>
      </c>
      <c r="K208" t="str">
        <f>VLOOKUP(I208,CARTE!$C$1:$F$198,4,FALSE)</f>
        <v xml:space="preserve"> 1.1523380381040775</v>
      </c>
      <c r="L208" t="str">
        <f>'Liste Linéaire_Togo'!L208</f>
        <v>Infirmerie CETEF</v>
      </c>
      <c r="M208" t="str">
        <f>'Liste Linéaire_Togo'!M208</f>
        <v>Golfe 7</v>
      </c>
      <c r="N208" t="str">
        <f>'Liste Linéaire_Togo'!N208</f>
        <v>Golfe</v>
      </c>
      <c r="O208" t="str">
        <f>'Liste Linéaire_Togo'!O208</f>
        <v>Grand Lomé</v>
      </c>
      <c r="P208" s="24">
        <f>'Liste Linéaire_Togo'!P208</f>
        <v>45623</v>
      </c>
      <c r="Q208" t="str">
        <f>'Liste Linéaire_Togo'!Q208</f>
        <v>S48</v>
      </c>
      <c r="R208" s="24">
        <f>'Liste Linéaire_Togo'!R208</f>
        <v>45623</v>
      </c>
      <c r="S208" t="str">
        <f>'Liste Linéaire_Togo'!S208</f>
        <v>oui</v>
      </c>
      <c r="T208" t="str">
        <f>'Liste Linéaire_Togo'!T208</f>
        <v>Oui</v>
      </c>
      <c r="U208" t="str">
        <f>'Liste Linéaire_Togo'!U208</f>
        <v>Oui</v>
      </c>
      <c r="V208" t="str">
        <f>'Liste Linéaire_Togo'!V208</f>
        <v>Oui</v>
      </c>
      <c r="W208" t="str">
        <f>'Liste Linéaire_Togo'!W208</f>
        <v>Non</v>
      </c>
      <c r="X208">
        <f>'Liste Linéaire_Togo'!X208</f>
        <v>0</v>
      </c>
      <c r="Y208" t="str">
        <f>'Liste Linéaire_Togo'!Y208</f>
        <v>ne sait pas</v>
      </c>
      <c r="Z208" t="str">
        <f>'Liste Linéaire_Togo'!Z208</f>
        <v>non</v>
      </c>
      <c r="AA208" t="str">
        <f>'Liste Linéaire_Togo'!AA208</f>
        <v>Non</v>
      </c>
      <c r="AB208" t="str">
        <f>'Liste Linéaire_Togo'!AB208</f>
        <v>non</v>
      </c>
      <c r="AC208" t="str">
        <f>'Liste Linéaire_Togo'!AC208</f>
        <v>Forage</v>
      </c>
      <c r="AD208" t="str">
        <f>'Liste Linéaire_Togo'!AD208</f>
        <v>non</v>
      </c>
      <c r="AE208" t="str">
        <f>'Liste Linéaire_Togo'!AE208</f>
        <v>Oui</v>
      </c>
      <c r="AF208" t="str">
        <f>'Liste Linéaire_Togo'!AF208</f>
        <v>négatif</v>
      </c>
      <c r="AG208" t="str">
        <f>'Liste Linéaire_Togo'!AG208</f>
        <v>En cours</v>
      </c>
      <c r="AH208" t="str">
        <f>'Liste Linéaire_Togo'!AH208</f>
        <v>Non</v>
      </c>
      <c r="AI208" s="24">
        <f>'Liste Linéaire_Togo'!AI208</f>
        <v>45623</v>
      </c>
      <c r="AJ208" t="str">
        <f>'Liste Linéaire_Togo'!AJ208</f>
        <v>Guéri</v>
      </c>
      <c r="AK208" t="str">
        <f>'Liste Linéaire_Togo'!AK208</f>
        <v>suspect</v>
      </c>
      <c r="AL208" t="str">
        <f>'Liste Linéaire_Togo'!AL208</f>
        <v>Golfe</v>
      </c>
      <c r="AM208" t="str">
        <f>'Liste Linéaire_Togo'!AM208</f>
        <v>Golfe 7</v>
      </c>
      <c r="AN208" t="str">
        <f>'Liste Linéaire_Togo'!AN208</f>
        <v>Aflao-Sagbado</v>
      </c>
      <c r="AO208" t="str">
        <f>'Liste Linéaire_Togo'!AO208</f>
        <v>negatif</v>
      </c>
      <c r="AP208" t="str">
        <f>'Liste Linéaire_Togo'!AP208</f>
        <v>Formation sanitaire</v>
      </c>
    </row>
    <row r="209" spans="1:42">
      <c r="A209">
        <f>'Liste Linéaire_Togo'!A209</f>
        <v>208</v>
      </c>
      <c r="B209" t="str">
        <f>'Liste Linéaire_Togo'!B209</f>
        <v>SEIDOU Ousmane</v>
      </c>
      <c r="C209">
        <f>'Liste Linéaire_Togo'!C209</f>
        <v>7</v>
      </c>
      <c r="D209" t="str">
        <f>'Liste Linéaire_Togo'!D209</f>
        <v>[5-14]</v>
      </c>
      <c r="E209">
        <f>'Liste Linéaire_Togo'!E209</f>
        <v>0</v>
      </c>
      <c r="F209" t="str">
        <f>'Liste Linéaire_Togo'!F209</f>
        <v>Masculin</v>
      </c>
      <c r="G209" t="str">
        <f>'Liste Linéaire_Togo'!G209</f>
        <v>Elève</v>
      </c>
      <c r="H209">
        <f>'Liste Linéaire_Togo'!H209</f>
        <v>91551453</v>
      </c>
      <c r="I209" t="str">
        <f>'Liste Linéaire_Togo'!I209</f>
        <v>Haoussa Zongo</v>
      </c>
      <c r="J209" t="str">
        <f>VLOOKUP(I209,CARTE!$C$1:$F$198,3,FALSE)</f>
        <v>6.250142</v>
      </c>
      <c r="K209" t="str">
        <f>VLOOKUP(I209,CARTE!$C$1:$F$198,4,FALSE)</f>
        <v xml:space="preserve"> 1.203927</v>
      </c>
      <c r="L209" t="str">
        <f>'Liste Linéaire_Togo'!L209</f>
        <v>CMS Togblékopé</v>
      </c>
      <c r="M209" t="str">
        <f>'Liste Linéaire_Togo'!M209</f>
        <v>Agoè-Nyivé 4</v>
      </c>
      <c r="N209" t="str">
        <f>'Liste Linéaire_Togo'!N209</f>
        <v xml:space="preserve">Agoè-Nyivé </v>
      </c>
      <c r="O209" t="str">
        <f>'Liste Linéaire_Togo'!O209</f>
        <v>Grand Lomé</v>
      </c>
      <c r="P209" s="24">
        <f>'Liste Linéaire_Togo'!P209</f>
        <v>45619</v>
      </c>
      <c r="Q209" t="str">
        <f>'Liste Linéaire_Togo'!Q209</f>
        <v>S47</v>
      </c>
      <c r="R209" s="24">
        <f>'Liste Linéaire_Togo'!R209</f>
        <v>45620</v>
      </c>
      <c r="S209" t="str">
        <f>'Liste Linéaire_Togo'!S209</f>
        <v>Oui</v>
      </c>
      <c r="T209" t="str">
        <f>'Liste Linéaire_Togo'!T209</f>
        <v>Oui</v>
      </c>
      <c r="U209" t="str">
        <f>'Liste Linéaire_Togo'!U209</f>
        <v>Oui</v>
      </c>
      <c r="V209" t="str">
        <f>'Liste Linéaire_Togo'!V209</f>
        <v>Oui</v>
      </c>
      <c r="W209" t="str">
        <f>'Liste Linéaire_Togo'!W209</f>
        <v>Oui</v>
      </c>
      <c r="X209" t="str">
        <f>'Liste Linéaire_Togo'!X209</f>
        <v>Légère paleur</v>
      </c>
      <c r="Y209" t="str">
        <f>'Liste Linéaire_Togo'!Y209</f>
        <v>Ne sais pas</v>
      </c>
      <c r="Z209" t="str">
        <f>'Liste Linéaire_Togo'!Z209</f>
        <v>Ne sais pas</v>
      </c>
      <c r="AA209" t="str">
        <f>'Liste Linéaire_Togo'!AA209</f>
        <v>Ne sais pas</v>
      </c>
      <c r="AB209" t="str">
        <f>'Liste Linéaire_Togo'!AB209</f>
        <v>Non</v>
      </c>
      <c r="AC209" t="str">
        <f>'Liste Linéaire_Togo'!AC209</f>
        <v>Forage</v>
      </c>
      <c r="AD209" t="str">
        <f>'Liste Linéaire_Togo'!AD209</f>
        <v>Oui</v>
      </c>
      <c r="AE209" t="str">
        <f>'Liste Linéaire_Togo'!AE209</f>
        <v>Non</v>
      </c>
      <c r="AF209" t="str">
        <f>'Liste Linéaire_Togo'!AF209</f>
        <v>NON fait</v>
      </c>
      <c r="AG209" t="str">
        <f>'Liste Linéaire_Togo'!AG209</f>
        <v>Non faite</v>
      </c>
      <c r="AH209" t="str">
        <f>'Liste Linéaire_Togo'!AH209</f>
        <v>Oui</v>
      </c>
      <c r="AI209" s="24">
        <f>'Liste Linéaire_Togo'!AI209</f>
        <v>45620</v>
      </c>
      <c r="AJ209" t="str">
        <f>'Liste Linéaire_Togo'!AJ209</f>
        <v>dcd</v>
      </c>
      <c r="AK209" t="str">
        <f>'Liste Linéaire_Togo'!AK209</f>
        <v>suspect</v>
      </c>
      <c r="AL209" t="str">
        <f>'Liste Linéaire_Togo'!AL209</f>
        <v>Agoè-Nyivé</v>
      </c>
      <c r="AM209" t="str">
        <f>'Liste Linéaire_Togo'!AM209</f>
        <v>Agoè-Nyivé 4</v>
      </c>
      <c r="AN209" t="str">
        <f>'Liste Linéaire_Togo'!AN209</f>
        <v>Togblekope</v>
      </c>
      <c r="AO209" t="str">
        <f>'Liste Linéaire_Togo'!AO209</f>
        <v>negatif</v>
      </c>
      <c r="AP209" t="str">
        <f>'Liste Linéaire_Togo'!AP209</f>
        <v>Communautaire</v>
      </c>
    </row>
    <row r="210" spans="1:42">
      <c r="A210">
        <f>'Liste Linéaire_Togo'!A210</f>
        <v>209</v>
      </c>
      <c r="B210" t="str">
        <f>'Liste Linéaire_Togo'!B210</f>
        <v>TALHATOU Nachour</v>
      </c>
      <c r="C210">
        <f>'Liste Linéaire_Togo'!C210</f>
        <v>10</v>
      </c>
      <c r="D210" t="str">
        <f>'Liste Linéaire_Togo'!D210</f>
        <v>[5-14]</v>
      </c>
      <c r="E210">
        <f>'Liste Linéaire_Togo'!E210</f>
        <v>0</v>
      </c>
      <c r="F210" t="str">
        <f>'Liste Linéaire_Togo'!F210</f>
        <v>Masculin</v>
      </c>
      <c r="G210" t="str">
        <f>'Liste Linéaire_Togo'!G210</f>
        <v>Elève</v>
      </c>
      <c r="H210" t="str">
        <f>'Liste Linéaire_Togo'!H210</f>
        <v>70132014/90901090</v>
      </c>
      <c r="I210" t="str">
        <f>'Liste Linéaire_Togo'!I210</f>
        <v>Togblékopé Akoin</v>
      </c>
      <c r="J210" t="str">
        <f>VLOOKUP(I210,CARTE!$C$1:$F$198,3,FALSE)</f>
        <v>6.283159</v>
      </c>
      <c r="K210" t="str">
        <f>VLOOKUP(I210,CARTE!$C$1:$F$198,4,FALSE)</f>
        <v>1.196672</v>
      </c>
      <c r="L210" t="str">
        <f>'Liste Linéaire_Togo'!L210</f>
        <v>CMS Togblékopé</v>
      </c>
      <c r="M210" t="str">
        <f>'Liste Linéaire_Togo'!M210</f>
        <v>Agoè-Nyivé 4</v>
      </c>
      <c r="N210" t="str">
        <f>'Liste Linéaire_Togo'!N210</f>
        <v xml:space="preserve">Agoè-Nyivé </v>
      </c>
      <c r="O210" t="str">
        <f>'Liste Linéaire_Togo'!O210</f>
        <v>Grand Lomé</v>
      </c>
      <c r="P210" s="24">
        <f>'Liste Linéaire_Togo'!P210</f>
        <v>45619</v>
      </c>
      <c r="Q210" t="str">
        <f>'Liste Linéaire_Togo'!Q210</f>
        <v>S47</v>
      </c>
      <c r="R210" s="24">
        <f>'Liste Linéaire_Togo'!R210</f>
        <v>45622</v>
      </c>
      <c r="S210" t="str">
        <f>'Liste Linéaire_Togo'!S210</f>
        <v>Oui</v>
      </c>
      <c r="T210" t="str">
        <f>'Liste Linéaire_Togo'!T210</f>
        <v>Oui</v>
      </c>
      <c r="U210" t="str">
        <f>'Liste Linéaire_Togo'!U210</f>
        <v>Oui</v>
      </c>
      <c r="V210" t="str">
        <f>'Liste Linéaire_Togo'!V210</f>
        <v>Oui</v>
      </c>
      <c r="W210" t="str">
        <f>'Liste Linéaire_Togo'!W210</f>
        <v>Oui</v>
      </c>
      <c r="X210" t="str">
        <f>'Liste Linéaire_Togo'!X210</f>
        <v>Soif permanente</v>
      </c>
      <c r="Y210" t="str">
        <f>'Liste Linéaire_Togo'!Y210</f>
        <v>Ne sais pas</v>
      </c>
      <c r="Z210" t="str">
        <f>'Liste Linéaire_Togo'!Z210</f>
        <v>Non</v>
      </c>
      <c r="AA210" t="str">
        <f>'Liste Linéaire_Togo'!AA210</f>
        <v>Non</v>
      </c>
      <c r="AB210" t="str">
        <f>'Liste Linéaire_Togo'!AB210</f>
        <v>Non</v>
      </c>
      <c r="AC210" t="str">
        <f>'Liste Linéaire_Togo'!AC210</f>
        <v>Forage</v>
      </c>
      <c r="AD210" t="str">
        <f>'Liste Linéaire_Togo'!AD210</f>
        <v>Oui</v>
      </c>
      <c r="AE210" t="str">
        <f>'Liste Linéaire_Togo'!AE210</f>
        <v>Oui</v>
      </c>
      <c r="AF210" t="str">
        <f>'Liste Linéaire_Togo'!AF210</f>
        <v>positif</v>
      </c>
      <c r="AG210" t="str">
        <f>'Liste Linéaire_Togo'!AG210</f>
        <v>Positif O1 Ogawa</v>
      </c>
      <c r="AH210" t="str">
        <f>'Liste Linéaire_Togo'!AH210</f>
        <v>Oui</v>
      </c>
      <c r="AI210" s="24" t="str">
        <f>'Liste Linéaire_Togo'!AI210</f>
        <v>En hospitalisation</v>
      </c>
      <c r="AJ210" t="str">
        <f>'Liste Linéaire_Togo'!AJ210</f>
        <v>Guéri</v>
      </c>
      <c r="AK210" t="str">
        <f>'Liste Linéaire_Togo'!AK210</f>
        <v>confirmé</v>
      </c>
      <c r="AL210" t="str">
        <f>'Liste Linéaire_Togo'!AL210</f>
        <v>Agoè-Nyivé</v>
      </c>
      <c r="AM210" t="str">
        <f>'Liste Linéaire_Togo'!AM210</f>
        <v>Agoè-Nyivé 4</v>
      </c>
      <c r="AN210" t="str">
        <f>'Liste Linéaire_Togo'!AN210</f>
        <v>Togblekope</v>
      </c>
      <c r="AO210" t="str">
        <f>'Liste Linéaire_Togo'!AO210</f>
        <v>Positif</v>
      </c>
      <c r="AP210" t="str">
        <f>'Liste Linéaire_Togo'!AP210</f>
        <v>Formation sanitaire</v>
      </c>
    </row>
    <row r="211" spans="1:42">
      <c r="A211">
        <f>'Liste Linéaire_Togo'!A211</f>
        <v>210</v>
      </c>
      <c r="B211" t="str">
        <f>'Liste Linéaire_Togo'!B211</f>
        <v>ABDOUL Faouzne</v>
      </c>
      <c r="C211">
        <f>'Liste Linéaire_Togo'!C211</f>
        <v>17</v>
      </c>
      <c r="D211" t="str">
        <f>'Liste Linéaire_Togo'!D211</f>
        <v>[15-44]</v>
      </c>
      <c r="E211">
        <f>'Liste Linéaire_Togo'!E211</f>
        <v>0</v>
      </c>
      <c r="F211" t="str">
        <f>'Liste Linéaire_Togo'!F211</f>
        <v>Masculin</v>
      </c>
      <c r="G211" t="str">
        <f>'Liste Linéaire_Togo'!G211</f>
        <v>Elève</v>
      </c>
      <c r="H211">
        <f>'Liste Linéaire_Togo'!H211</f>
        <v>90014394</v>
      </c>
      <c r="I211" t="str">
        <f>'Liste Linéaire_Togo'!I211</f>
        <v>Alinka</v>
      </c>
      <c r="J211" t="str">
        <f>VLOOKUP(I211,CARTE!$C$1:$F$198,3,FALSE)</f>
        <v>6.21494796391453</v>
      </c>
      <c r="K211" t="str">
        <f>VLOOKUP(I211,CARTE!$C$1:$F$198,4,FALSE)</f>
        <v xml:space="preserve"> 1.2177901541906115</v>
      </c>
      <c r="L211" t="str">
        <f>'Liste Linéaire_Togo'!L211</f>
        <v>CMS Togblékopé</v>
      </c>
      <c r="M211" t="str">
        <f>'Liste Linéaire_Togo'!M211</f>
        <v>Agoè-Nyivé 4</v>
      </c>
      <c r="N211" t="str">
        <f>'Liste Linéaire_Togo'!N211</f>
        <v xml:space="preserve">Agoè-Nyivé </v>
      </c>
      <c r="O211" t="str">
        <f>'Liste Linéaire_Togo'!O211</f>
        <v>Grand Lomé</v>
      </c>
      <c r="P211" s="24">
        <f>'Liste Linéaire_Togo'!P211</f>
        <v>45620</v>
      </c>
      <c r="Q211" t="str">
        <f>'Liste Linéaire_Togo'!Q211</f>
        <v>S47</v>
      </c>
      <c r="R211" s="24">
        <f>'Liste Linéaire_Togo'!R211</f>
        <v>45623</v>
      </c>
      <c r="S211" t="str">
        <f>'Liste Linéaire_Togo'!S211</f>
        <v>Oui</v>
      </c>
      <c r="T211" t="str">
        <f>'Liste Linéaire_Togo'!T211</f>
        <v>Oui</v>
      </c>
      <c r="U211" t="str">
        <f>'Liste Linéaire_Togo'!U211</f>
        <v>Oui</v>
      </c>
      <c r="V211" t="str">
        <f>'Liste Linéaire_Togo'!V211</f>
        <v>Oui</v>
      </c>
      <c r="W211" t="str">
        <f>'Liste Linéaire_Togo'!W211</f>
        <v>Non</v>
      </c>
      <c r="X211" t="str">
        <f>'Liste Linéaire_Togo'!X211</f>
        <v>RAS</v>
      </c>
      <c r="Y211" t="str">
        <f>'Liste Linéaire_Togo'!Y211</f>
        <v>Ne sais pas</v>
      </c>
      <c r="Z211" t="str">
        <f>'Liste Linéaire_Togo'!Z211</f>
        <v>Non</v>
      </c>
      <c r="AA211" t="str">
        <f>'Liste Linéaire_Togo'!AA211</f>
        <v>Non</v>
      </c>
      <c r="AB211" t="str">
        <f>'Liste Linéaire_Togo'!AB211</f>
        <v>Non</v>
      </c>
      <c r="AC211" t="str">
        <f>'Liste Linéaire_Togo'!AC211</f>
        <v>Forage</v>
      </c>
      <c r="AD211" t="str">
        <f>'Liste Linéaire_Togo'!AD211</f>
        <v>Oui</v>
      </c>
      <c r="AE211" t="str">
        <f>'Liste Linéaire_Togo'!AE211</f>
        <v>Oui</v>
      </c>
      <c r="AF211" t="str">
        <f>'Liste Linéaire_Togo'!AF211</f>
        <v>positif</v>
      </c>
      <c r="AG211" t="str">
        <f>'Liste Linéaire_Togo'!AG211</f>
        <v>Positif O1 Ogawa</v>
      </c>
      <c r="AH211" t="str">
        <f>'Liste Linéaire_Togo'!AH211</f>
        <v>Oui</v>
      </c>
      <c r="AI211" s="24" t="str">
        <f>'Liste Linéaire_Togo'!AI211</f>
        <v>En hospitalisation</v>
      </c>
      <c r="AJ211" t="str">
        <f>'Liste Linéaire_Togo'!AJ211</f>
        <v>Guéri</v>
      </c>
      <c r="AK211" t="str">
        <f>'Liste Linéaire_Togo'!AK211</f>
        <v>confirmé</v>
      </c>
      <c r="AL211" t="str">
        <f>'Liste Linéaire_Togo'!AL211</f>
        <v>Agoè-Nyivé</v>
      </c>
      <c r="AM211" t="str">
        <f>'Liste Linéaire_Togo'!AM211</f>
        <v>Agoè-Nyivé 4</v>
      </c>
      <c r="AN211" t="str">
        <f>'Liste Linéaire_Togo'!AN211</f>
        <v>Togblekope</v>
      </c>
      <c r="AO211" t="str">
        <f>'Liste Linéaire_Togo'!AO211</f>
        <v>Positif</v>
      </c>
      <c r="AP211" t="str">
        <f>'Liste Linéaire_Togo'!AP211</f>
        <v>Formation sanitaire</v>
      </c>
    </row>
    <row r="212" spans="1:42">
      <c r="A212">
        <f>'Liste Linéaire_Togo'!A212</f>
        <v>211</v>
      </c>
      <c r="B212" t="str">
        <f>'Liste Linéaire_Togo'!B212</f>
        <v>KANKOE  EKLOU  PETER</v>
      </c>
      <c r="C212">
        <f>'Liste Linéaire_Togo'!C212</f>
        <v>69</v>
      </c>
      <c r="D212" t="str">
        <f>'Liste Linéaire_Togo'!D212</f>
        <v>[60 et plus]</v>
      </c>
      <c r="E212">
        <f>'Liste Linéaire_Togo'!E212</f>
        <v>0</v>
      </c>
      <c r="F212" t="str">
        <f>'Liste Linéaire_Togo'!F212</f>
        <v>Masculin</v>
      </c>
      <c r="G212" t="str">
        <f>'Liste Linéaire_Togo'!G212</f>
        <v>Cultivateur</v>
      </c>
      <c r="H212">
        <f>'Liste Linéaire_Togo'!H212</f>
        <v>0</v>
      </c>
      <c r="I212" t="str">
        <f>'Liste Linéaire_Togo'!I212</f>
        <v>ANFOIN</v>
      </c>
      <c r="J212" t="str">
        <f>VLOOKUP(I212,CARTE!$C$1:$F$198,3,FALSE)</f>
        <v>6.3322757043351965</v>
      </c>
      <c r="K212" t="str">
        <f>VLOOKUP(I212,CARTE!$C$1:$F$198,4,FALSE)</f>
        <v xml:space="preserve"> 1.6080765433497823</v>
      </c>
      <c r="L212" t="str">
        <f>'Liste Linéaire_Togo'!L212</f>
        <v>ANFOIN</v>
      </c>
      <c r="M212" t="str">
        <f>'Liste Linéaire_Togo'!M212</f>
        <v>LACS4</v>
      </c>
      <c r="N212" t="str">
        <f>'Liste Linéaire_Togo'!N212</f>
        <v>Lacs</v>
      </c>
      <c r="O212" t="str">
        <f>'Liste Linéaire_Togo'!O212</f>
        <v>MARITIME</v>
      </c>
      <c r="P212" s="24">
        <f>'Liste Linéaire_Togo'!P212</f>
        <v>45626</v>
      </c>
      <c r="Q212" t="str">
        <f>'Liste Linéaire_Togo'!Q212</f>
        <v>S48</v>
      </c>
      <c r="R212" s="24">
        <f>'Liste Linéaire_Togo'!R212</f>
        <v>45627</v>
      </c>
      <c r="S212" t="str">
        <f>'Liste Linéaire_Togo'!S212</f>
        <v>OUI</v>
      </c>
      <c r="T212" t="str">
        <f>'Liste Linéaire_Togo'!T212</f>
        <v>OUI</v>
      </c>
      <c r="U212" t="str">
        <f>'Liste Linéaire_Togo'!U212</f>
        <v>OUI</v>
      </c>
      <c r="V212" t="str">
        <f>'Liste Linéaire_Togo'!V212</f>
        <v>NON</v>
      </c>
      <c r="W212" t="str">
        <f>'Liste Linéaire_Togo'!W212</f>
        <v>NON</v>
      </c>
      <c r="X212" t="str">
        <f>'Liste Linéaire_Togo'!X212</f>
        <v>NON</v>
      </c>
      <c r="Y212" t="str">
        <f>'Liste Linéaire_Togo'!Y212</f>
        <v>NON</v>
      </c>
      <c r="Z212" t="str">
        <f>'Liste Linéaire_Togo'!Z212</f>
        <v>NON</v>
      </c>
      <c r="AA212" t="str">
        <f>'Liste Linéaire_Togo'!AA212</f>
        <v>NON</v>
      </c>
      <c r="AB212" t="str">
        <f>'Liste Linéaire_Togo'!AB212</f>
        <v>NON</v>
      </c>
      <c r="AC212" t="str">
        <f>'Liste Linéaire_Togo'!AC212</f>
        <v>NON</v>
      </c>
      <c r="AD212" t="str">
        <f>'Liste Linéaire_Togo'!AD212</f>
        <v>NON</v>
      </c>
      <c r="AE212" t="str">
        <f>'Liste Linéaire_Togo'!AE212</f>
        <v>OUI</v>
      </c>
      <c r="AF212" t="str">
        <f>'Liste Linéaire_Togo'!AF212</f>
        <v>négatif</v>
      </c>
      <c r="AG212" t="str">
        <f>'Liste Linéaire_Togo'!AG212</f>
        <v>EN COURS</v>
      </c>
      <c r="AH212" t="str">
        <f>'Liste Linéaire_Togo'!AH212</f>
        <v>OUI</v>
      </c>
      <c r="AI212" s="24">
        <f>'Liste Linéaire_Togo'!AI212</f>
        <v>0</v>
      </c>
      <c r="AJ212" t="str">
        <f>'Liste Linéaire_Togo'!AJ212</f>
        <v>Guéri</v>
      </c>
      <c r="AK212" t="str">
        <f>'Liste Linéaire_Togo'!AK212</f>
        <v>suspect</v>
      </c>
      <c r="AL212" t="str">
        <f>'Liste Linéaire_Togo'!AL212</f>
        <v>Lacs</v>
      </c>
      <c r="AM212" t="str">
        <f>'Liste Linéaire_Togo'!AM212</f>
        <v>Lacs 4</v>
      </c>
      <c r="AN212" t="str">
        <f>'Liste Linéaire_Togo'!AN212</f>
        <v>Anfoin</v>
      </c>
      <c r="AO212" t="str">
        <f>'Liste Linéaire_Togo'!AO212</f>
        <v>negatif</v>
      </c>
      <c r="AP212" t="str">
        <f>'Liste Linéaire_Togo'!AP212</f>
        <v>Formation Sanitaire</v>
      </c>
    </row>
    <row r="213" spans="1:42">
      <c r="A213">
        <f>'Liste Linéaire_Togo'!A213</f>
        <v>212</v>
      </c>
      <c r="B213" t="str">
        <f>'Liste Linéaire_Togo'!B213</f>
        <v>LADAN  FARHANA</v>
      </c>
      <c r="C213">
        <f>'Liste Linéaire_Togo'!C213</f>
        <v>3</v>
      </c>
      <c r="D213" t="str">
        <f>'Liste Linéaire_Togo'!D213</f>
        <v>[2-4]</v>
      </c>
      <c r="E213">
        <f>'Liste Linéaire_Togo'!E213</f>
        <v>0</v>
      </c>
      <c r="F213" t="str">
        <f>'Liste Linéaire_Togo'!F213</f>
        <v>Féminin</v>
      </c>
      <c r="G213" t="str">
        <f>'Liste Linéaire_Togo'!G213</f>
        <v>ECOLIERE</v>
      </c>
      <c r="H213">
        <f>'Liste Linéaire_Togo'!H213</f>
        <v>0</v>
      </c>
      <c r="I213" t="str">
        <f>'Liste Linéaire_Togo'!I213</f>
        <v>ZONGO</v>
      </c>
      <c r="J213" t="str">
        <f>VLOOKUP(I213,CARTE!$C$1:$F$198,3,FALSE)</f>
        <v>6.234928331889</v>
      </c>
      <c r="K213" t="str">
        <f>VLOOKUP(I213,CARTE!$C$1:$F$198,4,FALSE)</f>
        <v xml:space="preserve"> 1.615224647621934</v>
      </c>
      <c r="L213" t="str">
        <f>'Liste Linéaire_Togo'!L213</f>
        <v>POLYCLINIQUE D'ANEHO</v>
      </c>
      <c r="M213" t="str">
        <f>'Liste Linéaire_Togo'!M213</f>
        <v>LACS1</v>
      </c>
      <c r="N213" t="str">
        <f>'Liste Linéaire_Togo'!N213</f>
        <v>Lacs</v>
      </c>
      <c r="O213" t="str">
        <f>'Liste Linéaire_Togo'!O213</f>
        <v>MARITIME</v>
      </c>
      <c r="P213" s="24">
        <f>'Liste Linéaire_Togo'!P213</f>
        <v>45626</v>
      </c>
      <c r="Q213" t="str">
        <f>'Liste Linéaire_Togo'!Q213</f>
        <v>S48</v>
      </c>
      <c r="R213" s="24">
        <f>'Liste Linéaire_Togo'!R213</f>
        <v>45627</v>
      </c>
      <c r="S213" t="str">
        <f>'Liste Linéaire_Togo'!S213</f>
        <v>OUI</v>
      </c>
      <c r="T213" t="str">
        <f>'Liste Linéaire_Togo'!T213</f>
        <v>OUI</v>
      </c>
      <c r="U213" t="str">
        <f>'Liste Linéaire_Togo'!U213</f>
        <v>NON</v>
      </c>
      <c r="V213" t="str">
        <f>'Liste Linéaire_Togo'!V213</f>
        <v>NON</v>
      </c>
      <c r="W213" t="str">
        <f>'Liste Linéaire_Togo'!W213</f>
        <v>NON</v>
      </c>
      <c r="X213" t="str">
        <f>'Liste Linéaire_Togo'!X213</f>
        <v>NON</v>
      </c>
      <c r="Y213" t="str">
        <f>'Liste Linéaire_Togo'!Y213</f>
        <v>NON</v>
      </c>
      <c r="Z213" t="str">
        <f>'Liste Linéaire_Togo'!Z213</f>
        <v>NON</v>
      </c>
      <c r="AA213" t="str">
        <f>'Liste Linéaire_Togo'!AA213</f>
        <v>NON</v>
      </c>
      <c r="AB213" t="str">
        <f>'Liste Linéaire_Togo'!AB213</f>
        <v>NON</v>
      </c>
      <c r="AC213" t="str">
        <f>'Liste Linéaire_Togo'!AC213</f>
        <v>NON</v>
      </c>
      <c r="AD213" t="str">
        <f>'Liste Linéaire_Togo'!AD213</f>
        <v>NON</v>
      </c>
      <c r="AE213" t="str">
        <f>'Liste Linéaire_Togo'!AE213</f>
        <v>OUI</v>
      </c>
      <c r="AF213" t="str">
        <f>'Liste Linéaire_Togo'!AF213</f>
        <v>négatif</v>
      </c>
      <c r="AG213" t="str">
        <f>'Liste Linéaire_Togo'!AG213</f>
        <v>EN COURS</v>
      </c>
      <c r="AH213" t="str">
        <f>'Liste Linéaire_Togo'!AH213</f>
        <v>NON</v>
      </c>
      <c r="AI213" s="24">
        <f>'Liste Linéaire_Togo'!AI213</f>
        <v>45627</v>
      </c>
      <c r="AJ213" t="str">
        <f>'Liste Linéaire_Togo'!AJ213</f>
        <v>Guéri</v>
      </c>
      <c r="AK213" t="str">
        <f>'Liste Linéaire_Togo'!AK213</f>
        <v>suspect</v>
      </c>
      <c r="AL213" t="str">
        <f>'Liste Linéaire_Togo'!AL213</f>
        <v>Lacs</v>
      </c>
      <c r="AM213" t="str">
        <f>'Liste Linéaire_Togo'!AM213</f>
        <v>Lacs 1</v>
      </c>
      <c r="AN213" t="str">
        <f>'Liste Linéaire_Togo'!AN213</f>
        <v>Aného</v>
      </c>
      <c r="AO213" t="str">
        <f>'Liste Linéaire_Togo'!AO213</f>
        <v>negatif</v>
      </c>
      <c r="AP213" t="str">
        <f>'Liste Linéaire_Togo'!AP213</f>
        <v>Formation Sanitaire</v>
      </c>
    </row>
    <row r="214" spans="1:42">
      <c r="A214">
        <f>'Liste Linéaire_Togo'!A214</f>
        <v>213</v>
      </c>
      <c r="B214" t="str">
        <f>'Liste Linéaire_Togo'!B214</f>
        <v>AMAKOE  DEDE</v>
      </c>
      <c r="C214">
        <f>'Liste Linéaire_Togo'!C214</f>
        <v>6</v>
      </c>
      <c r="D214" t="str">
        <f>'Liste Linéaire_Togo'!D214</f>
        <v>[5-14]</v>
      </c>
      <c r="E214">
        <f>'Liste Linéaire_Togo'!E214</f>
        <v>0</v>
      </c>
      <c r="F214" t="str">
        <f>'Liste Linéaire_Togo'!F214</f>
        <v>Féminin</v>
      </c>
      <c r="G214" t="str">
        <f>'Liste Linéaire_Togo'!G214</f>
        <v>ELEVE</v>
      </c>
      <c r="H214">
        <f>'Liste Linéaire_Togo'!H214</f>
        <v>0</v>
      </c>
      <c r="I214" t="str">
        <f>'Liste Linéaire_Togo'!I214</f>
        <v>NLESSI</v>
      </c>
      <c r="J214" t="str">
        <f>VLOOKUP(I214,CARTE!$C$1:$F$198,3,FALSE)</f>
        <v>6.227396584278712</v>
      </c>
      <c r="K214" t="str">
        <f>VLOOKUP(I214,CARTE!$C$1:$F$198,4,FALSE)</f>
        <v xml:space="preserve"> 1.5825646909844922</v>
      </c>
      <c r="L214" t="str">
        <f>'Liste Linéaire_Togo'!L214</f>
        <v>POLYCLINIQUE D'ANEHO</v>
      </c>
      <c r="M214" t="str">
        <f>'Liste Linéaire_Togo'!M214</f>
        <v>LACS1</v>
      </c>
      <c r="N214" t="str">
        <f>'Liste Linéaire_Togo'!N214</f>
        <v>Lacs</v>
      </c>
      <c r="O214" t="str">
        <f>'Liste Linéaire_Togo'!O214</f>
        <v>MARITIME</v>
      </c>
      <c r="P214" s="24">
        <f>'Liste Linéaire_Togo'!P214</f>
        <v>45626</v>
      </c>
      <c r="Q214" t="str">
        <f>'Liste Linéaire_Togo'!Q214</f>
        <v>S48</v>
      </c>
      <c r="R214" s="24">
        <f>'Liste Linéaire_Togo'!R214</f>
        <v>45628</v>
      </c>
      <c r="S214" t="str">
        <f>'Liste Linéaire_Togo'!S214</f>
        <v>OUI</v>
      </c>
      <c r="T214" t="str">
        <f>'Liste Linéaire_Togo'!T214</f>
        <v>OUI</v>
      </c>
      <c r="U214" t="str">
        <f>'Liste Linéaire_Togo'!U214</f>
        <v>NON</v>
      </c>
      <c r="V214" t="str">
        <f>'Liste Linéaire_Togo'!V214</f>
        <v>NON</v>
      </c>
      <c r="W214" t="str">
        <f>'Liste Linéaire_Togo'!W214</f>
        <v>NON</v>
      </c>
      <c r="X214" t="str">
        <f>'Liste Linéaire_Togo'!X214</f>
        <v>NON</v>
      </c>
      <c r="Y214" t="str">
        <f>'Liste Linéaire_Togo'!Y214</f>
        <v>NON</v>
      </c>
      <c r="Z214" t="str">
        <f>'Liste Linéaire_Togo'!Z214</f>
        <v>NON</v>
      </c>
      <c r="AA214" t="str">
        <f>'Liste Linéaire_Togo'!AA214</f>
        <v>NON</v>
      </c>
      <c r="AB214" t="str">
        <f>'Liste Linéaire_Togo'!AB214</f>
        <v>NON</v>
      </c>
      <c r="AC214" t="str">
        <f>'Liste Linéaire_Togo'!AC214</f>
        <v>NON</v>
      </c>
      <c r="AD214" t="str">
        <f>'Liste Linéaire_Togo'!AD214</f>
        <v>NON</v>
      </c>
      <c r="AE214" t="str">
        <f>'Liste Linéaire_Togo'!AE214</f>
        <v>OUI</v>
      </c>
      <c r="AF214" t="str">
        <f>'Liste Linéaire_Togo'!AF214</f>
        <v>négatif</v>
      </c>
      <c r="AG214" t="str">
        <f>'Liste Linéaire_Togo'!AG214</f>
        <v>EN COURS</v>
      </c>
      <c r="AH214" t="str">
        <f>'Liste Linéaire_Togo'!AH214</f>
        <v>NON</v>
      </c>
      <c r="AI214" s="24">
        <f>'Liste Linéaire_Togo'!AI214</f>
        <v>45628</v>
      </c>
      <c r="AJ214" t="str">
        <f>'Liste Linéaire_Togo'!AJ214</f>
        <v>Guéri</v>
      </c>
      <c r="AK214" t="str">
        <f>'Liste Linéaire_Togo'!AK214</f>
        <v>suspect</v>
      </c>
      <c r="AL214" t="str">
        <f>'Liste Linéaire_Togo'!AL214</f>
        <v>Lacs</v>
      </c>
      <c r="AM214" t="str">
        <f>'Liste Linéaire_Togo'!AM214</f>
        <v>Lacs 1</v>
      </c>
      <c r="AN214" t="str">
        <f>'Liste Linéaire_Togo'!AN214</f>
        <v>Aného</v>
      </c>
      <c r="AO214" t="str">
        <f>'Liste Linéaire_Togo'!AO214</f>
        <v>negatif</v>
      </c>
      <c r="AP214" t="str">
        <f>'Liste Linéaire_Togo'!AP214</f>
        <v>Formation Sanitaire</v>
      </c>
    </row>
    <row r="215" spans="1:42">
      <c r="A215">
        <f>'Liste Linéaire_Togo'!A215</f>
        <v>214</v>
      </c>
      <c r="B215" t="str">
        <f>'Liste Linéaire_Togo'!B215</f>
        <v>AMATCHOUTCHOUI  KAZIA</v>
      </c>
      <c r="C215">
        <f>'Liste Linéaire_Togo'!C215</f>
        <v>12</v>
      </c>
      <c r="D215" t="str">
        <f>'Liste Linéaire_Togo'!D215</f>
        <v>[5-14]</v>
      </c>
      <c r="E215">
        <f>'Liste Linéaire_Togo'!E215</f>
        <v>0</v>
      </c>
      <c r="F215" t="str">
        <f>'Liste Linéaire_Togo'!F215</f>
        <v>Féminin</v>
      </c>
      <c r="G215" t="str">
        <f>'Liste Linéaire_Togo'!G215</f>
        <v>ECOLIERE</v>
      </c>
      <c r="H215">
        <f>'Liste Linéaire_Togo'!H215</f>
        <v>0</v>
      </c>
      <c r="I215" t="str">
        <f>'Liste Linéaire_Togo'!I215</f>
        <v>ANFOIN</v>
      </c>
      <c r="J215" t="str">
        <f>VLOOKUP(I215,CARTE!$C$1:$F$198,3,FALSE)</f>
        <v>6.3322757043351965</v>
      </c>
      <c r="K215" t="str">
        <f>VLOOKUP(I215,CARTE!$C$1:$F$198,4,FALSE)</f>
        <v xml:space="preserve"> 1.6080765433497823</v>
      </c>
      <c r="L215" t="str">
        <f>'Liste Linéaire_Togo'!L215</f>
        <v>ANFOIN</v>
      </c>
      <c r="M215" t="str">
        <f>'Liste Linéaire_Togo'!M215</f>
        <v>LACS4</v>
      </c>
      <c r="N215" t="str">
        <f>'Liste Linéaire_Togo'!N215</f>
        <v>Lacs</v>
      </c>
      <c r="O215" t="str">
        <f>'Liste Linéaire_Togo'!O215</f>
        <v>MARITIME</v>
      </c>
      <c r="P215" s="24">
        <f>'Liste Linéaire_Togo'!P215</f>
        <v>45627</v>
      </c>
      <c r="Q215" t="str">
        <f>'Liste Linéaire_Togo'!Q215</f>
        <v>S48</v>
      </c>
      <c r="R215" s="24">
        <f>'Liste Linéaire_Togo'!R215</f>
        <v>45628</v>
      </c>
      <c r="S215" t="str">
        <f>'Liste Linéaire_Togo'!S215</f>
        <v>OUI</v>
      </c>
      <c r="T215" t="str">
        <f>'Liste Linéaire_Togo'!T215</f>
        <v>OUI</v>
      </c>
      <c r="U215" t="str">
        <f>'Liste Linéaire_Togo'!U215</f>
        <v>NON</v>
      </c>
      <c r="V215" t="str">
        <f>'Liste Linéaire_Togo'!V215</f>
        <v>NON</v>
      </c>
      <c r="W215" t="str">
        <f>'Liste Linéaire_Togo'!W215</f>
        <v>NON</v>
      </c>
      <c r="X215" t="str">
        <f>'Liste Linéaire_Togo'!X215</f>
        <v>NON</v>
      </c>
      <c r="Y215" t="str">
        <f>'Liste Linéaire_Togo'!Y215</f>
        <v>NON</v>
      </c>
      <c r="Z215" t="str">
        <f>'Liste Linéaire_Togo'!Z215</f>
        <v>NON</v>
      </c>
      <c r="AA215" t="str">
        <f>'Liste Linéaire_Togo'!AA215</f>
        <v>NON</v>
      </c>
      <c r="AB215" t="str">
        <f>'Liste Linéaire_Togo'!AB215</f>
        <v>NON</v>
      </c>
      <c r="AC215" t="str">
        <f>'Liste Linéaire_Togo'!AC215</f>
        <v>NON</v>
      </c>
      <c r="AD215" t="str">
        <f>'Liste Linéaire_Togo'!AD215</f>
        <v>NON</v>
      </c>
      <c r="AE215" t="str">
        <f>'Liste Linéaire_Togo'!AE215</f>
        <v>OUI</v>
      </c>
      <c r="AF215" t="str">
        <f>'Liste Linéaire_Togo'!AF215</f>
        <v>négatif</v>
      </c>
      <c r="AG215" t="str">
        <f>'Liste Linéaire_Togo'!AG215</f>
        <v>EN COURS</v>
      </c>
      <c r="AH215" t="str">
        <f>'Liste Linéaire_Togo'!AH215</f>
        <v>NON</v>
      </c>
      <c r="AI215" s="24">
        <f>'Liste Linéaire_Togo'!AI215</f>
        <v>45628</v>
      </c>
      <c r="AJ215" t="str">
        <f>'Liste Linéaire_Togo'!AJ215</f>
        <v>Guéri</v>
      </c>
      <c r="AK215" t="str">
        <f>'Liste Linéaire_Togo'!AK215</f>
        <v>suspect</v>
      </c>
      <c r="AL215" t="str">
        <f>'Liste Linéaire_Togo'!AL215</f>
        <v>Lacs</v>
      </c>
      <c r="AM215" t="str">
        <f>'Liste Linéaire_Togo'!AM215</f>
        <v>LACS4</v>
      </c>
      <c r="AN215" t="str">
        <f>'Liste Linéaire_Togo'!AN215</f>
        <v>Anfoin</v>
      </c>
      <c r="AO215" t="str">
        <f>'Liste Linéaire_Togo'!AO215</f>
        <v>negatif</v>
      </c>
      <c r="AP215" t="str">
        <f>'Liste Linéaire_Togo'!AP215</f>
        <v>Communautaire</v>
      </c>
    </row>
    <row r="216" spans="1:42">
      <c r="A216">
        <f>'Liste Linéaire_Togo'!A216</f>
        <v>215</v>
      </c>
      <c r="B216" t="str">
        <f>'Liste Linéaire_Togo'!B216</f>
        <v>KOUADJO-QUAM DESIRE</v>
      </c>
      <c r="C216">
        <f>'Liste Linéaire_Togo'!C216</f>
        <v>17</v>
      </c>
      <c r="D216" t="str">
        <f>'Liste Linéaire_Togo'!D216</f>
        <v>[15-44]</v>
      </c>
      <c r="E216">
        <f>'Liste Linéaire_Togo'!E216</f>
        <v>0</v>
      </c>
      <c r="F216" t="str">
        <f>'Liste Linéaire_Togo'!F216</f>
        <v>Masculin</v>
      </c>
      <c r="G216" t="str">
        <f>'Liste Linéaire_Togo'!G216</f>
        <v>ELEVE</v>
      </c>
      <c r="H216">
        <f>'Liste Linéaire_Togo'!H216</f>
        <v>0</v>
      </c>
      <c r="I216" t="str">
        <f>'Liste Linéaire_Togo'!I216</f>
        <v>ANEHO</v>
      </c>
      <c r="J216" t="str">
        <f>VLOOKUP(I216,CARTE!$C$1:$F$198,3,FALSE)</f>
        <v>6.231673273925775</v>
      </c>
      <c r="K216" t="str">
        <f>VLOOKUP(I216,CARTE!$C$1:$F$198,4,FALSE)</f>
        <v xml:space="preserve"> 1.583890712205296</v>
      </c>
      <c r="L216" t="str">
        <f>'Liste Linéaire_Togo'!L216</f>
        <v>POLYCLINIQUE D'ANEHO</v>
      </c>
      <c r="M216" t="str">
        <f>'Liste Linéaire_Togo'!M216</f>
        <v>LACS1</v>
      </c>
      <c r="N216" t="str">
        <f>'Liste Linéaire_Togo'!N216</f>
        <v>Lacs</v>
      </c>
      <c r="O216" t="str">
        <f>'Liste Linéaire_Togo'!O216</f>
        <v>MARITIME</v>
      </c>
      <c r="P216" s="24">
        <f>'Liste Linéaire_Togo'!P216</f>
        <v>45629</v>
      </c>
      <c r="Q216" t="str">
        <f>'Liste Linéaire_Togo'!Q216</f>
        <v>S49</v>
      </c>
      <c r="R216" s="24">
        <f>'Liste Linéaire_Togo'!R216</f>
        <v>45629</v>
      </c>
      <c r="S216" t="str">
        <f>'Liste Linéaire_Togo'!S216</f>
        <v>OUI</v>
      </c>
      <c r="T216" t="str">
        <f>'Liste Linéaire_Togo'!T216</f>
        <v>OUI</v>
      </c>
      <c r="U216" t="str">
        <f>'Liste Linéaire_Togo'!U216</f>
        <v>NON</v>
      </c>
      <c r="V216" t="str">
        <f>'Liste Linéaire_Togo'!V216</f>
        <v>NON</v>
      </c>
      <c r="W216" t="str">
        <f>'Liste Linéaire_Togo'!W216</f>
        <v>NON</v>
      </c>
      <c r="X216" t="str">
        <f>'Liste Linéaire_Togo'!X216</f>
        <v>NON</v>
      </c>
      <c r="Y216" t="str">
        <f>'Liste Linéaire_Togo'!Y216</f>
        <v>NON</v>
      </c>
      <c r="Z216" t="str">
        <f>'Liste Linéaire_Togo'!Z216</f>
        <v>NON</v>
      </c>
      <c r="AA216" t="str">
        <f>'Liste Linéaire_Togo'!AA216</f>
        <v>NON</v>
      </c>
      <c r="AB216" t="str">
        <f>'Liste Linéaire_Togo'!AB216</f>
        <v>NON</v>
      </c>
      <c r="AC216" t="str">
        <f>'Liste Linéaire_Togo'!AC216</f>
        <v>NON</v>
      </c>
      <c r="AD216" t="str">
        <f>'Liste Linéaire_Togo'!AD216</f>
        <v>NON</v>
      </c>
      <c r="AE216" t="str">
        <f>'Liste Linéaire_Togo'!AE216</f>
        <v>OUI</v>
      </c>
      <c r="AF216" t="str">
        <f>'Liste Linéaire_Togo'!AF216</f>
        <v>négatif</v>
      </c>
      <c r="AG216" t="str">
        <f>'Liste Linéaire_Togo'!AG216</f>
        <v>EN COURS</v>
      </c>
      <c r="AH216" t="str">
        <f>'Liste Linéaire_Togo'!AH216</f>
        <v>NON</v>
      </c>
      <c r="AI216" s="24">
        <f>'Liste Linéaire_Togo'!AI216</f>
        <v>45630</v>
      </c>
      <c r="AJ216" t="str">
        <f>'Liste Linéaire_Togo'!AJ216</f>
        <v>Guéri</v>
      </c>
      <c r="AK216" t="str">
        <f>'Liste Linéaire_Togo'!AK216</f>
        <v>suspect</v>
      </c>
      <c r="AL216" t="str">
        <f>'Liste Linéaire_Togo'!AL216</f>
        <v>Lacs</v>
      </c>
      <c r="AM216" t="str">
        <f>'Liste Linéaire_Togo'!AM216</f>
        <v>Lacs 1</v>
      </c>
      <c r="AN216" t="str">
        <f>'Liste Linéaire_Togo'!AN216</f>
        <v>Aného</v>
      </c>
      <c r="AO216" t="str">
        <f>'Liste Linéaire_Togo'!AO216</f>
        <v>negatif</v>
      </c>
      <c r="AP216" t="str">
        <f>'Liste Linéaire_Togo'!AP216</f>
        <v>Formation Sanitaire</v>
      </c>
    </row>
    <row r="217" spans="1:42">
      <c r="A217">
        <f>'Liste Linéaire_Togo'!A217</f>
        <v>216</v>
      </c>
      <c r="B217" t="str">
        <f>'Liste Linéaire_Togo'!B217</f>
        <v>KOUTSODJI  HILDA</v>
      </c>
      <c r="C217">
        <f>'Liste Linéaire_Togo'!C217</f>
        <v>0.58333333333333337</v>
      </c>
      <c r="D217" t="str">
        <f>'Liste Linéaire_Togo'!D217</f>
        <v>[0-2]</v>
      </c>
      <c r="E217" t="str">
        <f>'Liste Linéaire_Togo'!E217</f>
        <v>7 MOIS</v>
      </c>
      <c r="F217" t="str">
        <f>'Liste Linéaire_Togo'!F217</f>
        <v>Féminin</v>
      </c>
      <c r="G217" t="str">
        <f>'Liste Linéaire_Togo'!G217</f>
        <v>Enfant</v>
      </c>
      <c r="H217">
        <f>'Liste Linéaire_Togo'!H217</f>
        <v>0</v>
      </c>
      <c r="I217" t="str">
        <f>'Liste Linéaire_Togo'!I217</f>
        <v>HEMAZRO</v>
      </c>
      <c r="J217" t="str">
        <f>VLOOKUP(I217,CARTE!$C$1:$F$198,3,FALSE)</f>
        <v>6.257265928242092</v>
      </c>
      <c r="K217" t="str">
        <f>VLOOKUP(I217,CARTE!$C$1:$F$198,4,FALSE)</f>
        <v xml:space="preserve"> 1.6013269352515131</v>
      </c>
      <c r="L217" t="str">
        <f>'Liste Linéaire_Togo'!L217</f>
        <v>GLIDJI</v>
      </c>
      <c r="M217" t="str">
        <f>'Liste Linéaire_Togo'!M217</f>
        <v>LACS1</v>
      </c>
      <c r="N217" t="str">
        <f>'Liste Linéaire_Togo'!N217</f>
        <v>Lacs</v>
      </c>
      <c r="O217" t="str">
        <f>'Liste Linéaire_Togo'!O217</f>
        <v>MARITIME</v>
      </c>
      <c r="P217" s="24">
        <f>'Liste Linéaire_Togo'!P217</f>
        <v>45630</v>
      </c>
      <c r="Q217" t="str">
        <f>'Liste Linéaire_Togo'!Q217</f>
        <v>S49</v>
      </c>
      <c r="R217" s="24">
        <f>'Liste Linéaire_Togo'!R217</f>
        <v>45630</v>
      </c>
      <c r="S217" t="str">
        <f>'Liste Linéaire_Togo'!S217</f>
        <v>OUI</v>
      </c>
      <c r="T217" t="str">
        <f>'Liste Linéaire_Togo'!T217</f>
        <v>OUI</v>
      </c>
      <c r="U217" t="str">
        <f>'Liste Linéaire_Togo'!U217</f>
        <v>NON</v>
      </c>
      <c r="V217" t="str">
        <f>'Liste Linéaire_Togo'!V217</f>
        <v>NON</v>
      </c>
      <c r="W217" t="str">
        <f>'Liste Linéaire_Togo'!W217</f>
        <v>NON</v>
      </c>
      <c r="X217" t="str">
        <f>'Liste Linéaire_Togo'!X217</f>
        <v>NON</v>
      </c>
      <c r="Y217" t="str">
        <f>'Liste Linéaire_Togo'!Y217</f>
        <v>NON</v>
      </c>
      <c r="Z217" t="str">
        <f>'Liste Linéaire_Togo'!Z217</f>
        <v>NON</v>
      </c>
      <c r="AA217" t="str">
        <f>'Liste Linéaire_Togo'!AA217</f>
        <v>NON</v>
      </c>
      <c r="AB217" t="str">
        <f>'Liste Linéaire_Togo'!AB217</f>
        <v>NON</v>
      </c>
      <c r="AC217" t="str">
        <f>'Liste Linéaire_Togo'!AC217</f>
        <v>NON</v>
      </c>
      <c r="AD217" t="str">
        <f>'Liste Linéaire_Togo'!AD217</f>
        <v>NON</v>
      </c>
      <c r="AE217" t="str">
        <f>'Liste Linéaire_Togo'!AE217</f>
        <v>OUI</v>
      </c>
      <c r="AF217" t="str">
        <f>'Liste Linéaire_Togo'!AF217</f>
        <v>POSITIF</v>
      </c>
      <c r="AG217" t="str">
        <f>'Liste Linéaire_Togo'!AG217</f>
        <v>EN COURS</v>
      </c>
      <c r="AH217" t="str">
        <f>'Liste Linéaire_Togo'!AH217</f>
        <v>OUI</v>
      </c>
      <c r="AI217" s="24">
        <f>'Liste Linéaire_Togo'!AI217</f>
        <v>0</v>
      </c>
      <c r="AJ217" t="str">
        <f>'Liste Linéaire_Togo'!AJ217</f>
        <v>Guéri</v>
      </c>
      <c r="AK217" t="str">
        <f>'Liste Linéaire_Togo'!AK217</f>
        <v>confirmé</v>
      </c>
      <c r="AL217" t="str">
        <f>'Liste Linéaire_Togo'!AL217</f>
        <v>Lacs</v>
      </c>
      <c r="AM217" t="str">
        <f>'Liste Linéaire_Togo'!AM217</f>
        <v>Lacs 1</v>
      </c>
      <c r="AN217" t="str">
        <f>'Liste Linéaire_Togo'!AN217</f>
        <v>Glidji</v>
      </c>
      <c r="AO217" t="str">
        <f>'Liste Linéaire_Togo'!AO217</f>
        <v>Positif</v>
      </c>
      <c r="AP217" t="str">
        <f>'Liste Linéaire_Togo'!AP217</f>
        <v>Formation Sanitaire</v>
      </c>
    </row>
    <row r="218" spans="1:42">
      <c r="A218">
        <f>'Liste Linéaire_Togo'!A218</f>
        <v>217</v>
      </c>
      <c r="B218" t="str">
        <f>'Liste Linéaire_Togo'!B218</f>
        <v>MME  AMOUZOU  NATACHA</v>
      </c>
      <c r="C218">
        <f>'Liste Linéaire_Togo'!C218</f>
        <v>24</v>
      </c>
      <c r="D218" t="str">
        <f>'Liste Linéaire_Togo'!D218</f>
        <v>[15-44]</v>
      </c>
      <c r="E218">
        <f>'Liste Linéaire_Togo'!E218</f>
        <v>0</v>
      </c>
      <c r="F218" t="str">
        <f>'Liste Linéaire_Togo'!F218</f>
        <v>Féminin</v>
      </c>
      <c r="G218" t="str">
        <f>'Liste Linéaire_Togo'!G218</f>
        <v>COUTURIERE</v>
      </c>
      <c r="H218">
        <f>'Liste Linéaire_Togo'!H218</f>
        <v>0</v>
      </c>
      <c r="I218" t="str">
        <f>'Liste Linéaire_Togo'!I218</f>
        <v>HEMAZRO</v>
      </c>
      <c r="J218" t="str">
        <f>VLOOKUP(I218,CARTE!$C$1:$F$198,3,FALSE)</f>
        <v>6.257265928242092</v>
      </c>
      <c r="K218" t="str">
        <f>VLOOKUP(I218,CARTE!$C$1:$F$198,4,FALSE)</f>
        <v xml:space="preserve"> 1.6013269352515131</v>
      </c>
      <c r="L218" t="str">
        <f>'Liste Linéaire_Togo'!L218</f>
        <v>GLIDJI</v>
      </c>
      <c r="M218" t="str">
        <f>'Liste Linéaire_Togo'!M218</f>
        <v>LACS1</v>
      </c>
      <c r="N218" t="str">
        <f>'Liste Linéaire_Togo'!N218</f>
        <v>Lacs</v>
      </c>
      <c r="O218" t="str">
        <f>'Liste Linéaire_Togo'!O218</f>
        <v>MARITIME</v>
      </c>
      <c r="P218" s="24">
        <f>'Liste Linéaire_Togo'!P218</f>
        <v>45630</v>
      </c>
      <c r="Q218" t="str">
        <f>'Liste Linéaire_Togo'!Q218</f>
        <v>S49</v>
      </c>
      <c r="R218" s="24">
        <f>'Liste Linéaire_Togo'!R218</f>
        <v>45630</v>
      </c>
      <c r="S218" t="str">
        <f>'Liste Linéaire_Togo'!S218</f>
        <v>NON</v>
      </c>
      <c r="T218" t="str">
        <f>'Liste Linéaire_Togo'!T218</f>
        <v>NON</v>
      </c>
      <c r="U218" t="str">
        <f>'Liste Linéaire_Togo'!U218</f>
        <v>NON</v>
      </c>
      <c r="V218" t="str">
        <f>'Liste Linéaire_Togo'!V218</f>
        <v>NON</v>
      </c>
      <c r="W218" t="str">
        <f>'Liste Linéaire_Togo'!W218</f>
        <v>NON</v>
      </c>
      <c r="X218" t="str">
        <f>'Liste Linéaire_Togo'!X218</f>
        <v>NON</v>
      </c>
      <c r="Y218" t="str">
        <f>'Liste Linéaire_Togo'!Y218</f>
        <v>NON</v>
      </c>
      <c r="Z218" t="str">
        <f>'Liste Linéaire_Togo'!Z218</f>
        <v>NON</v>
      </c>
      <c r="AA218" t="str">
        <f>'Liste Linéaire_Togo'!AA218</f>
        <v>NON</v>
      </c>
      <c r="AB218" t="str">
        <f>'Liste Linéaire_Togo'!AB218</f>
        <v>NON</v>
      </c>
      <c r="AC218" t="str">
        <f>'Liste Linéaire_Togo'!AC218</f>
        <v>NON</v>
      </c>
      <c r="AD218" t="str">
        <f>'Liste Linéaire_Togo'!AD218</f>
        <v>NON</v>
      </c>
      <c r="AE218" t="str">
        <f>'Liste Linéaire_Togo'!AE218</f>
        <v>OUI</v>
      </c>
      <c r="AF218" t="str">
        <f>'Liste Linéaire_Togo'!AF218</f>
        <v>négatif</v>
      </c>
      <c r="AG218" t="str">
        <f>'Liste Linéaire_Togo'!AG218</f>
        <v>EN COURS</v>
      </c>
      <c r="AH218" t="str">
        <f>'Liste Linéaire_Togo'!AH218</f>
        <v>NON</v>
      </c>
      <c r="AI218" s="24">
        <f>'Liste Linéaire_Togo'!AI218</f>
        <v>45630</v>
      </c>
      <c r="AJ218" t="str">
        <f>'Liste Linéaire_Togo'!AJ218</f>
        <v>Guéri</v>
      </c>
      <c r="AK218" t="str">
        <f>'Liste Linéaire_Togo'!AK218</f>
        <v>suspect</v>
      </c>
      <c r="AL218" t="str">
        <f>'Liste Linéaire_Togo'!AL218</f>
        <v>Lacs</v>
      </c>
      <c r="AM218" t="str">
        <f>'Liste Linéaire_Togo'!AM218</f>
        <v>Lacs 1</v>
      </c>
      <c r="AN218" t="str">
        <f>'Liste Linéaire_Togo'!AN218</f>
        <v>Glidji</v>
      </c>
      <c r="AO218" t="str">
        <f>'Liste Linéaire_Togo'!AO218</f>
        <v>negatif</v>
      </c>
      <c r="AP218" t="str">
        <f>'Liste Linéaire_Togo'!AP218</f>
        <v>Communautaire</v>
      </c>
    </row>
    <row r="219" spans="1:42">
      <c r="A219">
        <f>'Liste Linéaire_Togo'!A219</f>
        <v>218</v>
      </c>
      <c r="B219" t="str">
        <f>'Liste Linéaire_Togo'!B219</f>
        <v xml:space="preserve">WLETSOU  AFI  </v>
      </c>
      <c r="C219">
        <f>'Liste Linéaire_Togo'!C219</f>
        <v>30</v>
      </c>
      <c r="D219" t="str">
        <f>'Liste Linéaire_Togo'!D219</f>
        <v>[15-44]</v>
      </c>
      <c r="E219">
        <f>'Liste Linéaire_Togo'!E219</f>
        <v>0</v>
      </c>
      <c r="F219" t="str">
        <f>'Liste Linéaire_Togo'!F219</f>
        <v>Féminin</v>
      </c>
      <c r="G219" t="str">
        <f>'Liste Linéaire_Togo'!G219</f>
        <v>MENAGERE</v>
      </c>
      <c r="H219">
        <f>'Liste Linéaire_Togo'!H219</f>
        <v>0</v>
      </c>
      <c r="I219" t="str">
        <f>'Liste Linéaire_Togo'!I219</f>
        <v>ASSOUCONDJI</v>
      </c>
      <c r="J219" t="str">
        <f>VLOOKUP(I219,CARTE!$C$1:$F$198,3,FALSE)</f>
        <v>6.280782053118657</v>
      </c>
      <c r="K219" t="str">
        <f>VLOOKUP(I219,CARTE!$C$1:$F$198,4,FALSE)</f>
        <v xml:space="preserve"> 1.762305618314484</v>
      </c>
      <c r="L219" t="str">
        <f>'Liste Linéaire_Togo'!L219</f>
        <v>AZIAGBACONDJI</v>
      </c>
      <c r="M219" t="str">
        <f>'Liste Linéaire_Togo'!M219</f>
        <v>LACS1</v>
      </c>
      <c r="N219" t="str">
        <f>'Liste Linéaire_Togo'!N219</f>
        <v>Lacs</v>
      </c>
      <c r="O219" t="str">
        <f>'Liste Linéaire_Togo'!O219</f>
        <v>MARITIME</v>
      </c>
      <c r="P219" s="24">
        <f>'Liste Linéaire_Togo'!P219</f>
        <v>45631</v>
      </c>
      <c r="Q219" t="str">
        <f>'Liste Linéaire_Togo'!Q219</f>
        <v>S49</v>
      </c>
      <c r="R219" s="24">
        <f>'Liste Linéaire_Togo'!R219</f>
        <v>45631</v>
      </c>
      <c r="S219" t="str">
        <f>'Liste Linéaire_Togo'!S219</f>
        <v>OUI</v>
      </c>
      <c r="T219" t="str">
        <f>'Liste Linéaire_Togo'!T219</f>
        <v>OUI</v>
      </c>
      <c r="U219" t="str">
        <f>'Liste Linéaire_Togo'!U219</f>
        <v>OUI</v>
      </c>
      <c r="V219" t="str">
        <f>'Liste Linéaire_Togo'!V219</f>
        <v>NON</v>
      </c>
      <c r="W219" t="str">
        <f>'Liste Linéaire_Togo'!W219</f>
        <v>NON</v>
      </c>
      <c r="X219" t="str">
        <f>'Liste Linéaire_Togo'!X219</f>
        <v>NON</v>
      </c>
      <c r="Y219" t="str">
        <f>'Liste Linéaire_Togo'!Y219</f>
        <v>NON</v>
      </c>
      <c r="Z219" t="str">
        <f>'Liste Linéaire_Togo'!Z219</f>
        <v>NON</v>
      </c>
      <c r="AA219" t="str">
        <f>'Liste Linéaire_Togo'!AA219</f>
        <v>NON</v>
      </c>
      <c r="AB219" t="str">
        <f>'Liste Linéaire_Togo'!AB219</f>
        <v>NON</v>
      </c>
      <c r="AC219" t="str">
        <f>'Liste Linéaire_Togo'!AC219</f>
        <v>NON</v>
      </c>
      <c r="AD219" t="str">
        <f>'Liste Linéaire_Togo'!AD219</f>
        <v>NON</v>
      </c>
      <c r="AE219" t="str">
        <f>'Liste Linéaire_Togo'!AE219</f>
        <v>OUI</v>
      </c>
      <c r="AF219" t="str">
        <f>'Liste Linéaire_Togo'!AF219</f>
        <v>négatif</v>
      </c>
      <c r="AG219" t="str">
        <f>'Liste Linéaire_Togo'!AG219</f>
        <v>EN COURS</v>
      </c>
      <c r="AH219" t="str">
        <f>'Liste Linéaire_Togo'!AH219</f>
        <v>OUI</v>
      </c>
      <c r="AI219" s="24">
        <f>'Liste Linéaire_Togo'!AI219</f>
        <v>0</v>
      </c>
      <c r="AJ219" t="str">
        <f>'Liste Linéaire_Togo'!AJ219</f>
        <v>Guéri</v>
      </c>
      <c r="AK219" t="str">
        <f>'Liste Linéaire_Togo'!AK219</f>
        <v>suspect</v>
      </c>
      <c r="AL219" t="str">
        <f>'Liste Linéaire_Togo'!AL219</f>
        <v>Lacs</v>
      </c>
      <c r="AM219" t="str">
        <f>'Liste Linéaire_Togo'!AM219</f>
        <v>Lacs 1</v>
      </c>
      <c r="AN219" t="str">
        <f>'Liste Linéaire_Togo'!AN219</f>
        <v>Aného</v>
      </c>
      <c r="AO219" t="str">
        <f>'Liste Linéaire_Togo'!AO219</f>
        <v>negatif</v>
      </c>
      <c r="AP219" t="str">
        <f>'Liste Linéaire_Togo'!AP219</f>
        <v>Communautaire</v>
      </c>
    </row>
    <row r="220" spans="1:42">
      <c r="A220">
        <f>'Liste Linéaire_Togo'!A220</f>
        <v>219</v>
      </c>
      <c r="B220" t="str">
        <f>'Liste Linéaire_Togo'!B220</f>
        <v xml:space="preserve">WUIKPO ESTHER </v>
      </c>
      <c r="C220">
        <f>'Liste Linéaire_Togo'!C220</f>
        <v>19</v>
      </c>
      <c r="D220" t="str">
        <f>'Liste Linéaire_Togo'!D220</f>
        <v>[15-44]</v>
      </c>
      <c r="E220">
        <f>'Liste Linéaire_Togo'!E220</f>
        <v>0</v>
      </c>
      <c r="F220" t="str">
        <f>'Liste Linéaire_Togo'!F220</f>
        <v>Féminin</v>
      </c>
      <c r="G220" t="str">
        <f>'Liste Linéaire_Togo'!G220</f>
        <v>MENAGERE</v>
      </c>
      <c r="H220">
        <f>'Liste Linéaire_Togo'!H220</f>
        <v>0</v>
      </c>
      <c r="I220" t="str">
        <f>'Liste Linéaire_Togo'!I220</f>
        <v>AGBODAN</v>
      </c>
      <c r="J220" t="str">
        <f>VLOOKUP(I220,CARTE!$C$1:$F$198,3,FALSE)</f>
        <v>6.22273273925775</v>
      </c>
      <c r="K220" t="str">
        <f>VLOOKUP(I220,CARTE!$C$1:$F$198,4,FALSE)</f>
        <v xml:space="preserve"> 1.453890712205296</v>
      </c>
      <c r="L220" t="str">
        <f>'Liste Linéaire_Togo'!L220</f>
        <v>TOGOKOME</v>
      </c>
      <c r="M220" t="str">
        <f>'Liste Linéaire_Togo'!M220</f>
        <v>LACS3</v>
      </c>
      <c r="N220" t="str">
        <f>'Liste Linéaire_Togo'!N220</f>
        <v>Lacs</v>
      </c>
      <c r="O220" t="str">
        <f>'Liste Linéaire_Togo'!O220</f>
        <v>MARITIME</v>
      </c>
      <c r="P220" s="24">
        <f>'Liste Linéaire_Togo'!P220</f>
        <v>45631</v>
      </c>
      <c r="Q220" t="str">
        <f>'Liste Linéaire_Togo'!Q220</f>
        <v>S49</v>
      </c>
      <c r="R220" s="24">
        <f>'Liste Linéaire_Togo'!R220</f>
        <v>45631</v>
      </c>
      <c r="S220" t="str">
        <f>'Liste Linéaire_Togo'!S220</f>
        <v>OUI</v>
      </c>
      <c r="T220" t="str">
        <f>'Liste Linéaire_Togo'!T220</f>
        <v>OUI</v>
      </c>
      <c r="U220" t="str">
        <f>'Liste Linéaire_Togo'!U220</f>
        <v>OUI</v>
      </c>
      <c r="V220" t="str">
        <f>'Liste Linéaire_Togo'!V220</f>
        <v>NON</v>
      </c>
      <c r="W220" t="str">
        <f>'Liste Linéaire_Togo'!W220</f>
        <v>NON</v>
      </c>
      <c r="X220" t="str">
        <f>'Liste Linéaire_Togo'!X220</f>
        <v>NON</v>
      </c>
      <c r="Y220" t="str">
        <f>'Liste Linéaire_Togo'!Y220</f>
        <v>NON</v>
      </c>
      <c r="Z220" t="str">
        <f>'Liste Linéaire_Togo'!Z220</f>
        <v>NON</v>
      </c>
      <c r="AA220" t="str">
        <f>'Liste Linéaire_Togo'!AA220</f>
        <v>NON</v>
      </c>
      <c r="AB220" t="str">
        <f>'Liste Linéaire_Togo'!AB220</f>
        <v>NON</v>
      </c>
      <c r="AC220" t="str">
        <f>'Liste Linéaire_Togo'!AC220</f>
        <v>NON</v>
      </c>
      <c r="AD220" t="str">
        <f>'Liste Linéaire_Togo'!AD220</f>
        <v>NON</v>
      </c>
      <c r="AE220" t="str">
        <f>'Liste Linéaire_Togo'!AE220</f>
        <v>OUI</v>
      </c>
      <c r="AF220" t="str">
        <f>'Liste Linéaire_Togo'!AF220</f>
        <v>négatif</v>
      </c>
      <c r="AG220" t="str">
        <f>'Liste Linéaire_Togo'!AG220</f>
        <v>EN COURS</v>
      </c>
      <c r="AH220" t="str">
        <f>'Liste Linéaire_Togo'!AH220</f>
        <v>NON</v>
      </c>
      <c r="AI220" s="24">
        <f>'Liste Linéaire_Togo'!AI220</f>
        <v>45631</v>
      </c>
      <c r="AJ220" t="str">
        <f>'Liste Linéaire_Togo'!AJ220</f>
        <v>Guéri</v>
      </c>
      <c r="AK220" t="str">
        <f>'Liste Linéaire_Togo'!AK220</f>
        <v>suspect</v>
      </c>
      <c r="AL220" t="str">
        <f>'Liste Linéaire_Togo'!AL220</f>
        <v>Lacs</v>
      </c>
      <c r="AM220" t="str">
        <f>'Liste Linéaire_Togo'!AM220</f>
        <v>Lacs 3</v>
      </c>
      <c r="AN220" t="str">
        <f>'Liste Linéaire_Togo'!AN220</f>
        <v>Agbodrafo</v>
      </c>
      <c r="AO220" t="str">
        <f>'Liste Linéaire_Togo'!AO220</f>
        <v>negatif</v>
      </c>
      <c r="AP220" t="str">
        <f>'Liste Linéaire_Togo'!AP220</f>
        <v>Communautaire</v>
      </c>
    </row>
    <row r="221" spans="1:42">
      <c r="A221">
        <f>'Liste Linéaire_Togo'!A221</f>
        <v>220</v>
      </c>
      <c r="B221" t="str">
        <f>'Liste Linéaire_Togo'!B221</f>
        <v>AGBODAN   TETE</v>
      </c>
      <c r="C221">
        <f>'Liste Linéaire_Togo'!C221</f>
        <v>33</v>
      </c>
      <c r="D221" t="str">
        <f>'Liste Linéaire_Togo'!D221</f>
        <v>[15-44]</v>
      </c>
      <c r="E221">
        <f>'Liste Linéaire_Togo'!E221</f>
        <v>0</v>
      </c>
      <c r="F221" t="str">
        <f>'Liste Linéaire_Togo'!F221</f>
        <v>Masculin</v>
      </c>
      <c r="G221" t="str">
        <f>'Liste Linéaire_Togo'!G221</f>
        <v>OUVRIER</v>
      </c>
      <c r="H221">
        <f>'Liste Linéaire_Togo'!H221</f>
        <v>0</v>
      </c>
      <c r="I221" t="str">
        <f>'Liste Linéaire_Togo'!I221</f>
        <v>AGBODAN</v>
      </c>
      <c r="J221" t="str">
        <f>VLOOKUP(I221,CARTE!$C$1:$F$198,3,FALSE)</f>
        <v>6.22273273925775</v>
      </c>
      <c r="K221" t="str">
        <f>VLOOKUP(I221,CARTE!$C$1:$F$198,4,FALSE)</f>
        <v xml:space="preserve"> 1.453890712205296</v>
      </c>
      <c r="L221" t="str">
        <f>'Liste Linéaire_Togo'!L221</f>
        <v>TOGOKOME</v>
      </c>
      <c r="M221" t="str">
        <f>'Liste Linéaire_Togo'!M221</f>
        <v>LACS3</v>
      </c>
      <c r="N221" t="str">
        <f>'Liste Linéaire_Togo'!N221</f>
        <v>Lacs</v>
      </c>
      <c r="O221" t="str">
        <f>'Liste Linéaire_Togo'!O221</f>
        <v>MARITIME</v>
      </c>
      <c r="P221" s="24">
        <f>'Liste Linéaire_Togo'!P221</f>
        <v>45631</v>
      </c>
      <c r="Q221" t="str">
        <f>'Liste Linéaire_Togo'!Q221</f>
        <v>S49</v>
      </c>
      <c r="R221" s="24">
        <f>'Liste Linéaire_Togo'!R221</f>
        <v>45631</v>
      </c>
      <c r="S221" t="str">
        <f>'Liste Linéaire_Togo'!S221</f>
        <v>OUI</v>
      </c>
      <c r="T221" t="str">
        <f>'Liste Linéaire_Togo'!T221</f>
        <v>OUI</v>
      </c>
      <c r="U221" t="str">
        <f>'Liste Linéaire_Togo'!U221</f>
        <v>OUI</v>
      </c>
      <c r="V221" t="str">
        <f>'Liste Linéaire_Togo'!V221</f>
        <v>NON</v>
      </c>
      <c r="W221" t="str">
        <f>'Liste Linéaire_Togo'!W221</f>
        <v>NON</v>
      </c>
      <c r="X221" t="str">
        <f>'Liste Linéaire_Togo'!X221</f>
        <v>NON</v>
      </c>
      <c r="Y221" t="str">
        <f>'Liste Linéaire_Togo'!Y221</f>
        <v>NON</v>
      </c>
      <c r="Z221" t="str">
        <f>'Liste Linéaire_Togo'!Z221</f>
        <v>NON</v>
      </c>
      <c r="AA221" t="str">
        <f>'Liste Linéaire_Togo'!AA221</f>
        <v>NON</v>
      </c>
      <c r="AB221" t="str">
        <f>'Liste Linéaire_Togo'!AB221</f>
        <v>NON</v>
      </c>
      <c r="AC221" t="str">
        <f>'Liste Linéaire_Togo'!AC221</f>
        <v>NON</v>
      </c>
      <c r="AD221" t="str">
        <f>'Liste Linéaire_Togo'!AD221</f>
        <v>NON</v>
      </c>
      <c r="AE221" t="str">
        <f>'Liste Linéaire_Togo'!AE221</f>
        <v>OUI</v>
      </c>
      <c r="AF221" t="str">
        <f>'Liste Linéaire_Togo'!AF221</f>
        <v>négatif</v>
      </c>
      <c r="AG221" t="str">
        <f>'Liste Linéaire_Togo'!AG221</f>
        <v>EN COURS</v>
      </c>
      <c r="AH221" t="str">
        <f>'Liste Linéaire_Togo'!AH221</f>
        <v>NON</v>
      </c>
      <c r="AI221" s="24">
        <f>'Liste Linéaire_Togo'!AI221</f>
        <v>45631</v>
      </c>
      <c r="AJ221" t="str">
        <f>'Liste Linéaire_Togo'!AJ221</f>
        <v>Guéri</v>
      </c>
      <c r="AK221" t="str">
        <f>'Liste Linéaire_Togo'!AK221</f>
        <v>suspect</v>
      </c>
      <c r="AL221" t="str">
        <f>'Liste Linéaire_Togo'!AL221</f>
        <v>Lacs</v>
      </c>
      <c r="AM221" t="str">
        <f>'Liste Linéaire_Togo'!AM221</f>
        <v>Lacs 3</v>
      </c>
      <c r="AN221" t="str">
        <f>'Liste Linéaire_Togo'!AN221</f>
        <v>Agbodrafo</v>
      </c>
      <c r="AO221" t="str">
        <f>'Liste Linéaire_Togo'!AO221</f>
        <v>negatif</v>
      </c>
      <c r="AP221" t="str">
        <f>'Liste Linéaire_Togo'!AP221</f>
        <v>Communautaire</v>
      </c>
    </row>
    <row r="222" spans="1:42">
      <c r="A222">
        <f>'Liste Linéaire_Togo'!A222</f>
        <v>221</v>
      </c>
      <c r="B222" t="str">
        <f>'Liste Linéaire_Togo'!B222</f>
        <v>MOUMOULA Hamza</v>
      </c>
      <c r="C222">
        <f>'Liste Linéaire_Togo'!C222</f>
        <v>19</v>
      </c>
      <c r="D222" t="str">
        <f>'Liste Linéaire_Togo'!D222</f>
        <v>[15-44]</v>
      </c>
      <c r="E222">
        <f>'Liste Linéaire_Togo'!E222</f>
        <v>0</v>
      </c>
      <c r="F222" t="str">
        <f>'Liste Linéaire_Togo'!F222</f>
        <v>Masculin</v>
      </c>
      <c r="G222" t="str">
        <f>'Liste Linéaire_Togo'!G222</f>
        <v>Elève</v>
      </c>
      <c r="H222">
        <f>'Liste Linéaire_Togo'!H222</f>
        <v>90782123</v>
      </c>
      <c r="I222" t="str">
        <f>'Liste Linéaire_Togo'!I222</f>
        <v>Dégomé</v>
      </c>
      <c r="J222" t="str">
        <f>VLOOKUP(I222,CARTE!$C$1:$F$198,3,FALSE)</f>
        <v>6.283160</v>
      </c>
      <c r="K222" t="str">
        <f>VLOOKUP(I222,CARTE!$C$1:$F$198,4,FALSE)</f>
        <v>1.196672</v>
      </c>
      <c r="L222" t="str">
        <f>'Liste Linéaire_Togo'!L222</f>
        <v>CMS Togblékopé</v>
      </c>
      <c r="M222" t="str">
        <f>'Liste Linéaire_Togo'!M222</f>
        <v>Agoè-Nyivé 4</v>
      </c>
      <c r="N222" t="str">
        <f>'Liste Linéaire_Togo'!N222</f>
        <v xml:space="preserve">Agoè-Nyivé </v>
      </c>
      <c r="O222" t="str">
        <f>'Liste Linéaire_Togo'!O222</f>
        <v>Grand Lomé</v>
      </c>
      <c r="P222" s="24">
        <f>'Liste Linéaire_Togo'!P222</f>
        <v>45626</v>
      </c>
      <c r="Q222" t="str">
        <f>'Liste Linéaire_Togo'!Q222</f>
        <v>S48</v>
      </c>
      <c r="R222" s="24">
        <f>'Liste Linéaire_Togo'!R222</f>
        <v>45626</v>
      </c>
      <c r="S222" t="str">
        <f>'Liste Linéaire_Togo'!S222</f>
        <v>Oui</v>
      </c>
      <c r="T222" t="str">
        <f>'Liste Linéaire_Togo'!T222</f>
        <v>Oui</v>
      </c>
      <c r="U222" t="str">
        <f>'Liste Linéaire_Togo'!U222</f>
        <v>Oui</v>
      </c>
      <c r="V222" t="str">
        <f>'Liste Linéaire_Togo'!V222</f>
        <v>Non</v>
      </c>
      <c r="W222" t="str">
        <f>'Liste Linéaire_Togo'!W222</f>
        <v>Non</v>
      </c>
      <c r="X222" t="str">
        <f>'Liste Linéaire_Togo'!X222</f>
        <v>Asthénie</v>
      </c>
      <c r="Y222" t="str">
        <f>'Liste Linéaire_Togo'!Y222</f>
        <v>Non</v>
      </c>
      <c r="Z222" t="str">
        <f>'Liste Linéaire_Togo'!Z222</f>
        <v>Non</v>
      </c>
      <c r="AA222" t="str">
        <f>'Liste Linéaire_Togo'!AA222</f>
        <v>Non</v>
      </c>
      <c r="AB222" t="str">
        <f>'Liste Linéaire_Togo'!AB222</f>
        <v>Non</v>
      </c>
      <c r="AC222" t="str">
        <f>'Liste Linéaire_Togo'!AC222</f>
        <v>Forage</v>
      </c>
      <c r="AD222" t="str">
        <f>'Liste Linéaire_Togo'!AD222</f>
        <v>Oui</v>
      </c>
      <c r="AE222" t="str">
        <f>'Liste Linéaire_Togo'!AE222</f>
        <v>Oui</v>
      </c>
      <c r="AF222" t="str">
        <f>'Liste Linéaire_Togo'!AF222</f>
        <v>négatif</v>
      </c>
      <c r="AG222" t="str">
        <f>'Liste Linéaire_Togo'!AG222</f>
        <v>Négatif</v>
      </c>
      <c r="AH222" t="str">
        <f>'Liste Linéaire_Togo'!AH222</f>
        <v>Oui</v>
      </c>
      <c r="AI222" s="24">
        <f>'Liste Linéaire_Togo'!AI222</f>
        <v>45631</v>
      </c>
      <c r="AJ222" t="str">
        <f>'Liste Linéaire_Togo'!AJ222</f>
        <v>Guéri</v>
      </c>
      <c r="AK222" t="str">
        <f>'Liste Linéaire_Togo'!AK222</f>
        <v>suspect</v>
      </c>
      <c r="AL222" t="str">
        <f>'Liste Linéaire_Togo'!AL222</f>
        <v>Agoè-Nyivé</v>
      </c>
      <c r="AM222" t="str">
        <f>'Liste Linéaire_Togo'!AM222</f>
        <v>Agoè-Nyivé 4</v>
      </c>
      <c r="AN222" t="str">
        <f>'Liste Linéaire_Togo'!AN222</f>
        <v>Togblekope</v>
      </c>
      <c r="AO222" t="str">
        <f>'Liste Linéaire_Togo'!AO222</f>
        <v>negatif</v>
      </c>
      <c r="AP222" t="str">
        <f>'Liste Linéaire_Togo'!AP222</f>
        <v>Formation sanitaire</v>
      </c>
    </row>
    <row r="223" spans="1:42">
      <c r="A223">
        <f>'Liste Linéaire_Togo'!A223</f>
        <v>222</v>
      </c>
      <c r="B223" t="str">
        <f>'Liste Linéaire_Togo'!B223</f>
        <v>AZIAMATI Samuel</v>
      </c>
      <c r="C223">
        <f>'Liste Linéaire_Togo'!C223</f>
        <v>35</v>
      </c>
      <c r="D223" t="str">
        <f>'Liste Linéaire_Togo'!D223</f>
        <v>[15-44]</v>
      </c>
      <c r="E223">
        <f>'Liste Linéaire_Togo'!E223</f>
        <v>0</v>
      </c>
      <c r="F223" t="str">
        <f>'Liste Linéaire_Togo'!F223</f>
        <v>Masculin</v>
      </c>
      <c r="G223" t="str">
        <f>'Liste Linéaire_Togo'!G223</f>
        <v>Chauffeur</v>
      </c>
      <c r="H223">
        <f>'Liste Linéaire_Togo'!H223</f>
        <v>0</v>
      </c>
      <c r="I223" t="str">
        <f>'Liste Linéaire_Togo'!I223</f>
        <v>Agoè Klinvé</v>
      </c>
      <c r="J223" t="str">
        <f>VLOOKUP(I223,CARTE!$C$1:$F$198,3,FALSE)</f>
        <v>6.221182</v>
      </c>
      <c r="K223" t="str">
        <f>VLOOKUP(I223,CARTE!$C$1:$F$198,4,FALSE)</f>
        <v>1.212827</v>
      </c>
      <c r="L223" t="str">
        <f>'Liste Linéaire_Togo'!L223</f>
        <v>CMS Agoè-Nyivé</v>
      </c>
      <c r="M223" t="str">
        <f>'Liste Linéaire_Togo'!M223</f>
        <v>Agoè-Nyivé 1</v>
      </c>
      <c r="N223" t="str">
        <f>'Liste Linéaire_Togo'!N223</f>
        <v xml:space="preserve">Agoè-Nyivé </v>
      </c>
      <c r="O223" t="str">
        <f>'Liste Linéaire_Togo'!O223</f>
        <v>Grand Lomé</v>
      </c>
      <c r="P223" s="24">
        <f>'Liste Linéaire_Togo'!P223</f>
        <v>45628</v>
      </c>
      <c r="Q223" t="str">
        <f>'Liste Linéaire_Togo'!Q223</f>
        <v>S49</v>
      </c>
      <c r="R223" s="24">
        <f>'Liste Linéaire_Togo'!R223</f>
        <v>45628</v>
      </c>
      <c r="S223" t="str">
        <f>'Liste Linéaire_Togo'!S223</f>
        <v>Oui</v>
      </c>
      <c r="T223" t="str">
        <f>'Liste Linéaire_Togo'!T223</f>
        <v>Oui</v>
      </c>
      <c r="U223" t="str">
        <f>'Liste Linéaire_Togo'!U223</f>
        <v>Oui</v>
      </c>
      <c r="V223" t="str">
        <f>'Liste Linéaire_Togo'!V223</f>
        <v>Oui</v>
      </c>
      <c r="W223" t="str">
        <f>'Liste Linéaire_Togo'!W223</f>
        <v>Oui</v>
      </c>
      <c r="X223" t="str">
        <f>'Liste Linéaire_Togo'!X223</f>
        <v>Crampes des membres, détresse respiratoire</v>
      </c>
      <c r="Y223" t="str">
        <f>'Liste Linéaire_Togo'!Y223</f>
        <v>Non</v>
      </c>
      <c r="Z223" t="str">
        <f>'Liste Linéaire_Togo'!Z223</f>
        <v>Non</v>
      </c>
      <c r="AA223" t="str">
        <f>'Liste Linéaire_Togo'!AA223</f>
        <v>Non</v>
      </c>
      <c r="AB223" t="str">
        <f>'Liste Linéaire_Togo'!AB223</f>
        <v>Non</v>
      </c>
      <c r="AC223" t="str">
        <f>'Liste Linéaire_Togo'!AC223</f>
        <v>Tde</v>
      </c>
      <c r="AD223" t="str">
        <f>'Liste Linéaire_Togo'!AD223</f>
        <v>Oui</v>
      </c>
      <c r="AE223" t="str">
        <f>'Liste Linéaire_Togo'!AE223</f>
        <v>Oui</v>
      </c>
      <c r="AF223" t="str">
        <f>'Liste Linéaire_Togo'!AF223</f>
        <v>négatif</v>
      </c>
      <c r="AG223" t="str">
        <f>'Liste Linéaire_Togo'!AG223</f>
        <v>Négatif</v>
      </c>
      <c r="AH223" t="str">
        <f>'Liste Linéaire_Togo'!AH223</f>
        <v>Oui</v>
      </c>
      <c r="AI223" s="24">
        <f>'Liste Linéaire_Togo'!AI223</f>
        <v>45632</v>
      </c>
      <c r="AJ223" t="str">
        <f>'Liste Linéaire_Togo'!AJ223</f>
        <v>Guéri</v>
      </c>
      <c r="AK223" t="str">
        <f>'Liste Linéaire_Togo'!AK223</f>
        <v>suspect</v>
      </c>
      <c r="AL223" t="str">
        <f>'Liste Linéaire_Togo'!AL223</f>
        <v>Agoè-Nyivé</v>
      </c>
      <c r="AM223" t="str">
        <f>'Liste Linéaire_Togo'!AM223</f>
        <v>Agoè-Nyivé 1</v>
      </c>
      <c r="AN223" t="str">
        <f>'Liste Linéaire_Togo'!AN223</f>
        <v>Agoè-Nyivé</v>
      </c>
      <c r="AO223" t="str">
        <f>'Liste Linéaire_Togo'!AO223</f>
        <v>negatif</v>
      </c>
      <c r="AP223" t="str">
        <f>'Liste Linéaire_Togo'!AP223</f>
        <v>Formation sanitaire</v>
      </c>
    </row>
    <row r="224" spans="1:42">
      <c r="A224">
        <f>'Liste Linéaire_Togo'!A224</f>
        <v>223</v>
      </c>
      <c r="B224" t="str">
        <f>'Liste Linéaire_Togo'!B224</f>
        <v>ESSOFAI Alem</v>
      </c>
      <c r="C224">
        <f>'Liste Linéaire_Togo'!C224</f>
        <v>23</v>
      </c>
      <c r="D224" t="str">
        <f>'Liste Linéaire_Togo'!D224</f>
        <v>[15-44]</v>
      </c>
      <c r="E224">
        <f>'Liste Linéaire_Togo'!E224</f>
        <v>0</v>
      </c>
      <c r="F224" t="str">
        <f>'Liste Linéaire_Togo'!F224</f>
        <v>Masculin</v>
      </c>
      <c r="G224" t="str">
        <f>'Liste Linéaire_Togo'!G224</f>
        <v>Revendeur</v>
      </c>
      <c r="H224">
        <f>'Liste Linéaire_Togo'!H224</f>
        <v>0</v>
      </c>
      <c r="I224" t="str">
        <f>'Liste Linéaire_Togo'!I224</f>
        <v>Attiégou</v>
      </c>
      <c r="J224" t="str">
        <f>VLOOKUP(I224,CARTE!$C$1:$F$198,3,FALSE)</f>
        <v>6.170206928331889</v>
      </c>
      <c r="K224" t="str">
        <f>VLOOKUP(I224,CARTE!$C$1:$F$198,4,FALSE)</f>
        <v xml:space="preserve"> 1.3065224647621934</v>
      </c>
      <c r="L224" t="str">
        <f>'Liste Linéaire_Togo'!L224</f>
        <v>CMS Nukafu</v>
      </c>
      <c r="M224" t="str">
        <f>'Liste Linéaire_Togo'!M224</f>
        <v>Golfe 2</v>
      </c>
      <c r="N224" t="str">
        <f>'Liste Linéaire_Togo'!N224</f>
        <v>Golfe</v>
      </c>
      <c r="O224" t="str">
        <f>'Liste Linéaire_Togo'!O224</f>
        <v>Grand Lomé</v>
      </c>
      <c r="P224" s="24">
        <f>'Liste Linéaire_Togo'!P224</f>
        <v>45637</v>
      </c>
      <c r="Q224" t="str">
        <f>'Liste Linéaire_Togo'!Q224</f>
        <v>S50</v>
      </c>
      <c r="R224" s="24">
        <f>'Liste Linéaire_Togo'!R224</f>
        <v>45638</v>
      </c>
      <c r="S224" t="str">
        <f>'Liste Linéaire_Togo'!S224</f>
        <v>Oui</v>
      </c>
      <c r="T224" t="str">
        <f>'Liste Linéaire_Togo'!T224</f>
        <v>non</v>
      </c>
      <c r="U224" t="str">
        <f>'Liste Linéaire_Togo'!U224</f>
        <v>Oui</v>
      </c>
      <c r="V224" t="str">
        <f>'Liste Linéaire_Togo'!V224</f>
        <v>Oui</v>
      </c>
      <c r="W224" t="str">
        <f>'Liste Linéaire_Togo'!W224</f>
        <v>Non</v>
      </c>
      <c r="X224">
        <f>'Liste Linéaire_Togo'!X224</f>
        <v>0</v>
      </c>
      <c r="Y224" t="str">
        <f>'Liste Linéaire_Togo'!Y224</f>
        <v>non</v>
      </c>
      <c r="Z224" t="str">
        <f>'Liste Linéaire_Togo'!Z224</f>
        <v>non</v>
      </c>
      <c r="AA224" t="str">
        <f>'Liste Linéaire_Togo'!AA224</f>
        <v>Oui</v>
      </c>
      <c r="AB224" t="str">
        <f>'Liste Linéaire_Togo'!AB224</f>
        <v>non</v>
      </c>
      <c r="AC224" t="str">
        <f>'Liste Linéaire_Togo'!AC224</f>
        <v>eau de robinet</v>
      </c>
      <c r="AD224" t="str">
        <f>'Liste Linéaire_Togo'!AD224</f>
        <v>non</v>
      </c>
      <c r="AE224" t="str">
        <f>'Liste Linéaire_Togo'!AE224</f>
        <v>Oui</v>
      </c>
      <c r="AF224" t="str">
        <f>'Liste Linéaire_Togo'!AF224</f>
        <v>négatif</v>
      </c>
      <c r="AG224" t="str">
        <f>'Liste Linéaire_Togo'!AG224</f>
        <v>Négatif</v>
      </c>
      <c r="AH224" t="str">
        <f>'Liste Linéaire_Togo'!AH224</f>
        <v>Non</v>
      </c>
      <c r="AI224" s="24">
        <f>'Liste Linéaire_Togo'!AI224</f>
        <v>45638</v>
      </c>
      <c r="AJ224" t="str">
        <f>'Liste Linéaire_Togo'!AJ224</f>
        <v>Guéri</v>
      </c>
      <c r="AK224" t="str">
        <f>'Liste Linéaire_Togo'!AK224</f>
        <v>suspect</v>
      </c>
      <c r="AL224" t="str">
        <f>'Liste Linéaire_Togo'!AL224</f>
        <v>Golfe</v>
      </c>
      <c r="AM224" t="str">
        <f>'Liste Linéaire_Togo'!AM224</f>
        <v>Golfe 2</v>
      </c>
      <c r="AN224" t="str">
        <f>'Liste Linéaire_Togo'!AN224</f>
        <v>Bè-Centre</v>
      </c>
      <c r="AO224" t="str">
        <f>'Liste Linéaire_Togo'!AO224</f>
        <v>negatif</v>
      </c>
      <c r="AP224" t="str">
        <f>'Liste Linéaire_Togo'!AP224</f>
        <v>Formation sanitaire</v>
      </c>
    </row>
    <row r="225" spans="1:42">
      <c r="A225">
        <f>'Liste Linéaire_Togo'!A225</f>
        <v>224</v>
      </c>
      <c r="B225" t="str">
        <f>'Liste Linéaire_Togo'!B225</f>
        <v>GERMAN  ALIKERA</v>
      </c>
      <c r="C225">
        <f>'Liste Linéaire_Togo'!C225</f>
        <v>25</v>
      </c>
      <c r="D225" t="str">
        <f>'Liste Linéaire_Togo'!D225</f>
        <v>[15-44]</v>
      </c>
      <c r="E225">
        <f>'Liste Linéaire_Togo'!E225</f>
        <v>0</v>
      </c>
      <c r="F225" t="str">
        <f>'Liste Linéaire_Togo'!F225</f>
        <v>Masculin</v>
      </c>
      <c r="G225" t="str">
        <f>'Liste Linéaire_Togo'!G225</f>
        <v>MARCHAND</v>
      </c>
      <c r="H225">
        <f>'Liste Linéaire_Togo'!H225</f>
        <v>0</v>
      </c>
      <c r="I225" t="str">
        <f>'Liste Linéaire_Togo'!I225</f>
        <v>ZONGO</v>
      </c>
      <c r="J225" t="str">
        <f>VLOOKUP(I225,CARTE!$C$1:$F$198,3,FALSE)</f>
        <v>6.234928331889</v>
      </c>
      <c r="K225" t="str">
        <f>VLOOKUP(I225,CARTE!$C$1:$F$198,4,FALSE)</f>
        <v xml:space="preserve"> 1.615224647621934</v>
      </c>
      <c r="L225" t="str">
        <f>'Liste Linéaire_Togo'!L225</f>
        <v>POLYCLINIQUE</v>
      </c>
      <c r="M225" t="str">
        <f>'Liste Linéaire_Togo'!M225</f>
        <v>LACS1</v>
      </c>
      <c r="N225" t="str">
        <f>'Liste Linéaire_Togo'!N225</f>
        <v>Lacs</v>
      </c>
      <c r="O225" t="str">
        <f>'Liste Linéaire_Togo'!O225</f>
        <v>MARITIME</v>
      </c>
      <c r="P225" s="24">
        <f>'Liste Linéaire_Togo'!P225</f>
        <v>45635</v>
      </c>
      <c r="Q225" t="str">
        <f>'Liste Linéaire_Togo'!Q225</f>
        <v>S50</v>
      </c>
      <c r="R225" s="24">
        <f>'Liste Linéaire_Togo'!R225</f>
        <v>45636</v>
      </c>
      <c r="S225" t="str">
        <f>'Liste Linéaire_Togo'!S225</f>
        <v>OUI</v>
      </c>
      <c r="T225" t="str">
        <f>'Liste Linéaire_Togo'!T225</f>
        <v>NON</v>
      </c>
      <c r="U225" t="str">
        <f>'Liste Linéaire_Togo'!U225</f>
        <v>OUI</v>
      </c>
      <c r="V225" t="str">
        <f>'Liste Linéaire_Togo'!V225</f>
        <v>NON</v>
      </c>
      <c r="W225" t="str">
        <f>'Liste Linéaire_Togo'!W225</f>
        <v>NON</v>
      </c>
      <c r="X225" t="str">
        <f>'Liste Linéaire_Togo'!X225</f>
        <v>NON</v>
      </c>
      <c r="Y225" t="str">
        <f>'Liste Linéaire_Togo'!Y225</f>
        <v>NON</v>
      </c>
      <c r="Z225" t="str">
        <f>'Liste Linéaire_Togo'!Z225</f>
        <v>NON</v>
      </c>
      <c r="AA225" t="str">
        <f>'Liste Linéaire_Togo'!AA225</f>
        <v>NON</v>
      </c>
      <c r="AB225" t="str">
        <f>'Liste Linéaire_Togo'!AB225</f>
        <v>NON</v>
      </c>
      <c r="AC225" t="str">
        <f>'Liste Linéaire_Togo'!AC225</f>
        <v>NON</v>
      </c>
      <c r="AD225" t="str">
        <f>'Liste Linéaire_Togo'!AD225</f>
        <v>NON</v>
      </c>
      <c r="AE225" t="str">
        <f>'Liste Linéaire_Togo'!AE225</f>
        <v>OUI</v>
      </c>
      <c r="AF225" t="str">
        <f>'Liste Linéaire_Togo'!AF225</f>
        <v>POSITIF</v>
      </c>
      <c r="AG225" t="str">
        <f>'Liste Linéaire_Togo'!AG225</f>
        <v>Négatif</v>
      </c>
      <c r="AH225" t="str">
        <f>'Liste Linéaire_Togo'!AH225</f>
        <v>OUI</v>
      </c>
      <c r="AI225" s="24">
        <f>'Liste Linéaire_Togo'!AI225</f>
        <v>45637</v>
      </c>
      <c r="AJ225" t="str">
        <f>'Liste Linéaire_Togo'!AJ225</f>
        <v>Guéri</v>
      </c>
      <c r="AK225" t="str">
        <f>'Liste Linéaire_Togo'!AK225</f>
        <v>suspect</v>
      </c>
      <c r="AL225" t="str">
        <f>'Liste Linéaire_Togo'!AL225</f>
        <v>Lacs</v>
      </c>
      <c r="AM225" t="str">
        <f>'Liste Linéaire_Togo'!AM225</f>
        <v>Lacs 1</v>
      </c>
      <c r="AN225" t="str">
        <f>'Liste Linéaire_Togo'!AN225</f>
        <v>Aného</v>
      </c>
      <c r="AO225" t="str">
        <f>'Liste Linéaire_Togo'!AO225</f>
        <v>negatif</v>
      </c>
      <c r="AP225" t="str">
        <f>'Liste Linéaire_Togo'!AP225</f>
        <v>Formation sanitaire</v>
      </c>
    </row>
    <row r="226" spans="1:42">
      <c r="A226">
        <f>'Liste Linéaire_Togo'!A226</f>
        <v>225</v>
      </c>
      <c r="B226" t="str">
        <f>'Liste Linéaire_Togo'!B226</f>
        <v>KANGNI   AMELE</v>
      </c>
      <c r="C226">
        <f>'Liste Linéaire_Togo'!C226</f>
        <v>60</v>
      </c>
      <c r="D226" t="str">
        <f>'Liste Linéaire_Togo'!D226</f>
        <v>[60 et plus]</v>
      </c>
      <c r="E226">
        <f>'Liste Linéaire_Togo'!E226</f>
        <v>0</v>
      </c>
      <c r="F226" t="str">
        <f>'Liste Linéaire_Togo'!F226</f>
        <v>Féminin</v>
      </c>
      <c r="G226" t="str">
        <f>'Liste Linéaire_Togo'!G226</f>
        <v>MENAGERE</v>
      </c>
      <c r="H226">
        <f>'Liste Linéaire_Togo'!H226</f>
        <v>0</v>
      </c>
      <c r="I226" t="str">
        <f>'Liste Linéaire_Togo'!I226</f>
        <v>MELLYDOME</v>
      </c>
      <c r="J226" t="str">
        <f>VLOOKUP(I226,CARTE!$C$1:$F$198,3,FALSE)</f>
        <v>6.3355526469012675</v>
      </c>
      <c r="K226" t="str">
        <f>VLOOKUP(I226,CARTE!$C$1:$F$198,4,FALSE)</f>
        <v xml:space="preserve"> 1.6439292283123141</v>
      </c>
      <c r="L226" t="str">
        <f>'Liste Linéaire_Togo'!L226</f>
        <v>MELLY DJIGBE</v>
      </c>
      <c r="M226" t="str">
        <f>'Liste Linéaire_Togo'!M226</f>
        <v>LACS4</v>
      </c>
      <c r="N226" t="str">
        <f>'Liste Linéaire_Togo'!N226</f>
        <v>Lacs</v>
      </c>
      <c r="O226" t="str">
        <f>'Liste Linéaire_Togo'!O226</f>
        <v>MARITIME</v>
      </c>
      <c r="P226" s="24">
        <f>'Liste Linéaire_Togo'!P226</f>
        <v>45635</v>
      </c>
      <c r="Q226" t="str">
        <f>'Liste Linéaire_Togo'!Q226</f>
        <v>S50</v>
      </c>
      <c r="R226" s="24">
        <f>'Liste Linéaire_Togo'!R226</f>
        <v>45636</v>
      </c>
      <c r="S226" t="str">
        <f>'Liste Linéaire_Togo'!S226</f>
        <v>OUI</v>
      </c>
      <c r="T226" t="str">
        <f>'Liste Linéaire_Togo'!T226</f>
        <v>NON</v>
      </c>
      <c r="U226" t="str">
        <f>'Liste Linéaire_Togo'!U226</f>
        <v>OUI</v>
      </c>
      <c r="V226" t="str">
        <f>'Liste Linéaire_Togo'!V226</f>
        <v>NON</v>
      </c>
      <c r="W226" t="str">
        <f>'Liste Linéaire_Togo'!W226</f>
        <v>NON</v>
      </c>
      <c r="X226" t="str">
        <f>'Liste Linéaire_Togo'!X226</f>
        <v>NON</v>
      </c>
      <c r="Y226" t="str">
        <f>'Liste Linéaire_Togo'!Y226</f>
        <v>NON</v>
      </c>
      <c r="Z226" t="str">
        <f>'Liste Linéaire_Togo'!Z226</f>
        <v>NON</v>
      </c>
      <c r="AA226" t="str">
        <f>'Liste Linéaire_Togo'!AA226</f>
        <v>NON</v>
      </c>
      <c r="AB226" t="str">
        <f>'Liste Linéaire_Togo'!AB226</f>
        <v>NON</v>
      </c>
      <c r="AC226" t="str">
        <f>'Liste Linéaire_Togo'!AC226</f>
        <v>NON</v>
      </c>
      <c r="AD226" t="str">
        <f>'Liste Linéaire_Togo'!AD226</f>
        <v>NON</v>
      </c>
      <c r="AE226" t="str">
        <f>'Liste Linéaire_Togo'!AE226</f>
        <v>OUI</v>
      </c>
      <c r="AF226" t="str">
        <f>'Liste Linéaire_Togo'!AF226</f>
        <v>négatif</v>
      </c>
      <c r="AG226" t="str">
        <f>'Liste Linéaire_Togo'!AG226</f>
        <v>Positif O1 Ogawa</v>
      </c>
      <c r="AH226" t="str">
        <f>'Liste Linéaire_Togo'!AH226</f>
        <v>OUI</v>
      </c>
      <c r="AI226" s="24">
        <f>'Liste Linéaire_Togo'!AI226</f>
        <v>0</v>
      </c>
      <c r="AJ226" t="str">
        <f>'Liste Linéaire_Togo'!AJ226</f>
        <v>Guéri</v>
      </c>
      <c r="AK226" t="str">
        <f>'Liste Linéaire_Togo'!AK226</f>
        <v>confirmé</v>
      </c>
      <c r="AL226" t="str">
        <f>'Liste Linéaire_Togo'!AL226</f>
        <v>Lacs</v>
      </c>
      <c r="AM226" t="str">
        <f>'Liste Linéaire_Togo'!AM226</f>
        <v>Lacs 4</v>
      </c>
      <c r="AN226" t="str">
        <f>'Liste Linéaire_Togo'!AN226</f>
        <v>Anfoin</v>
      </c>
      <c r="AO226" t="str">
        <f>'Liste Linéaire_Togo'!AO226</f>
        <v>Positif</v>
      </c>
      <c r="AP226" t="str">
        <f>'Liste Linéaire_Togo'!AP226</f>
        <v>Formation sanitaire</v>
      </c>
    </row>
    <row r="227" spans="1:42">
      <c r="A227">
        <f>'Liste Linéaire_Togo'!A227</f>
        <v>226</v>
      </c>
      <c r="B227" t="str">
        <f>'Liste Linéaire_Togo'!B227</f>
        <v>ADADE  AMELE</v>
      </c>
      <c r="C227">
        <f>'Liste Linéaire_Togo'!C227</f>
        <v>2.75</v>
      </c>
      <c r="D227" t="str">
        <f>'Liste Linéaire_Togo'!D227</f>
        <v>[2-4]</v>
      </c>
      <c r="E227" t="str">
        <f>'Liste Linéaire_Togo'!E227</f>
        <v>33MOIS</v>
      </c>
      <c r="F227" t="str">
        <f>'Liste Linéaire_Togo'!F227</f>
        <v>Féminin</v>
      </c>
      <c r="G227" t="str">
        <f>'Liste Linéaire_Togo'!G227</f>
        <v>MENAGERE</v>
      </c>
      <c r="H227">
        <f>'Liste Linéaire_Togo'!H227</f>
        <v>0</v>
      </c>
      <c r="I227" t="str">
        <f>'Liste Linéaire_Togo'!I227</f>
        <v>ABALOCONDJI</v>
      </c>
      <c r="J227" t="str">
        <f>VLOOKUP(I227,CARTE!$C$1:$F$198,3,FALSE)</f>
        <v>6.25782053118657</v>
      </c>
      <c r="K227" t="str">
        <f>VLOOKUP(I227,CARTE!$C$1:$F$198,4,FALSE)</f>
        <v xml:space="preserve"> 1.61305618314484</v>
      </c>
      <c r="L227" t="str">
        <f>'Liste Linéaire_Togo'!L227</f>
        <v>GLIDJI</v>
      </c>
      <c r="M227" t="str">
        <f>'Liste Linéaire_Togo'!M227</f>
        <v>LACS1</v>
      </c>
      <c r="N227" t="str">
        <f>'Liste Linéaire_Togo'!N227</f>
        <v>Lacs</v>
      </c>
      <c r="O227" t="str">
        <f>'Liste Linéaire_Togo'!O227</f>
        <v>MARITIME</v>
      </c>
      <c r="P227" s="24">
        <f>'Liste Linéaire_Togo'!P227</f>
        <v>45633</v>
      </c>
      <c r="Q227" t="str">
        <f>'Liste Linéaire_Togo'!Q227</f>
        <v>S49</v>
      </c>
      <c r="R227" s="24">
        <f>'Liste Linéaire_Togo'!R227</f>
        <v>45637</v>
      </c>
      <c r="S227" t="str">
        <f>'Liste Linéaire_Togo'!S227</f>
        <v>OUI</v>
      </c>
      <c r="T227" t="str">
        <f>'Liste Linéaire_Togo'!T227</f>
        <v>NON</v>
      </c>
      <c r="U227" t="str">
        <f>'Liste Linéaire_Togo'!U227</f>
        <v>OUI</v>
      </c>
      <c r="V227" t="str">
        <f>'Liste Linéaire_Togo'!V227</f>
        <v>NON</v>
      </c>
      <c r="W227" t="str">
        <f>'Liste Linéaire_Togo'!W227</f>
        <v>NON</v>
      </c>
      <c r="X227" t="str">
        <f>'Liste Linéaire_Togo'!X227</f>
        <v>NON</v>
      </c>
      <c r="Y227" t="str">
        <f>'Liste Linéaire_Togo'!Y227</f>
        <v>NON</v>
      </c>
      <c r="Z227" t="str">
        <f>'Liste Linéaire_Togo'!Z227</f>
        <v>NON</v>
      </c>
      <c r="AA227" t="str">
        <f>'Liste Linéaire_Togo'!AA227</f>
        <v>NON</v>
      </c>
      <c r="AB227" t="str">
        <f>'Liste Linéaire_Togo'!AB227</f>
        <v>NON</v>
      </c>
      <c r="AC227" t="str">
        <f>'Liste Linéaire_Togo'!AC227</f>
        <v>NON</v>
      </c>
      <c r="AD227" t="str">
        <f>'Liste Linéaire_Togo'!AD227</f>
        <v>NON</v>
      </c>
      <c r="AE227" t="str">
        <f>'Liste Linéaire_Togo'!AE227</f>
        <v>OUI</v>
      </c>
      <c r="AF227" t="str">
        <f>'Liste Linéaire_Togo'!AF227</f>
        <v>négatif</v>
      </c>
      <c r="AG227" t="str">
        <f>'Liste Linéaire_Togo'!AG227</f>
        <v>EN COURS</v>
      </c>
      <c r="AH227" t="str">
        <f>'Liste Linéaire_Togo'!AH227</f>
        <v>NON</v>
      </c>
      <c r="AI227" s="24">
        <f>'Liste Linéaire_Togo'!AI227</f>
        <v>45637</v>
      </c>
      <c r="AJ227" t="str">
        <f>'Liste Linéaire_Togo'!AJ227</f>
        <v>Guéri</v>
      </c>
      <c r="AK227" t="str">
        <f>'Liste Linéaire_Togo'!AK227</f>
        <v>suspect</v>
      </c>
      <c r="AL227" t="str">
        <f>'Liste Linéaire_Togo'!AL227</f>
        <v>Lacs</v>
      </c>
      <c r="AM227" t="str">
        <f>'Liste Linéaire_Togo'!AM227</f>
        <v>Lacs 1</v>
      </c>
      <c r="AN227" t="str">
        <f>'Liste Linéaire_Togo'!AN227</f>
        <v>Glidji</v>
      </c>
      <c r="AO227" t="str">
        <f>'Liste Linéaire_Togo'!AO227</f>
        <v>negatif</v>
      </c>
      <c r="AP227" t="str">
        <f>'Liste Linéaire_Togo'!AP227</f>
        <v>Formation sanitaire</v>
      </c>
    </row>
    <row r="228" spans="1:42">
      <c r="A228">
        <f>'Liste Linéaire_Togo'!A228</f>
        <v>227</v>
      </c>
      <c r="B228" t="str">
        <f>'Liste Linéaire_Togo'!B228</f>
        <v>TAIROU ABDOUL Razak</v>
      </c>
      <c r="C228">
        <f>'Liste Linéaire_Togo'!C228</f>
        <v>22</v>
      </c>
      <c r="D228" t="str">
        <f>'Liste Linéaire_Togo'!D228</f>
        <v>[15-44]</v>
      </c>
      <c r="E228">
        <f>'Liste Linéaire_Togo'!E228</f>
        <v>0</v>
      </c>
      <c r="F228" t="str">
        <f>'Liste Linéaire_Togo'!F228</f>
        <v>Masculin</v>
      </c>
      <c r="G228" t="str">
        <f>'Liste Linéaire_Togo'!G228</f>
        <v>Revendeur de vètements</v>
      </c>
      <c r="H228" t="str">
        <f>'Liste Linéaire_Togo'!H228</f>
        <v>70773023/71543161</v>
      </c>
      <c r="I228" t="str">
        <f>'Liste Linéaire_Togo'!I228</f>
        <v>Zongo Sivédomé</v>
      </c>
      <c r="J228" t="str">
        <f>VLOOKUP(I228,CARTE!$C$1:$F$198,3,FALSE)</f>
        <v>6.247032</v>
      </c>
      <c r="K228" t="str">
        <f>VLOOKUP(I228,CARTE!$C$1:$F$198,4,FALSE)</f>
        <v>1.217697</v>
      </c>
      <c r="L228" t="str">
        <f>'Liste Linéaire_Togo'!L228</f>
        <v>CMS Agoè-Nyivé</v>
      </c>
      <c r="M228" t="str">
        <f>'Liste Linéaire_Togo'!M228</f>
        <v>Agoè-Nyivé 4</v>
      </c>
      <c r="N228" t="str">
        <f>'Liste Linéaire_Togo'!N228</f>
        <v xml:space="preserve">Agoè-Nyivé </v>
      </c>
      <c r="O228" t="str">
        <f>'Liste Linéaire_Togo'!O228</f>
        <v>Grand Lomé</v>
      </c>
      <c r="P228" s="24">
        <f>'Liste Linéaire_Togo'!P228</f>
        <v>45642</v>
      </c>
      <c r="Q228" t="str">
        <f>'Liste Linéaire_Togo'!Q228</f>
        <v>S51</v>
      </c>
      <c r="R228" s="24">
        <f>'Liste Linéaire_Togo'!R228</f>
        <v>45643</v>
      </c>
      <c r="S228" t="str">
        <f>'Liste Linéaire_Togo'!S228</f>
        <v>Oui</v>
      </c>
      <c r="T228" t="str">
        <f>'Liste Linéaire_Togo'!T228</f>
        <v>Oui</v>
      </c>
      <c r="U228" t="str">
        <f>'Liste Linéaire_Togo'!U228</f>
        <v>Oui</v>
      </c>
      <c r="V228" t="str">
        <f>'Liste Linéaire_Togo'!V228</f>
        <v>Oui</v>
      </c>
      <c r="W228" t="str">
        <f>'Liste Linéaire_Togo'!W228</f>
        <v>Oui</v>
      </c>
      <c r="X228" t="str">
        <f>'Liste Linéaire_Togo'!X228</f>
        <v>Détresse respiratoire, altération de la conscience</v>
      </c>
      <c r="Y228" t="str">
        <f>'Liste Linéaire_Togo'!Y228</f>
        <v>Ne sais pas</v>
      </c>
      <c r="Z228" t="str">
        <f>'Liste Linéaire_Togo'!Z228</f>
        <v>Non</v>
      </c>
      <c r="AA228" t="str">
        <f>'Liste Linéaire_Togo'!AA228</f>
        <v>Oui</v>
      </c>
      <c r="AB228" t="str">
        <f>'Liste Linéaire_Togo'!AB228</f>
        <v>Non</v>
      </c>
      <c r="AC228" t="str">
        <f>'Liste Linéaire_Togo'!AC228</f>
        <v>Forage</v>
      </c>
      <c r="AD228" t="str">
        <f>'Liste Linéaire_Togo'!AD228</f>
        <v>Non</v>
      </c>
      <c r="AE228" t="str">
        <f>'Liste Linéaire_Togo'!AE228</f>
        <v>Oui</v>
      </c>
      <c r="AF228" t="str">
        <f>'Liste Linéaire_Togo'!AF228</f>
        <v>Positif</v>
      </c>
      <c r="AG228">
        <f>'Liste Linéaire_Togo'!AG228</f>
        <v>0</v>
      </c>
      <c r="AH228" t="str">
        <f>'Liste Linéaire_Togo'!AH228</f>
        <v>Oui</v>
      </c>
      <c r="AI228" s="24" t="str">
        <f>'Liste Linéaire_Togo'!AI228</f>
        <v>17/122024</v>
      </c>
      <c r="AJ228" t="str">
        <f>'Liste Linéaire_Togo'!AJ228</f>
        <v>dcd</v>
      </c>
      <c r="AK228" t="str">
        <f>'Liste Linéaire_Togo'!AK228</f>
        <v>confirmé</v>
      </c>
      <c r="AL228" t="str">
        <f>'Liste Linéaire_Togo'!AL228</f>
        <v>Agoè-Nyivé</v>
      </c>
      <c r="AM228" t="str">
        <f>'Liste Linéaire_Togo'!AM228</f>
        <v>Agoè-Nyivé 4</v>
      </c>
      <c r="AN228" t="str">
        <f>'Liste Linéaire_Togo'!AN228</f>
        <v>Togblekope</v>
      </c>
      <c r="AO228" t="str">
        <f>'Liste Linéaire_Togo'!AO228</f>
        <v>Positif</v>
      </c>
      <c r="AP228" t="str">
        <f>'Liste Linéaire_Togo'!AP228</f>
        <v>Formation sanitaire</v>
      </c>
    </row>
    <row r="229" spans="1:42">
      <c r="A229">
        <f>'Liste Linéaire_Togo'!A229</f>
        <v>228</v>
      </c>
      <c r="B229" t="str">
        <f>'Liste Linéaire_Togo'!B229</f>
        <v>SEYIDOU Hassane</v>
      </c>
      <c r="C229">
        <f>'Liste Linéaire_Togo'!C229</f>
        <v>33</v>
      </c>
      <c r="D229" t="str">
        <f>'Liste Linéaire_Togo'!D229</f>
        <v>[15-44]</v>
      </c>
      <c r="E229">
        <f>'Liste Linéaire_Togo'!E229</f>
        <v>0</v>
      </c>
      <c r="F229" t="str">
        <f>'Liste Linéaire_Togo'!F229</f>
        <v>Masculin</v>
      </c>
      <c r="G229" t="str">
        <f>'Liste Linéaire_Togo'!G229</f>
        <v>Boucher à Zongo</v>
      </c>
      <c r="H229" t="str">
        <f>'Liste Linéaire_Togo'!H229</f>
        <v>AWAL Sani 90950834</v>
      </c>
      <c r="I229" t="str">
        <f>'Liste Linéaire_Togo'!I229</f>
        <v>Haoussa Zongo</v>
      </c>
      <c r="J229" t="str">
        <f>VLOOKUP(I229,CARTE!$C$1:$F$198,3,FALSE)</f>
        <v>6.250142</v>
      </c>
      <c r="K229" t="str">
        <f>VLOOKUP(I229,CARTE!$C$1:$F$198,4,FALSE)</f>
        <v xml:space="preserve"> 1.203927</v>
      </c>
      <c r="L229" t="str">
        <f>'Liste Linéaire_Togo'!L229</f>
        <v>CMS Togblékopé</v>
      </c>
      <c r="M229" t="str">
        <f>'Liste Linéaire_Togo'!M229</f>
        <v>Agoè-Nyivé 4</v>
      </c>
      <c r="N229" t="str">
        <f>'Liste Linéaire_Togo'!N229</f>
        <v xml:space="preserve">Agoè-Nyivé </v>
      </c>
      <c r="O229" t="str">
        <f>'Liste Linéaire_Togo'!O229</f>
        <v>Grand Lomé</v>
      </c>
      <c r="P229" s="24">
        <f>'Liste Linéaire_Togo'!P229</f>
        <v>45643</v>
      </c>
      <c r="Q229" t="str">
        <f>'Liste Linéaire_Togo'!Q229</f>
        <v>S51</v>
      </c>
      <c r="R229" s="24">
        <f>'Liste Linéaire_Togo'!R229</f>
        <v>45643</v>
      </c>
      <c r="S229" t="str">
        <f>'Liste Linéaire_Togo'!S229</f>
        <v>Oui</v>
      </c>
      <c r="T229" t="str">
        <f>'Liste Linéaire_Togo'!T229</f>
        <v>Oui</v>
      </c>
      <c r="U229" t="str">
        <f>'Liste Linéaire_Togo'!U229</f>
        <v>Oui</v>
      </c>
      <c r="V229" t="str">
        <f>'Liste Linéaire_Togo'!V229</f>
        <v>Oui</v>
      </c>
      <c r="W229" t="str">
        <f>'Liste Linéaire_Togo'!W229</f>
        <v>Oui</v>
      </c>
      <c r="X229" t="str">
        <f>'Liste Linéaire_Togo'!X229</f>
        <v>Crampes des membres, douleurs abdominales, détresse respiratoire</v>
      </c>
      <c r="Y229" t="str">
        <f>'Liste Linéaire_Togo'!Y229</f>
        <v>Ne sais pas</v>
      </c>
      <c r="Z229" t="str">
        <f>'Liste Linéaire_Togo'!Z229</f>
        <v>Non</v>
      </c>
      <c r="AA229" t="str">
        <f>'Liste Linéaire_Togo'!AA229</f>
        <v>Oui</v>
      </c>
      <c r="AB229" t="str">
        <f>'Liste Linéaire_Togo'!AB229</f>
        <v>Non</v>
      </c>
      <c r="AC229" t="str">
        <f>'Liste Linéaire_Togo'!AC229</f>
        <v>Forage</v>
      </c>
      <c r="AD229" t="str">
        <f>'Liste Linéaire_Togo'!AD229</f>
        <v>Oui</v>
      </c>
      <c r="AE229" t="str">
        <f>'Liste Linéaire_Togo'!AE229</f>
        <v>Oui</v>
      </c>
      <c r="AF229" t="str">
        <f>'Liste Linéaire_Togo'!AF229</f>
        <v>Positif</v>
      </c>
      <c r="AG229">
        <f>'Liste Linéaire_Togo'!AG229</f>
        <v>0</v>
      </c>
      <c r="AH229" t="str">
        <f>'Liste Linéaire_Togo'!AH229</f>
        <v>Oui</v>
      </c>
      <c r="AI229" s="24" t="str">
        <f>'Liste Linéaire_Togo'!AI229</f>
        <v>17/122024</v>
      </c>
      <c r="AJ229" t="str">
        <f>'Liste Linéaire_Togo'!AJ229</f>
        <v>dcd</v>
      </c>
      <c r="AK229" t="str">
        <f>'Liste Linéaire_Togo'!AK229</f>
        <v>confirmé</v>
      </c>
      <c r="AL229" t="str">
        <f>'Liste Linéaire_Togo'!AL229</f>
        <v>Agoè-Nyivé</v>
      </c>
      <c r="AM229" t="str">
        <f>'Liste Linéaire_Togo'!AM229</f>
        <v>Agoè-Nyivé 4</v>
      </c>
      <c r="AN229" t="str">
        <f>'Liste Linéaire_Togo'!AN229</f>
        <v>Togblekope</v>
      </c>
      <c r="AO229" t="str">
        <f>'Liste Linéaire_Togo'!AO229</f>
        <v>Positif</v>
      </c>
      <c r="AP229" t="str">
        <f>'Liste Linéaire_Togo'!AP229</f>
        <v>Formation sanitaire</v>
      </c>
    </row>
    <row r="230" spans="1:42">
      <c r="A230">
        <f>'Liste Linéaire_Togo'!A230</f>
        <v>229</v>
      </c>
      <c r="B230" t="str">
        <f>'Liste Linéaire_Togo'!B230</f>
        <v>NAPO Jérome</v>
      </c>
      <c r="C230">
        <f>'Liste Linéaire_Togo'!C230</f>
        <v>13</v>
      </c>
      <c r="D230" t="str">
        <f>'Liste Linéaire_Togo'!D230</f>
        <v>[5-14]</v>
      </c>
      <c r="E230">
        <f>'Liste Linéaire_Togo'!E230</f>
        <v>0</v>
      </c>
      <c r="F230" t="str">
        <f>'Liste Linéaire_Togo'!F230</f>
        <v>Masculin</v>
      </c>
      <c r="G230" t="str">
        <f>'Liste Linéaire_Togo'!G230</f>
        <v>Elève</v>
      </c>
      <c r="H230" t="str">
        <f>'Liste Linéaire_Togo'!H230</f>
        <v>91918384/90375543</v>
      </c>
      <c r="I230" t="str">
        <f>'Liste Linéaire_Togo'!I230</f>
        <v>Légbassito Athiomé</v>
      </c>
      <c r="J230" t="str">
        <f>VLOOKUP(I230,CARTE!$C$1:$F$198,3,FALSE)</f>
        <v>6.248247</v>
      </c>
      <c r="K230" t="str">
        <f>VLOOKUP(I230,CARTE!$C$1:$F$198,4,FALSE)</f>
        <v>1.146475</v>
      </c>
      <c r="L230" t="str">
        <f>'Liste Linéaire_Togo'!L230</f>
        <v>Infirmerie du camp / Polyclinique Démakpoè</v>
      </c>
      <c r="M230" t="str">
        <f>'Liste Linéaire_Togo'!M230</f>
        <v>Agoè-Nyivé 2</v>
      </c>
      <c r="N230" t="str">
        <f>'Liste Linéaire_Togo'!N230</f>
        <v xml:space="preserve">Agoè-Nyivé </v>
      </c>
      <c r="O230" t="str">
        <f>'Liste Linéaire_Togo'!O230</f>
        <v>Grand Lomé</v>
      </c>
      <c r="P230" s="24">
        <f>'Liste Linéaire_Togo'!P230</f>
        <v>45639</v>
      </c>
      <c r="Q230" t="str">
        <f>'Liste Linéaire_Togo'!Q230</f>
        <v>S50</v>
      </c>
      <c r="R230" s="24">
        <f>'Liste Linéaire_Togo'!R230</f>
        <v>45643</v>
      </c>
      <c r="S230" t="str">
        <f>'Liste Linéaire_Togo'!S230</f>
        <v>Oui</v>
      </c>
      <c r="T230" t="str">
        <f>'Liste Linéaire_Togo'!T230</f>
        <v>Oui</v>
      </c>
      <c r="U230" t="str">
        <f>'Liste Linéaire_Togo'!U230</f>
        <v>Oui</v>
      </c>
      <c r="V230" t="str">
        <f>'Liste Linéaire_Togo'!V230</f>
        <v>Oui</v>
      </c>
      <c r="W230" t="str">
        <f>'Liste Linéaire_Togo'!W230</f>
        <v>Oui</v>
      </c>
      <c r="X230" t="str">
        <f>'Liste Linéaire_Togo'!X230</f>
        <v>Crampes des membres, douleurs abdominales</v>
      </c>
      <c r="Y230" t="str">
        <f>'Liste Linéaire_Togo'!Y230</f>
        <v>Ne sais pas</v>
      </c>
      <c r="Z230" t="str">
        <f>'Liste Linéaire_Togo'!Z230</f>
        <v>Non</v>
      </c>
      <c r="AA230" t="str">
        <f>'Liste Linéaire_Togo'!AA230</f>
        <v>Non</v>
      </c>
      <c r="AB230" t="str">
        <f>'Liste Linéaire_Togo'!AB230</f>
        <v>Non</v>
      </c>
      <c r="AC230" t="str">
        <f>'Liste Linéaire_Togo'!AC230</f>
        <v>Forage</v>
      </c>
      <c r="AD230" t="str">
        <f>'Liste Linéaire_Togo'!AD230</f>
        <v>Non</v>
      </c>
      <c r="AE230" t="str">
        <f>'Liste Linéaire_Togo'!AE230</f>
        <v>Oui</v>
      </c>
      <c r="AF230" t="str">
        <f>'Liste Linéaire_Togo'!AF230</f>
        <v>négatif</v>
      </c>
      <c r="AG230" t="str">
        <f>'Liste Linéaire_Togo'!AG230</f>
        <v>Négatif</v>
      </c>
      <c r="AH230" t="str">
        <f>'Liste Linéaire_Togo'!AH230</f>
        <v>Oui</v>
      </c>
      <c r="AI230" s="24" t="str">
        <f>'Liste Linéaire_Togo'!AI230</f>
        <v>En hospitalisation</v>
      </c>
      <c r="AJ230" t="str">
        <f>'Liste Linéaire_Togo'!AJ230</f>
        <v>Guéri</v>
      </c>
      <c r="AK230" t="str">
        <f>'Liste Linéaire_Togo'!AK230</f>
        <v>suspect</v>
      </c>
      <c r="AL230" t="str">
        <f>'Liste Linéaire_Togo'!AL230</f>
        <v>Agoè-Nyivé</v>
      </c>
      <c r="AM230" t="str">
        <f>'Liste Linéaire_Togo'!AM230</f>
        <v>Agoè-Nyivé 2</v>
      </c>
      <c r="AN230" t="str">
        <f>'Liste Linéaire_Togo'!AN230</f>
        <v>Légbassito</v>
      </c>
      <c r="AO230" t="str">
        <f>'Liste Linéaire_Togo'!AO230</f>
        <v>negatif</v>
      </c>
      <c r="AP230" t="str">
        <f>'Liste Linéaire_Togo'!AP230</f>
        <v>Formation sanitaire</v>
      </c>
    </row>
    <row r="231" spans="1:42">
      <c r="A231">
        <f>'Liste Linéaire_Togo'!A231</f>
        <v>230</v>
      </c>
      <c r="B231" t="str">
        <f>'Liste Linéaire_Togo'!B231</f>
        <v>ZIBO Ayman</v>
      </c>
      <c r="C231">
        <f>'Liste Linéaire_Togo'!C231</f>
        <v>18</v>
      </c>
      <c r="D231" t="str">
        <f>'Liste Linéaire_Togo'!D231</f>
        <v>[15-44]</v>
      </c>
      <c r="E231">
        <f>'Liste Linéaire_Togo'!E231</f>
        <v>0</v>
      </c>
      <c r="F231" t="str">
        <f>'Liste Linéaire_Togo'!F231</f>
        <v>Masculin</v>
      </c>
      <c r="G231" t="str">
        <f>'Liste Linéaire_Togo'!G231</f>
        <v>Revendeur au GM</v>
      </c>
      <c r="H231" t="str">
        <f>'Liste Linéaire_Togo'!H231</f>
        <v>Zénabou soumana 71593022</v>
      </c>
      <c r="I231" t="str">
        <f>'Liste Linéaire_Togo'!I231</f>
        <v>Zongo Sivédomé</v>
      </c>
      <c r="J231" t="str">
        <f>VLOOKUP(I231,CARTE!$C$1:$F$198,3,FALSE)</f>
        <v>6.247032</v>
      </c>
      <c r="K231" t="str">
        <f>VLOOKUP(I231,CARTE!$C$1:$F$198,4,FALSE)</f>
        <v>1.217697</v>
      </c>
      <c r="L231" t="str">
        <f>'Liste Linéaire_Togo'!L231</f>
        <v>CMS Togblékopé</v>
      </c>
      <c r="M231" t="str">
        <f>'Liste Linéaire_Togo'!M231</f>
        <v>Agoè-Nyivé 4</v>
      </c>
      <c r="N231" t="str">
        <f>'Liste Linéaire_Togo'!N231</f>
        <v xml:space="preserve">Agoè-Nyivé </v>
      </c>
      <c r="O231" t="str">
        <f>'Liste Linéaire_Togo'!O231</f>
        <v>Grand Lomé</v>
      </c>
      <c r="P231" s="24">
        <f>'Liste Linéaire_Togo'!P231</f>
        <v>45643</v>
      </c>
      <c r="Q231" t="str">
        <f>'Liste Linéaire_Togo'!Q231</f>
        <v>S51</v>
      </c>
      <c r="R231" s="24">
        <f>'Liste Linéaire_Togo'!R231</f>
        <v>45644</v>
      </c>
      <c r="S231" t="str">
        <f>'Liste Linéaire_Togo'!S231</f>
        <v>Oui</v>
      </c>
      <c r="T231" t="str">
        <f>'Liste Linéaire_Togo'!T231</f>
        <v>Oui</v>
      </c>
      <c r="U231" t="str">
        <f>'Liste Linéaire_Togo'!U231</f>
        <v>Oui</v>
      </c>
      <c r="V231" t="str">
        <f>'Liste Linéaire_Togo'!V231</f>
        <v>Non</v>
      </c>
      <c r="W231" t="str">
        <f>'Liste Linéaire_Togo'!W231</f>
        <v>Non</v>
      </c>
      <c r="X231" t="str">
        <f>'Liste Linéaire_Togo'!X231</f>
        <v>Crampes des membres, douleurs abdominales</v>
      </c>
      <c r="Y231" t="str">
        <f>'Liste Linéaire_Togo'!Y231</f>
        <v>Ne sais pas</v>
      </c>
      <c r="Z231" t="str">
        <f>'Liste Linéaire_Togo'!Z231</f>
        <v>Non</v>
      </c>
      <c r="AA231" t="str">
        <f>'Liste Linéaire_Togo'!AA231</f>
        <v>Oui</v>
      </c>
      <c r="AB231" t="str">
        <f>'Liste Linéaire_Togo'!AB231</f>
        <v>Non</v>
      </c>
      <c r="AC231" t="str">
        <f>'Liste Linéaire_Togo'!AC231</f>
        <v>Forage</v>
      </c>
      <c r="AD231" t="str">
        <f>'Liste Linéaire_Togo'!AD231</f>
        <v>Non</v>
      </c>
      <c r="AE231" t="str">
        <f>'Liste Linéaire_Togo'!AE231</f>
        <v>Oui</v>
      </c>
      <c r="AF231" t="str">
        <f>'Liste Linéaire_Togo'!AF231</f>
        <v>Positif</v>
      </c>
      <c r="AG231">
        <f>'Liste Linéaire_Togo'!AG231</f>
        <v>0</v>
      </c>
      <c r="AH231" t="str">
        <f>'Liste Linéaire_Togo'!AH231</f>
        <v>Oui</v>
      </c>
      <c r="AI231" s="24" t="str">
        <f>'Liste Linéaire_Togo'!AI231</f>
        <v>En hospitalisation</v>
      </c>
      <c r="AJ231" t="str">
        <f>'Liste Linéaire_Togo'!AJ231</f>
        <v>Guéri</v>
      </c>
      <c r="AK231" t="str">
        <f>'Liste Linéaire_Togo'!AK231</f>
        <v>confirmé</v>
      </c>
      <c r="AL231" t="str">
        <f>'Liste Linéaire_Togo'!AL231</f>
        <v>Agoè-Nyivé</v>
      </c>
      <c r="AM231" t="str">
        <f>'Liste Linéaire_Togo'!AM231</f>
        <v>Agoè-Nyivé 4</v>
      </c>
      <c r="AN231" t="str">
        <f>'Liste Linéaire_Togo'!AN231</f>
        <v>Togblekope</v>
      </c>
      <c r="AO231" t="str">
        <f>'Liste Linéaire_Togo'!AO231</f>
        <v>Positif</v>
      </c>
      <c r="AP231" t="str">
        <f>'Liste Linéaire_Togo'!AP231</f>
        <v>Formation sanitaire</v>
      </c>
    </row>
  </sheetData>
  <autoFilter ref="A1:AO168" xr:uid="{5C85FDC0-C09A-4427-9731-9B4167ED4002}"/>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17BDB1-89BC-4594-9948-BACC85D59AFF}">
  <dimension ref="A1:Q76"/>
  <sheetViews>
    <sheetView workbookViewId="0">
      <selection activeCell="I3" sqref="I3"/>
    </sheetView>
  </sheetViews>
  <sheetFormatPr defaultRowHeight="15"/>
  <cols>
    <col min="9" max="9" width="18.85546875" customWidth="1"/>
    <col min="10" max="10" width="14.140625" customWidth="1"/>
    <col min="11" max="11" width="23" customWidth="1"/>
  </cols>
  <sheetData>
    <row r="1" spans="1:17">
      <c r="A1" s="20" t="s">
        <v>0</v>
      </c>
      <c r="B1" s="20" t="s">
        <v>1</v>
      </c>
      <c r="C1" s="20" t="s">
        <v>210</v>
      </c>
      <c r="D1" s="20" t="s">
        <v>211</v>
      </c>
      <c r="E1" s="20" t="s">
        <v>212</v>
      </c>
      <c r="F1" s="20" t="s">
        <v>213</v>
      </c>
      <c r="G1" s="20" t="s">
        <v>214</v>
      </c>
      <c r="H1" s="20" t="s">
        <v>215</v>
      </c>
      <c r="I1" s="20" t="s">
        <v>216</v>
      </c>
      <c r="J1" s="20" t="s">
        <v>217</v>
      </c>
      <c r="K1" s="20" t="s">
        <v>218</v>
      </c>
      <c r="L1" s="20" t="s">
        <v>219</v>
      </c>
      <c r="M1" s="20" t="s">
        <v>220</v>
      </c>
      <c r="N1" s="20" t="s">
        <v>221</v>
      </c>
      <c r="O1" s="20" t="s">
        <v>222</v>
      </c>
      <c r="P1" s="20" t="s">
        <v>223</v>
      </c>
      <c r="Q1" s="20" t="s">
        <v>224</v>
      </c>
    </row>
    <row r="2" spans="1:17">
      <c r="A2" s="20" t="s">
        <v>225</v>
      </c>
      <c r="B2" s="20">
        <v>7</v>
      </c>
      <c r="C2" s="20">
        <v>225</v>
      </c>
      <c r="D2" s="20" t="s">
        <v>226</v>
      </c>
      <c r="E2" s="20" t="s">
        <v>36</v>
      </c>
      <c r="F2" s="20" t="s">
        <v>227</v>
      </c>
      <c r="G2" s="20" t="s">
        <v>228</v>
      </c>
      <c r="H2" s="20" t="s">
        <v>229</v>
      </c>
      <c r="I2" s="20" t="s">
        <v>230</v>
      </c>
      <c r="J2" s="20" t="s">
        <v>231</v>
      </c>
      <c r="K2" s="20" t="s">
        <v>228</v>
      </c>
      <c r="L2" s="20">
        <v>1</v>
      </c>
      <c r="M2" s="20" t="s">
        <v>232</v>
      </c>
      <c r="N2" s="20">
        <v>10</v>
      </c>
      <c r="O2" s="20" t="s">
        <v>233</v>
      </c>
      <c r="P2" s="20" t="s">
        <v>233</v>
      </c>
      <c r="Q2" s="20" t="s">
        <v>234</v>
      </c>
    </row>
    <row r="3" spans="1:17">
      <c r="A3" s="20" t="s">
        <v>235</v>
      </c>
      <c r="B3" s="20">
        <v>3</v>
      </c>
      <c r="C3" s="20">
        <v>221</v>
      </c>
      <c r="D3" s="20" t="s">
        <v>226</v>
      </c>
      <c r="E3" s="20" t="s">
        <v>36</v>
      </c>
      <c r="F3" s="20" t="s">
        <v>227</v>
      </c>
      <c r="G3" s="20" t="s">
        <v>228</v>
      </c>
      <c r="H3" s="20" t="s">
        <v>236</v>
      </c>
      <c r="I3" s="20" t="s">
        <v>237</v>
      </c>
      <c r="J3" s="20" t="s">
        <v>238</v>
      </c>
      <c r="K3" s="20" t="s">
        <v>239</v>
      </c>
      <c r="L3" s="20">
        <v>1</v>
      </c>
      <c r="M3" s="20" t="s">
        <v>240</v>
      </c>
      <c r="N3" s="20">
        <v>16</v>
      </c>
      <c r="O3" s="20" t="s">
        <v>241</v>
      </c>
      <c r="P3" s="20" t="s">
        <v>241</v>
      </c>
      <c r="Q3" s="20" t="s">
        <v>242</v>
      </c>
    </row>
    <row r="4" spans="1:17">
      <c r="A4" s="20" t="s">
        <v>243</v>
      </c>
      <c r="B4" s="20">
        <v>5</v>
      </c>
      <c r="C4" s="20">
        <v>223</v>
      </c>
      <c r="D4" s="20" t="s">
        <v>226</v>
      </c>
      <c r="E4" s="20" t="s">
        <v>36</v>
      </c>
      <c r="F4" s="20" t="s">
        <v>227</v>
      </c>
      <c r="G4" s="20" t="s">
        <v>228</v>
      </c>
      <c r="H4" s="20" t="s">
        <v>244</v>
      </c>
      <c r="I4" s="20" t="s">
        <v>245</v>
      </c>
      <c r="J4" s="20" t="s">
        <v>246</v>
      </c>
      <c r="K4" s="20" t="s">
        <v>247</v>
      </c>
      <c r="L4" s="20">
        <v>1</v>
      </c>
      <c r="M4" s="20" t="s">
        <v>248</v>
      </c>
      <c r="N4" s="20">
        <v>2</v>
      </c>
      <c r="O4" s="20" t="s">
        <v>249</v>
      </c>
      <c r="P4" s="20" t="s">
        <v>249</v>
      </c>
      <c r="Q4" s="20" t="s">
        <v>250</v>
      </c>
    </row>
    <row r="5" spans="1:17">
      <c r="A5" s="20" t="s">
        <v>251</v>
      </c>
      <c r="B5" s="20">
        <v>4</v>
      </c>
      <c r="C5" s="20">
        <v>222</v>
      </c>
      <c r="D5" s="20" t="s">
        <v>226</v>
      </c>
      <c r="E5" s="20" t="s">
        <v>36</v>
      </c>
      <c r="F5" s="20" t="s">
        <v>227</v>
      </c>
      <c r="G5" s="20" t="s">
        <v>228</v>
      </c>
      <c r="H5" s="20" t="s">
        <v>252</v>
      </c>
      <c r="I5" s="20" t="s">
        <v>253</v>
      </c>
      <c r="J5" s="20" t="s">
        <v>254</v>
      </c>
      <c r="K5" s="20" t="s">
        <v>255</v>
      </c>
      <c r="L5" s="20">
        <v>1</v>
      </c>
      <c r="M5" s="20" t="s">
        <v>256</v>
      </c>
      <c r="N5" s="20">
        <v>10</v>
      </c>
      <c r="O5" s="20" t="s">
        <v>257</v>
      </c>
      <c r="P5" s="20" t="s">
        <v>257</v>
      </c>
      <c r="Q5" s="20" t="s">
        <v>258</v>
      </c>
    </row>
    <row r="6" spans="1:17">
      <c r="A6" s="20" t="s">
        <v>259</v>
      </c>
      <c r="B6" s="20">
        <v>2</v>
      </c>
      <c r="C6" s="20">
        <v>220</v>
      </c>
      <c r="D6" s="20" t="s">
        <v>226</v>
      </c>
      <c r="E6" s="20" t="s">
        <v>36</v>
      </c>
      <c r="F6" s="20" t="s">
        <v>227</v>
      </c>
      <c r="G6" s="20" t="s">
        <v>228</v>
      </c>
      <c r="H6" s="20" t="s">
        <v>260</v>
      </c>
      <c r="I6" s="20" t="s">
        <v>261</v>
      </c>
      <c r="J6" s="20" t="s">
        <v>262</v>
      </c>
      <c r="K6" s="20" t="s">
        <v>263</v>
      </c>
      <c r="L6" s="20">
        <v>1</v>
      </c>
      <c r="M6" s="20" t="s">
        <v>264</v>
      </c>
      <c r="N6" s="20">
        <v>23</v>
      </c>
      <c r="O6" s="20" t="s">
        <v>265</v>
      </c>
      <c r="P6" s="20" t="s">
        <v>265</v>
      </c>
      <c r="Q6" s="20" t="s">
        <v>266</v>
      </c>
    </row>
    <row r="7" spans="1:17">
      <c r="A7" s="20" t="s">
        <v>267</v>
      </c>
      <c r="B7" s="20">
        <v>8</v>
      </c>
      <c r="C7" s="20">
        <v>226</v>
      </c>
      <c r="D7" s="20" t="s">
        <v>226</v>
      </c>
      <c r="E7" s="20" t="s">
        <v>36</v>
      </c>
      <c r="F7" s="20" t="s">
        <v>227</v>
      </c>
      <c r="G7" s="20" t="s">
        <v>228</v>
      </c>
      <c r="H7" s="20" t="s">
        <v>268</v>
      </c>
      <c r="I7" s="20" t="s">
        <v>269</v>
      </c>
      <c r="J7" s="20" t="s">
        <v>270</v>
      </c>
      <c r="K7" s="20" t="s">
        <v>271</v>
      </c>
      <c r="L7" s="20">
        <v>1</v>
      </c>
      <c r="M7" s="20" t="s">
        <v>272</v>
      </c>
      <c r="N7" s="20">
        <v>16</v>
      </c>
      <c r="O7" s="20" t="s">
        <v>273</v>
      </c>
      <c r="P7" s="20" t="s">
        <v>273</v>
      </c>
      <c r="Q7" s="20" t="s">
        <v>274</v>
      </c>
    </row>
    <row r="8" spans="1:17">
      <c r="A8" s="20" t="s">
        <v>275</v>
      </c>
      <c r="B8" s="20">
        <v>69</v>
      </c>
      <c r="C8" s="20">
        <v>324</v>
      </c>
      <c r="D8" s="20" t="s">
        <v>226</v>
      </c>
      <c r="E8" s="20" t="s">
        <v>36</v>
      </c>
      <c r="F8" s="20" t="s">
        <v>276</v>
      </c>
      <c r="G8" s="20" t="s">
        <v>13</v>
      </c>
      <c r="H8" s="20" t="s">
        <v>277</v>
      </c>
      <c r="I8" s="20" t="s">
        <v>278</v>
      </c>
      <c r="J8" s="20" t="s">
        <v>279</v>
      </c>
      <c r="K8" s="20" t="s">
        <v>280</v>
      </c>
      <c r="L8" s="20">
        <v>1</v>
      </c>
      <c r="M8" s="20" t="s">
        <v>281</v>
      </c>
      <c r="N8" s="20">
        <v>4</v>
      </c>
      <c r="O8" s="20" t="s">
        <v>282</v>
      </c>
      <c r="P8" s="20" t="s">
        <v>282</v>
      </c>
      <c r="Q8" s="20" t="s">
        <v>283</v>
      </c>
    </row>
    <row r="9" spans="1:17">
      <c r="A9" s="20" t="s">
        <v>284</v>
      </c>
      <c r="B9" s="20">
        <v>46</v>
      </c>
      <c r="C9" s="20">
        <v>264</v>
      </c>
      <c r="D9" s="20" t="s">
        <v>226</v>
      </c>
      <c r="E9" s="20" t="s">
        <v>36</v>
      </c>
      <c r="F9" s="20" t="s">
        <v>276</v>
      </c>
      <c r="G9" s="20" t="s">
        <v>13</v>
      </c>
      <c r="H9" s="20" t="s">
        <v>285</v>
      </c>
      <c r="I9" s="20" t="s">
        <v>286</v>
      </c>
      <c r="J9" s="20" t="s">
        <v>287</v>
      </c>
      <c r="K9" s="20" t="s">
        <v>288</v>
      </c>
      <c r="L9" s="20">
        <v>1</v>
      </c>
      <c r="M9" s="20" t="s">
        <v>289</v>
      </c>
      <c r="N9" s="20">
        <v>0</v>
      </c>
      <c r="O9" s="20" t="s">
        <v>290</v>
      </c>
      <c r="P9" s="20" t="s">
        <v>290</v>
      </c>
      <c r="Q9" s="20" t="s">
        <v>291</v>
      </c>
    </row>
    <row r="10" spans="1:17">
      <c r="A10" s="20" t="s">
        <v>292</v>
      </c>
      <c r="B10" s="20">
        <v>9</v>
      </c>
      <c r="C10" s="20">
        <v>227</v>
      </c>
      <c r="D10" s="20" t="s">
        <v>226</v>
      </c>
      <c r="E10" s="20" t="s">
        <v>36</v>
      </c>
      <c r="F10" s="20" t="s">
        <v>293</v>
      </c>
      <c r="G10" s="20" t="s">
        <v>294</v>
      </c>
      <c r="H10" s="20" t="s">
        <v>295</v>
      </c>
      <c r="I10" s="20" t="s">
        <v>296</v>
      </c>
      <c r="J10" s="20" t="s">
        <v>297</v>
      </c>
      <c r="K10" s="20" t="s">
        <v>298</v>
      </c>
      <c r="L10" s="20">
        <v>0</v>
      </c>
      <c r="M10" s="20" t="s">
        <v>299</v>
      </c>
      <c r="N10" s="20">
        <v>11</v>
      </c>
      <c r="O10" s="20" t="s">
        <v>300</v>
      </c>
      <c r="P10" s="20" t="s">
        <v>300</v>
      </c>
      <c r="Q10" s="20" t="s">
        <v>301</v>
      </c>
    </row>
    <row r="11" spans="1:17">
      <c r="A11" s="20" t="s">
        <v>302</v>
      </c>
      <c r="B11" s="20">
        <v>10</v>
      </c>
      <c r="C11" s="20">
        <v>228</v>
      </c>
      <c r="D11" s="20" t="s">
        <v>226</v>
      </c>
      <c r="E11" s="20" t="s">
        <v>36</v>
      </c>
      <c r="F11" s="20" t="s">
        <v>293</v>
      </c>
      <c r="G11" s="20" t="s">
        <v>294</v>
      </c>
      <c r="H11" s="20" t="s">
        <v>295</v>
      </c>
      <c r="I11" s="20" t="s">
        <v>296</v>
      </c>
      <c r="J11" s="20" t="s">
        <v>303</v>
      </c>
      <c r="K11" s="20" t="s">
        <v>304</v>
      </c>
      <c r="L11" s="20">
        <v>0</v>
      </c>
      <c r="M11" s="20" t="s">
        <v>305</v>
      </c>
      <c r="N11" s="20">
        <v>25</v>
      </c>
      <c r="O11" s="20" t="s">
        <v>306</v>
      </c>
      <c r="P11" s="20" t="s">
        <v>306</v>
      </c>
      <c r="Q11" s="20" t="s">
        <v>307</v>
      </c>
    </row>
    <row r="12" spans="1:17">
      <c r="A12" s="20" t="s">
        <v>308</v>
      </c>
      <c r="B12" s="20">
        <v>11</v>
      </c>
      <c r="C12" s="20">
        <v>229</v>
      </c>
      <c r="D12" s="20" t="s">
        <v>226</v>
      </c>
      <c r="E12" s="20" t="s">
        <v>36</v>
      </c>
      <c r="F12" s="20" t="s">
        <v>276</v>
      </c>
      <c r="G12" s="20" t="s">
        <v>13</v>
      </c>
      <c r="H12" s="20" t="s">
        <v>309</v>
      </c>
      <c r="I12" s="20" t="s">
        <v>310</v>
      </c>
      <c r="J12" s="20" t="s">
        <v>311</v>
      </c>
      <c r="K12" s="20" t="s">
        <v>312</v>
      </c>
      <c r="L12" s="20">
        <v>1</v>
      </c>
      <c r="M12" s="20" t="s">
        <v>313</v>
      </c>
      <c r="N12" s="20">
        <v>0</v>
      </c>
      <c r="O12" s="20" t="s">
        <v>314</v>
      </c>
      <c r="P12" s="20" t="s">
        <v>314</v>
      </c>
      <c r="Q12" s="20" t="s">
        <v>315</v>
      </c>
    </row>
    <row r="13" spans="1:17">
      <c r="A13" s="20" t="s">
        <v>316</v>
      </c>
      <c r="B13" s="20">
        <v>12</v>
      </c>
      <c r="C13" s="20">
        <v>230</v>
      </c>
      <c r="D13" s="20" t="s">
        <v>226</v>
      </c>
      <c r="E13" s="20" t="s">
        <v>36</v>
      </c>
      <c r="F13" s="20" t="s">
        <v>293</v>
      </c>
      <c r="G13" s="20" t="s">
        <v>294</v>
      </c>
      <c r="H13" s="20" t="s">
        <v>317</v>
      </c>
      <c r="I13" s="20" t="s">
        <v>318</v>
      </c>
      <c r="J13" s="20" t="s">
        <v>319</v>
      </c>
      <c r="K13" s="20" t="s">
        <v>320</v>
      </c>
      <c r="L13" s="20">
        <v>0</v>
      </c>
      <c r="M13" s="20" t="s">
        <v>321</v>
      </c>
      <c r="N13" s="20">
        <v>4</v>
      </c>
      <c r="O13" s="20" t="s">
        <v>322</v>
      </c>
      <c r="P13" s="20" t="s">
        <v>322</v>
      </c>
      <c r="Q13" s="20" t="s">
        <v>323</v>
      </c>
    </row>
    <row r="14" spans="1:17">
      <c r="A14" s="20" t="s">
        <v>324</v>
      </c>
      <c r="B14" s="20">
        <v>13</v>
      </c>
      <c r="C14" s="20">
        <v>231</v>
      </c>
      <c r="D14" s="20" t="s">
        <v>226</v>
      </c>
      <c r="E14" s="20" t="s">
        <v>36</v>
      </c>
      <c r="F14" s="20" t="s">
        <v>293</v>
      </c>
      <c r="G14" s="20" t="s">
        <v>294</v>
      </c>
      <c r="H14" s="20" t="s">
        <v>295</v>
      </c>
      <c r="I14" s="20" t="s">
        <v>296</v>
      </c>
      <c r="J14" s="20" t="s">
        <v>325</v>
      </c>
      <c r="K14" s="20" t="s">
        <v>326</v>
      </c>
      <c r="L14" s="20">
        <v>0</v>
      </c>
      <c r="M14" s="20" t="s">
        <v>327</v>
      </c>
      <c r="N14" s="20">
        <v>9</v>
      </c>
      <c r="O14" s="20" t="s">
        <v>328</v>
      </c>
      <c r="P14" s="20" t="s">
        <v>328</v>
      </c>
      <c r="Q14" s="20" t="s">
        <v>329</v>
      </c>
    </row>
    <row r="15" spans="1:17">
      <c r="A15" s="20" t="s">
        <v>330</v>
      </c>
      <c r="B15" s="20">
        <v>14</v>
      </c>
      <c r="C15" s="20">
        <v>232</v>
      </c>
      <c r="D15" s="20" t="s">
        <v>226</v>
      </c>
      <c r="E15" s="20" t="s">
        <v>36</v>
      </c>
      <c r="F15" s="20" t="s">
        <v>293</v>
      </c>
      <c r="G15" s="20" t="s">
        <v>294</v>
      </c>
      <c r="H15" s="20" t="s">
        <v>317</v>
      </c>
      <c r="I15" s="20" t="s">
        <v>318</v>
      </c>
      <c r="J15" s="20" t="s">
        <v>331</v>
      </c>
      <c r="K15" s="20" t="s">
        <v>332</v>
      </c>
      <c r="L15" s="20">
        <v>0</v>
      </c>
      <c r="M15" s="20" t="s">
        <v>333</v>
      </c>
      <c r="N15" s="20">
        <v>8</v>
      </c>
      <c r="O15" s="20" t="s">
        <v>334</v>
      </c>
      <c r="P15" s="20" t="s">
        <v>334</v>
      </c>
      <c r="Q15" s="20" t="s">
        <v>335</v>
      </c>
    </row>
    <row r="16" spans="1:17">
      <c r="A16" s="20" t="s">
        <v>336</v>
      </c>
      <c r="B16" s="20">
        <v>15</v>
      </c>
      <c r="C16" s="20">
        <v>233</v>
      </c>
      <c r="D16" s="20" t="s">
        <v>226</v>
      </c>
      <c r="E16" s="20" t="s">
        <v>36</v>
      </c>
      <c r="F16" s="20" t="s">
        <v>293</v>
      </c>
      <c r="G16" s="20" t="s">
        <v>294</v>
      </c>
      <c r="H16" s="20" t="s">
        <v>295</v>
      </c>
      <c r="I16" s="20" t="s">
        <v>296</v>
      </c>
      <c r="J16" s="20" t="s">
        <v>337</v>
      </c>
      <c r="K16" s="20" t="s">
        <v>338</v>
      </c>
      <c r="L16" s="20">
        <v>0</v>
      </c>
      <c r="M16" s="20" t="s">
        <v>339</v>
      </c>
      <c r="N16" s="20">
        <v>18</v>
      </c>
      <c r="O16" s="20" t="s">
        <v>340</v>
      </c>
      <c r="P16" s="20" t="s">
        <v>340</v>
      </c>
      <c r="Q16" s="20" t="s">
        <v>341</v>
      </c>
    </row>
    <row r="17" spans="1:17">
      <c r="A17" s="20" t="s">
        <v>342</v>
      </c>
      <c r="B17" s="20">
        <v>16</v>
      </c>
      <c r="C17" s="20">
        <v>234</v>
      </c>
      <c r="D17" s="20" t="s">
        <v>226</v>
      </c>
      <c r="E17" s="20" t="s">
        <v>36</v>
      </c>
      <c r="F17" s="20" t="s">
        <v>293</v>
      </c>
      <c r="G17" s="20" t="s">
        <v>294</v>
      </c>
      <c r="H17" s="20" t="s">
        <v>317</v>
      </c>
      <c r="I17" s="20" t="s">
        <v>318</v>
      </c>
      <c r="J17" s="20" t="s">
        <v>343</v>
      </c>
      <c r="K17" s="20" t="s">
        <v>344</v>
      </c>
      <c r="L17" s="20">
        <v>0</v>
      </c>
      <c r="M17" s="20" t="s">
        <v>345</v>
      </c>
      <c r="N17" s="20">
        <v>29</v>
      </c>
      <c r="O17" s="20" t="s">
        <v>346</v>
      </c>
      <c r="P17" s="20" t="s">
        <v>346</v>
      </c>
      <c r="Q17" s="20" t="s">
        <v>347</v>
      </c>
    </row>
    <row r="18" spans="1:17">
      <c r="A18" s="20" t="s">
        <v>348</v>
      </c>
      <c r="B18" s="20">
        <v>17</v>
      </c>
      <c r="C18" s="20">
        <v>235</v>
      </c>
      <c r="D18" s="20" t="s">
        <v>226</v>
      </c>
      <c r="E18" s="20" t="s">
        <v>36</v>
      </c>
      <c r="F18" s="20" t="s">
        <v>293</v>
      </c>
      <c r="G18" s="20" t="s">
        <v>294</v>
      </c>
      <c r="H18" s="20" t="s">
        <v>317</v>
      </c>
      <c r="I18" s="20" t="s">
        <v>318</v>
      </c>
      <c r="J18" s="20" t="s">
        <v>349</v>
      </c>
      <c r="K18" s="20" t="s">
        <v>350</v>
      </c>
      <c r="L18" s="20">
        <v>0</v>
      </c>
      <c r="M18" s="20" t="s">
        <v>351</v>
      </c>
      <c r="N18" s="20">
        <v>28</v>
      </c>
      <c r="O18" s="20" t="s">
        <v>352</v>
      </c>
      <c r="P18" s="20" t="s">
        <v>352</v>
      </c>
      <c r="Q18" s="20" t="s">
        <v>353</v>
      </c>
    </row>
    <row r="19" spans="1:17">
      <c r="A19" s="20" t="s">
        <v>354</v>
      </c>
      <c r="B19" s="20">
        <v>18</v>
      </c>
      <c r="C19" s="20">
        <v>236</v>
      </c>
      <c r="D19" s="20" t="s">
        <v>226</v>
      </c>
      <c r="E19" s="20" t="s">
        <v>36</v>
      </c>
      <c r="F19" s="20" t="s">
        <v>293</v>
      </c>
      <c r="G19" s="20" t="s">
        <v>294</v>
      </c>
      <c r="H19" s="20" t="s">
        <v>317</v>
      </c>
      <c r="I19" s="20" t="s">
        <v>318</v>
      </c>
      <c r="J19" s="20" t="s">
        <v>355</v>
      </c>
      <c r="K19" s="20" t="s">
        <v>356</v>
      </c>
      <c r="L19" s="20">
        <v>0</v>
      </c>
      <c r="M19" s="20" t="s">
        <v>357</v>
      </c>
      <c r="N19" s="20">
        <v>10</v>
      </c>
      <c r="O19" s="20" t="s">
        <v>358</v>
      </c>
      <c r="P19" s="20" t="s">
        <v>358</v>
      </c>
      <c r="Q19" s="20" t="s">
        <v>359</v>
      </c>
    </row>
    <row r="20" spans="1:17">
      <c r="A20" s="20" t="s">
        <v>360</v>
      </c>
      <c r="B20" s="20">
        <v>19</v>
      </c>
      <c r="C20" s="20">
        <v>237</v>
      </c>
      <c r="D20" s="20" t="s">
        <v>226</v>
      </c>
      <c r="E20" s="20" t="s">
        <v>36</v>
      </c>
      <c r="F20" s="20" t="s">
        <v>293</v>
      </c>
      <c r="G20" s="20" t="s">
        <v>294</v>
      </c>
      <c r="H20" s="20" t="s">
        <v>317</v>
      </c>
      <c r="I20" s="20" t="s">
        <v>318</v>
      </c>
      <c r="J20" s="20" t="s">
        <v>361</v>
      </c>
      <c r="K20" s="20" t="s">
        <v>362</v>
      </c>
      <c r="L20" s="20">
        <v>0</v>
      </c>
      <c r="M20" s="20" t="s">
        <v>363</v>
      </c>
      <c r="N20" s="20">
        <v>9</v>
      </c>
      <c r="O20" s="20" t="s">
        <v>364</v>
      </c>
      <c r="P20" s="20" t="s">
        <v>364</v>
      </c>
      <c r="Q20" s="20" t="s">
        <v>365</v>
      </c>
    </row>
    <row r="21" spans="1:17">
      <c r="A21" s="20" t="s">
        <v>366</v>
      </c>
      <c r="B21" s="20">
        <v>20</v>
      </c>
      <c r="C21" s="20">
        <v>238</v>
      </c>
      <c r="D21" s="20" t="s">
        <v>226</v>
      </c>
      <c r="E21" s="20" t="s">
        <v>36</v>
      </c>
      <c r="F21" s="20" t="s">
        <v>293</v>
      </c>
      <c r="G21" s="20" t="s">
        <v>294</v>
      </c>
      <c r="H21" s="20" t="s">
        <v>317</v>
      </c>
      <c r="I21" s="20" t="s">
        <v>318</v>
      </c>
      <c r="J21" s="20" t="s">
        <v>367</v>
      </c>
      <c r="K21" s="20" t="s">
        <v>368</v>
      </c>
      <c r="L21" s="20">
        <v>0</v>
      </c>
      <c r="M21" s="20" t="s">
        <v>369</v>
      </c>
      <c r="N21" s="20">
        <v>15</v>
      </c>
      <c r="O21" s="20" t="s">
        <v>370</v>
      </c>
      <c r="P21" s="20" t="s">
        <v>370</v>
      </c>
      <c r="Q21" s="20" t="s">
        <v>371</v>
      </c>
    </row>
    <row r="22" spans="1:17">
      <c r="A22" s="20" t="s">
        <v>372</v>
      </c>
      <c r="B22" s="20">
        <v>21</v>
      </c>
      <c r="C22" s="20">
        <v>239</v>
      </c>
      <c r="D22" s="20" t="s">
        <v>226</v>
      </c>
      <c r="E22" s="20" t="s">
        <v>36</v>
      </c>
      <c r="F22" s="20" t="s">
        <v>293</v>
      </c>
      <c r="G22" s="20" t="s">
        <v>294</v>
      </c>
      <c r="H22" s="20" t="s">
        <v>317</v>
      </c>
      <c r="I22" s="20" t="s">
        <v>318</v>
      </c>
      <c r="J22" s="20" t="s">
        <v>373</v>
      </c>
      <c r="K22" s="20" t="s">
        <v>374</v>
      </c>
      <c r="L22" s="20">
        <v>0</v>
      </c>
      <c r="M22" s="20" t="s">
        <v>375</v>
      </c>
      <c r="N22" s="20">
        <v>15</v>
      </c>
      <c r="O22" s="20" t="s">
        <v>376</v>
      </c>
      <c r="P22" s="20" t="s">
        <v>376</v>
      </c>
      <c r="Q22" s="20" t="s">
        <v>377</v>
      </c>
    </row>
    <row r="23" spans="1:17">
      <c r="A23" s="20" t="s">
        <v>378</v>
      </c>
      <c r="B23" s="20">
        <v>22</v>
      </c>
      <c r="C23" s="20">
        <v>240</v>
      </c>
      <c r="D23" s="20" t="s">
        <v>226</v>
      </c>
      <c r="E23" s="20" t="s">
        <v>36</v>
      </c>
      <c r="F23" s="20" t="s">
        <v>293</v>
      </c>
      <c r="G23" s="20" t="s">
        <v>294</v>
      </c>
      <c r="H23" s="20" t="s">
        <v>379</v>
      </c>
      <c r="I23" s="20" t="s">
        <v>380</v>
      </c>
      <c r="J23" s="20" t="s">
        <v>381</v>
      </c>
      <c r="K23" s="20" t="s">
        <v>382</v>
      </c>
      <c r="L23" s="20">
        <v>0</v>
      </c>
      <c r="M23" s="20" t="s">
        <v>383</v>
      </c>
      <c r="N23" s="20">
        <v>89</v>
      </c>
      <c r="O23" s="20" t="s">
        <v>384</v>
      </c>
      <c r="P23" s="20" t="s">
        <v>384</v>
      </c>
      <c r="Q23" s="20" t="s">
        <v>385</v>
      </c>
    </row>
    <row r="24" spans="1:17">
      <c r="A24" s="20" t="s">
        <v>386</v>
      </c>
      <c r="B24" s="20">
        <v>23</v>
      </c>
      <c r="C24" s="20">
        <v>241</v>
      </c>
      <c r="D24" s="20" t="s">
        <v>226</v>
      </c>
      <c r="E24" s="20" t="s">
        <v>36</v>
      </c>
      <c r="F24" s="20" t="s">
        <v>293</v>
      </c>
      <c r="G24" s="20" t="s">
        <v>294</v>
      </c>
      <c r="H24" s="20" t="s">
        <v>379</v>
      </c>
      <c r="I24" s="20" t="s">
        <v>380</v>
      </c>
      <c r="J24" s="20" t="s">
        <v>387</v>
      </c>
      <c r="K24" s="20" t="s">
        <v>388</v>
      </c>
      <c r="L24" s="20">
        <v>0</v>
      </c>
      <c r="M24" s="20" t="s">
        <v>389</v>
      </c>
      <c r="N24" s="20">
        <v>14</v>
      </c>
      <c r="O24" s="20" t="s">
        <v>390</v>
      </c>
      <c r="P24" s="20" t="s">
        <v>390</v>
      </c>
      <c r="Q24" s="20" t="s">
        <v>391</v>
      </c>
    </row>
    <row r="25" spans="1:17">
      <c r="A25" s="20" t="s">
        <v>392</v>
      </c>
      <c r="B25" s="20">
        <v>24</v>
      </c>
      <c r="C25" s="20">
        <v>242</v>
      </c>
      <c r="D25" s="20" t="s">
        <v>226</v>
      </c>
      <c r="E25" s="20" t="s">
        <v>36</v>
      </c>
      <c r="F25" s="20" t="s">
        <v>293</v>
      </c>
      <c r="G25" s="20" t="s">
        <v>294</v>
      </c>
      <c r="H25" s="20" t="s">
        <v>393</v>
      </c>
      <c r="I25" s="20" t="s">
        <v>394</v>
      </c>
      <c r="J25" s="20" t="s">
        <v>395</v>
      </c>
      <c r="K25" s="20" t="s">
        <v>396</v>
      </c>
      <c r="L25" s="20">
        <v>0</v>
      </c>
      <c r="M25" s="20" t="s">
        <v>397</v>
      </c>
      <c r="N25" s="20">
        <v>36</v>
      </c>
      <c r="O25" s="20" t="s">
        <v>398</v>
      </c>
      <c r="P25" s="20" t="s">
        <v>398</v>
      </c>
      <c r="Q25" s="20" t="s">
        <v>399</v>
      </c>
    </row>
    <row r="26" spans="1:17">
      <c r="A26" s="20" t="s">
        <v>400</v>
      </c>
      <c r="B26" s="20">
        <v>25</v>
      </c>
      <c r="C26" s="20">
        <v>243</v>
      </c>
      <c r="D26" s="20" t="s">
        <v>226</v>
      </c>
      <c r="E26" s="20" t="s">
        <v>36</v>
      </c>
      <c r="F26" s="20" t="s">
        <v>293</v>
      </c>
      <c r="G26" s="20" t="s">
        <v>294</v>
      </c>
      <c r="H26" s="20" t="s">
        <v>393</v>
      </c>
      <c r="I26" s="20" t="s">
        <v>394</v>
      </c>
      <c r="J26" s="20" t="s">
        <v>401</v>
      </c>
      <c r="K26" s="20" t="s">
        <v>402</v>
      </c>
      <c r="L26" s="20">
        <v>0</v>
      </c>
      <c r="M26" s="20" t="s">
        <v>403</v>
      </c>
      <c r="N26" s="20">
        <v>79</v>
      </c>
      <c r="O26" s="20" t="s">
        <v>404</v>
      </c>
      <c r="P26" s="20" t="s">
        <v>405</v>
      </c>
      <c r="Q26" s="20" t="s">
        <v>406</v>
      </c>
    </row>
    <row r="27" spans="1:17">
      <c r="A27" s="20" t="s">
        <v>407</v>
      </c>
      <c r="B27" s="20">
        <v>70</v>
      </c>
      <c r="C27" s="20">
        <v>325</v>
      </c>
      <c r="D27" s="20" t="s">
        <v>226</v>
      </c>
      <c r="E27" s="20" t="s">
        <v>36</v>
      </c>
      <c r="F27" s="20" t="s">
        <v>276</v>
      </c>
      <c r="G27" s="20" t="s">
        <v>13</v>
      </c>
      <c r="H27" s="20" t="s">
        <v>408</v>
      </c>
      <c r="I27" s="20" t="s">
        <v>409</v>
      </c>
      <c r="J27" s="20" t="s">
        <v>410</v>
      </c>
      <c r="K27" s="20" t="s">
        <v>411</v>
      </c>
      <c r="L27" s="20">
        <v>1</v>
      </c>
      <c r="M27" s="20" t="s">
        <v>412</v>
      </c>
      <c r="N27" s="20">
        <v>2</v>
      </c>
      <c r="O27" s="20" t="s">
        <v>413</v>
      </c>
      <c r="P27" s="20" t="s">
        <v>413</v>
      </c>
      <c r="Q27" s="20" t="s">
        <v>414</v>
      </c>
    </row>
    <row r="28" spans="1:17">
      <c r="A28" s="20" t="s">
        <v>415</v>
      </c>
      <c r="B28" s="20">
        <v>6</v>
      </c>
      <c r="C28" s="20">
        <v>224</v>
      </c>
      <c r="D28" s="20" t="s">
        <v>226</v>
      </c>
      <c r="E28" s="20" t="s">
        <v>36</v>
      </c>
      <c r="F28" s="20" t="s">
        <v>276</v>
      </c>
      <c r="G28" s="20" t="s">
        <v>13</v>
      </c>
      <c r="H28" s="20" t="s">
        <v>416</v>
      </c>
      <c r="I28" s="20" t="s">
        <v>417</v>
      </c>
      <c r="J28" s="20" t="s">
        <v>418</v>
      </c>
      <c r="K28" s="20" t="s">
        <v>419</v>
      </c>
      <c r="L28" s="20">
        <v>1</v>
      </c>
      <c r="M28" s="20" t="s">
        <v>420</v>
      </c>
      <c r="N28" s="20">
        <v>4</v>
      </c>
      <c r="O28" s="20" t="s">
        <v>421</v>
      </c>
      <c r="P28" s="20" t="s">
        <v>421</v>
      </c>
      <c r="Q28" s="20" t="s">
        <v>422</v>
      </c>
    </row>
    <row r="29" spans="1:17">
      <c r="A29" s="20" t="s">
        <v>423</v>
      </c>
      <c r="B29" s="20">
        <v>68</v>
      </c>
      <c r="C29" s="20">
        <v>323</v>
      </c>
      <c r="D29" s="20" t="s">
        <v>226</v>
      </c>
      <c r="E29" s="20" t="s">
        <v>36</v>
      </c>
      <c r="F29" s="20" t="s">
        <v>276</v>
      </c>
      <c r="G29" s="20" t="s">
        <v>13</v>
      </c>
      <c r="H29" s="20" t="s">
        <v>424</v>
      </c>
      <c r="I29" s="20" t="s">
        <v>425</v>
      </c>
      <c r="J29" s="20" t="s">
        <v>426</v>
      </c>
      <c r="K29" s="20" t="s">
        <v>140</v>
      </c>
      <c r="L29" s="20">
        <v>1</v>
      </c>
      <c r="M29" s="20" t="s">
        <v>427</v>
      </c>
      <c r="N29" s="20">
        <v>12</v>
      </c>
      <c r="O29" s="20" t="s">
        <v>428</v>
      </c>
      <c r="P29" s="20" t="s">
        <v>428</v>
      </c>
      <c r="Q29" s="20" t="s">
        <v>429</v>
      </c>
    </row>
    <row r="30" spans="1:17">
      <c r="A30" s="20" t="s">
        <v>430</v>
      </c>
      <c r="B30" s="20">
        <v>1</v>
      </c>
      <c r="C30" s="20">
        <v>219</v>
      </c>
      <c r="D30" s="20" t="s">
        <v>226</v>
      </c>
      <c r="E30" s="20" t="s">
        <v>36</v>
      </c>
      <c r="F30" s="20" t="s">
        <v>276</v>
      </c>
      <c r="G30" s="20" t="s">
        <v>13</v>
      </c>
      <c r="H30" s="20" t="s">
        <v>431</v>
      </c>
      <c r="I30" s="20" t="s">
        <v>432</v>
      </c>
      <c r="J30" s="20" t="s">
        <v>433</v>
      </c>
      <c r="K30" s="20" t="s">
        <v>434</v>
      </c>
      <c r="L30" s="20">
        <v>1</v>
      </c>
      <c r="M30" s="20" t="s">
        <v>435</v>
      </c>
      <c r="N30" s="20">
        <v>20</v>
      </c>
      <c r="O30" s="20" t="s">
        <v>436</v>
      </c>
      <c r="P30" s="20" t="s">
        <v>436</v>
      </c>
      <c r="Q30" s="20" t="s">
        <v>437</v>
      </c>
    </row>
    <row r="31" spans="1:17">
      <c r="A31" s="20" t="s">
        <v>438</v>
      </c>
      <c r="B31" s="20">
        <v>27</v>
      </c>
      <c r="C31" s="20">
        <v>245</v>
      </c>
      <c r="D31" s="20" t="s">
        <v>226</v>
      </c>
      <c r="E31" s="20" t="s">
        <v>36</v>
      </c>
      <c r="F31" s="20" t="s">
        <v>439</v>
      </c>
      <c r="G31" s="20" t="s">
        <v>41</v>
      </c>
      <c r="H31" s="20" t="s">
        <v>440</v>
      </c>
      <c r="I31" s="20" t="s">
        <v>441</v>
      </c>
      <c r="J31" s="20" t="s">
        <v>442</v>
      </c>
      <c r="K31" s="20" t="s">
        <v>443</v>
      </c>
      <c r="L31" s="20">
        <v>0</v>
      </c>
      <c r="M31" s="20" t="s">
        <v>444</v>
      </c>
      <c r="N31" s="20">
        <v>1</v>
      </c>
      <c r="O31" s="20" t="s">
        <v>445</v>
      </c>
      <c r="P31" s="20" t="s">
        <v>446</v>
      </c>
      <c r="Q31" s="20" t="s">
        <v>447</v>
      </c>
    </row>
    <row r="32" spans="1:17">
      <c r="A32" s="20" t="s">
        <v>448</v>
      </c>
      <c r="B32" s="20">
        <v>29</v>
      </c>
      <c r="C32" s="20">
        <v>247</v>
      </c>
      <c r="D32" s="20" t="s">
        <v>226</v>
      </c>
      <c r="E32" s="20" t="s">
        <v>36</v>
      </c>
      <c r="F32" s="20" t="s">
        <v>439</v>
      </c>
      <c r="G32" s="20" t="s">
        <v>41</v>
      </c>
      <c r="H32" s="20" t="s">
        <v>440</v>
      </c>
      <c r="I32" s="20" t="s">
        <v>441</v>
      </c>
      <c r="J32" s="20" t="s">
        <v>449</v>
      </c>
      <c r="K32" s="20" t="s">
        <v>450</v>
      </c>
      <c r="L32" s="20">
        <v>0</v>
      </c>
      <c r="M32" s="20" t="s">
        <v>451</v>
      </c>
      <c r="N32" s="20">
        <v>15</v>
      </c>
      <c r="O32" s="20" t="s">
        <v>452</v>
      </c>
      <c r="P32" s="20" t="s">
        <v>453</v>
      </c>
      <c r="Q32" s="20" t="s">
        <v>454</v>
      </c>
    </row>
    <row r="33" spans="1:17">
      <c r="A33" s="20" t="s">
        <v>455</v>
      </c>
      <c r="B33" s="20">
        <v>31</v>
      </c>
      <c r="C33" s="20">
        <v>249</v>
      </c>
      <c r="D33" s="20" t="s">
        <v>226</v>
      </c>
      <c r="E33" s="20" t="s">
        <v>36</v>
      </c>
      <c r="F33" s="20" t="s">
        <v>439</v>
      </c>
      <c r="G33" s="20" t="s">
        <v>41</v>
      </c>
      <c r="H33" s="20" t="s">
        <v>440</v>
      </c>
      <c r="I33" s="20" t="s">
        <v>441</v>
      </c>
      <c r="J33" s="20" t="s">
        <v>456</v>
      </c>
      <c r="K33" s="20" t="s">
        <v>457</v>
      </c>
      <c r="L33" s="20">
        <v>0</v>
      </c>
      <c r="M33" s="20" t="s">
        <v>458</v>
      </c>
      <c r="N33" s="20">
        <v>0</v>
      </c>
      <c r="O33" s="20" t="s">
        <v>459</v>
      </c>
      <c r="P33" s="20" t="s">
        <v>460</v>
      </c>
      <c r="Q33" s="20" t="s">
        <v>461</v>
      </c>
    </row>
    <row r="34" spans="1:17">
      <c r="A34" s="20" t="s">
        <v>462</v>
      </c>
      <c r="B34" s="20">
        <v>57</v>
      </c>
      <c r="C34" s="20">
        <v>275</v>
      </c>
      <c r="D34" s="20" t="s">
        <v>226</v>
      </c>
      <c r="E34" s="20" t="s">
        <v>36</v>
      </c>
      <c r="F34" s="20" t="s">
        <v>439</v>
      </c>
      <c r="G34" s="20" t="s">
        <v>41</v>
      </c>
      <c r="H34" s="20" t="s">
        <v>463</v>
      </c>
      <c r="I34" s="20" t="s">
        <v>464</v>
      </c>
      <c r="J34" s="20" t="s">
        <v>465</v>
      </c>
      <c r="K34" s="20" t="s">
        <v>466</v>
      </c>
      <c r="L34" s="20">
        <v>0</v>
      </c>
      <c r="M34" s="20" t="s">
        <v>467</v>
      </c>
      <c r="N34" s="20">
        <v>16</v>
      </c>
      <c r="O34" s="20" t="s">
        <v>468</v>
      </c>
      <c r="P34" s="20" t="s">
        <v>469</v>
      </c>
      <c r="Q34" s="20" t="s">
        <v>470</v>
      </c>
    </row>
    <row r="35" spans="1:17">
      <c r="A35" s="20" t="s">
        <v>471</v>
      </c>
      <c r="B35" s="20">
        <v>58</v>
      </c>
      <c r="C35" s="20">
        <v>276</v>
      </c>
      <c r="D35" s="20" t="s">
        <v>226</v>
      </c>
      <c r="E35" s="20" t="s">
        <v>36</v>
      </c>
      <c r="F35" s="20" t="s">
        <v>439</v>
      </c>
      <c r="G35" s="20" t="s">
        <v>41</v>
      </c>
      <c r="H35" s="20" t="s">
        <v>463</v>
      </c>
      <c r="I35" s="20" t="s">
        <v>464</v>
      </c>
      <c r="J35" s="20" t="s">
        <v>472</v>
      </c>
      <c r="K35" s="20" t="s">
        <v>473</v>
      </c>
      <c r="L35" s="20">
        <v>0</v>
      </c>
      <c r="M35" s="20" t="s">
        <v>474</v>
      </c>
      <c r="N35" s="20">
        <v>17</v>
      </c>
      <c r="O35" s="20" t="s">
        <v>475</v>
      </c>
      <c r="P35" s="20" t="s">
        <v>476</v>
      </c>
      <c r="Q35" s="20" t="s">
        <v>477</v>
      </c>
    </row>
    <row r="36" spans="1:17">
      <c r="A36" s="20" t="s">
        <v>478</v>
      </c>
      <c r="B36" s="20">
        <v>26</v>
      </c>
      <c r="C36" s="20">
        <v>244</v>
      </c>
      <c r="D36" s="20" t="s">
        <v>226</v>
      </c>
      <c r="E36" s="20" t="s">
        <v>36</v>
      </c>
      <c r="F36" s="20" t="s">
        <v>439</v>
      </c>
      <c r="G36" s="20" t="s">
        <v>41</v>
      </c>
      <c r="H36" s="20" t="s">
        <v>479</v>
      </c>
      <c r="I36" s="20" t="s">
        <v>480</v>
      </c>
      <c r="J36" s="20" t="s">
        <v>481</v>
      </c>
      <c r="K36" s="20" t="s">
        <v>482</v>
      </c>
      <c r="L36" s="20">
        <v>0</v>
      </c>
      <c r="M36" s="20" t="s">
        <v>483</v>
      </c>
      <c r="N36" s="20">
        <v>30</v>
      </c>
      <c r="O36" s="20" t="s">
        <v>484</v>
      </c>
      <c r="P36" s="20" t="s">
        <v>485</v>
      </c>
      <c r="Q36" s="20" t="s">
        <v>486</v>
      </c>
    </row>
    <row r="37" spans="1:17">
      <c r="A37" s="20" t="s">
        <v>487</v>
      </c>
      <c r="B37" s="20">
        <v>28</v>
      </c>
      <c r="C37" s="20">
        <v>246</v>
      </c>
      <c r="D37" s="20" t="s">
        <v>226</v>
      </c>
      <c r="E37" s="20" t="s">
        <v>36</v>
      </c>
      <c r="F37" s="20" t="s">
        <v>439</v>
      </c>
      <c r="G37" s="20" t="s">
        <v>41</v>
      </c>
      <c r="H37" s="20" t="s">
        <v>488</v>
      </c>
      <c r="I37" s="20" t="s">
        <v>489</v>
      </c>
      <c r="J37" s="20" t="s">
        <v>490</v>
      </c>
      <c r="K37" s="20" t="s">
        <v>491</v>
      </c>
      <c r="L37" s="20">
        <v>0</v>
      </c>
      <c r="M37" s="20" t="s">
        <v>492</v>
      </c>
      <c r="N37" s="20">
        <v>17</v>
      </c>
      <c r="O37" s="20" t="s">
        <v>493</v>
      </c>
      <c r="P37" s="20" t="s">
        <v>494</v>
      </c>
      <c r="Q37" s="20" t="s">
        <v>495</v>
      </c>
    </row>
    <row r="38" spans="1:17">
      <c r="A38" s="20" t="s">
        <v>496</v>
      </c>
      <c r="B38" s="20">
        <v>30</v>
      </c>
      <c r="C38" s="20">
        <v>248</v>
      </c>
      <c r="D38" s="20" t="s">
        <v>226</v>
      </c>
      <c r="E38" s="20" t="s">
        <v>36</v>
      </c>
      <c r="F38" s="20" t="s">
        <v>439</v>
      </c>
      <c r="G38" s="20" t="s">
        <v>41</v>
      </c>
      <c r="H38" s="20" t="s">
        <v>488</v>
      </c>
      <c r="I38" s="20" t="s">
        <v>489</v>
      </c>
      <c r="J38" s="20" t="s">
        <v>497</v>
      </c>
      <c r="K38" s="20" t="s">
        <v>498</v>
      </c>
      <c r="L38" s="20">
        <v>0</v>
      </c>
      <c r="M38" s="20" t="s">
        <v>499</v>
      </c>
      <c r="N38" s="20">
        <v>49</v>
      </c>
      <c r="O38" s="20" t="s">
        <v>500</v>
      </c>
      <c r="P38" s="20" t="s">
        <v>501</v>
      </c>
      <c r="Q38" s="20" t="s">
        <v>502</v>
      </c>
    </row>
    <row r="39" spans="1:17">
      <c r="A39" s="20" t="s">
        <v>503</v>
      </c>
      <c r="B39" s="20">
        <v>59</v>
      </c>
      <c r="C39" s="20">
        <v>277</v>
      </c>
      <c r="D39" s="20" t="s">
        <v>226</v>
      </c>
      <c r="E39" s="20" t="s">
        <v>36</v>
      </c>
      <c r="F39" s="20" t="s">
        <v>439</v>
      </c>
      <c r="G39" s="20" t="s">
        <v>41</v>
      </c>
      <c r="H39" s="20" t="s">
        <v>488</v>
      </c>
      <c r="I39" s="20" t="s">
        <v>489</v>
      </c>
      <c r="J39" s="20" t="s">
        <v>504</v>
      </c>
      <c r="K39" s="20" t="s">
        <v>505</v>
      </c>
      <c r="L39" s="20">
        <v>0</v>
      </c>
      <c r="M39" s="20" t="s">
        <v>506</v>
      </c>
      <c r="N39" s="20">
        <v>38</v>
      </c>
      <c r="O39" s="20" t="s">
        <v>507</v>
      </c>
      <c r="P39" s="20" t="s">
        <v>508</v>
      </c>
      <c r="Q39" s="20" t="s">
        <v>509</v>
      </c>
    </row>
    <row r="40" spans="1:17">
      <c r="A40" s="20" t="s">
        <v>510</v>
      </c>
      <c r="B40" s="20">
        <v>35</v>
      </c>
      <c r="C40" s="20">
        <v>253</v>
      </c>
      <c r="D40" s="20" t="s">
        <v>226</v>
      </c>
      <c r="E40" s="20" t="s">
        <v>36</v>
      </c>
      <c r="F40" s="20" t="s">
        <v>511</v>
      </c>
      <c r="G40" s="20" t="s">
        <v>35</v>
      </c>
      <c r="H40" s="20" t="s">
        <v>512</v>
      </c>
      <c r="I40" s="20" t="s">
        <v>513</v>
      </c>
      <c r="J40" s="20" t="s">
        <v>514</v>
      </c>
      <c r="K40" s="20" t="s">
        <v>515</v>
      </c>
      <c r="L40" s="20">
        <v>0</v>
      </c>
      <c r="M40" s="20" t="s">
        <v>516</v>
      </c>
      <c r="N40" s="20">
        <v>79</v>
      </c>
      <c r="O40" s="20" t="s">
        <v>517</v>
      </c>
      <c r="P40" s="20" t="s">
        <v>518</v>
      </c>
      <c r="Q40" s="20" t="s">
        <v>519</v>
      </c>
    </row>
    <row r="41" spans="1:17">
      <c r="A41" s="20" t="s">
        <v>520</v>
      </c>
      <c r="B41" s="20">
        <v>36</v>
      </c>
      <c r="C41" s="20">
        <v>254</v>
      </c>
      <c r="D41" s="20" t="s">
        <v>226</v>
      </c>
      <c r="E41" s="20" t="s">
        <v>36</v>
      </c>
      <c r="F41" s="20" t="s">
        <v>511</v>
      </c>
      <c r="G41" s="20" t="s">
        <v>35</v>
      </c>
      <c r="H41" s="20" t="s">
        <v>512</v>
      </c>
      <c r="I41" s="20" t="s">
        <v>513</v>
      </c>
      <c r="J41" s="20" t="s">
        <v>521</v>
      </c>
      <c r="K41" s="20" t="s">
        <v>522</v>
      </c>
      <c r="L41" s="20">
        <v>0</v>
      </c>
      <c r="M41" s="20" t="s">
        <v>523</v>
      </c>
      <c r="N41" s="20">
        <v>47</v>
      </c>
      <c r="O41" s="20" t="s">
        <v>524</v>
      </c>
      <c r="P41" s="20" t="s">
        <v>524</v>
      </c>
      <c r="Q41" s="20" t="s">
        <v>525</v>
      </c>
    </row>
    <row r="42" spans="1:17">
      <c r="A42" s="20" t="s">
        <v>526</v>
      </c>
      <c r="B42" s="20">
        <v>32</v>
      </c>
      <c r="C42" s="20">
        <v>250</v>
      </c>
      <c r="D42" s="20" t="s">
        <v>226</v>
      </c>
      <c r="E42" s="20" t="s">
        <v>36</v>
      </c>
      <c r="F42" s="20" t="s">
        <v>511</v>
      </c>
      <c r="G42" s="20" t="s">
        <v>35</v>
      </c>
      <c r="H42" s="20" t="s">
        <v>527</v>
      </c>
      <c r="I42" s="20" t="s">
        <v>528</v>
      </c>
      <c r="J42" s="20" t="s">
        <v>529</v>
      </c>
      <c r="K42" s="20" t="s">
        <v>530</v>
      </c>
      <c r="L42" s="20">
        <v>0</v>
      </c>
      <c r="M42" s="20" t="s">
        <v>531</v>
      </c>
      <c r="N42" s="20">
        <v>18</v>
      </c>
      <c r="O42" s="20" t="s">
        <v>532</v>
      </c>
      <c r="P42" s="20" t="s">
        <v>533</v>
      </c>
      <c r="Q42" s="20" t="s">
        <v>534</v>
      </c>
    </row>
    <row r="43" spans="1:17">
      <c r="A43" s="20" t="s">
        <v>535</v>
      </c>
      <c r="B43" s="20">
        <v>42</v>
      </c>
      <c r="C43" s="20">
        <v>260</v>
      </c>
      <c r="D43" s="20" t="s">
        <v>226</v>
      </c>
      <c r="E43" s="20" t="s">
        <v>36</v>
      </c>
      <c r="F43" s="20" t="s">
        <v>536</v>
      </c>
      <c r="G43" s="20" t="s">
        <v>537</v>
      </c>
      <c r="H43" s="20" t="s">
        <v>538</v>
      </c>
      <c r="I43" s="20" t="s">
        <v>539</v>
      </c>
      <c r="J43" s="20" t="s">
        <v>540</v>
      </c>
      <c r="K43" s="20" t="s">
        <v>541</v>
      </c>
      <c r="L43" s="20">
        <v>0</v>
      </c>
      <c r="M43" s="20" t="s">
        <v>542</v>
      </c>
      <c r="N43" s="20">
        <v>36</v>
      </c>
      <c r="O43" s="20" t="s">
        <v>543</v>
      </c>
      <c r="P43" s="20" t="s">
        <v>543</v>
      </c>
      <c r="Q43" s="20" t="s">
        <v>544</v>
      </c>
    </row>
    <row r="44" spans="1:17">
      <c r="A44" s="20" t="s">
        <v>545</v>
      </c>
      <c r="B44" s="20">
        <v>43</v>
      </c>
      <c r="C44" s="20">
        <v>261</v>
      </c>
      <c r="D44" s="20" t="s">
        <v>226</v>
      </c>
      <c r="E44" s="20" t="s">
        <v>36</v>
      </c>
      <c r="F44" s="20" t="s">
        <v>536</v>
      </c>
      <c r="G44" s="20" t="s">
        <v>537</v>
      </c>
      <c r="H44" s="20" t="s">
        <v>538</v>
      </c>
      <c r="I44" s="20" t="s">
        <v>539</v>
      </c>
      <c r="J44" s="20" t="s">
        <v>546</v>
      </c>
      <c r="K44" s="20" t="s">
        <v>547</v>
      </c>
      <c r="L44" s="20">
        <v>0</v>
      </c>
      <c r="M44" s="20" t="s">
        <v>548</v>
      </c>
      <c r="N44" s="20">
        <v>18</v>
      </c>
      <c r="O44" s="20" t="s">
        <v>549</v>
      </c>
      <c r="P44" s="20" t="s">
        <v>549</v>
      </c>
      <c r="Q44" s="20" t="s">
        <v>550</v>
      </c>
    </row>
    <row r="45" spans="1:17">
      <c r="A45" s="20" t="s">
        <v>551</v>
      </c>
      <c r="B45" s="20">
        <v>44</v>
      </c>
      <c r="C45" s="20">
        <v>262</v>
      </c>
      <c r="D45" s="20" t="s">
        <v>226</v>
      </c>
      <c r="E45" s="20" t="s">
        <v>36</v>
      </c>
      <c r="F45" s="20" t="s">
        <v>536</v>
      </c>
      <c r="G45" s="20" t="s">
        <v>537</v>
      </c>
      <c r="H45" s="20" t="s">
        <v>552</v>
      </c>
      <c r="I45" s="20" t="s">
        <v>553</v>
      </c>
      <c r="J45" s="20" t="s">
        <v>554</v>
      </c>
      <c r="K45" s="20" t="s">
        <v>555</v>
      </c>
      <c r="L45" s="20">
        <v>0</v>
      </c>
      <c r="M45" s="20" t="s">
        <v>556</v>
      </c>
      <c r="N45" s="20">
        <v>25</v>
      </c>
      <c r="O45" s="20" t="s">
        <v>557</v>
      </c>
      <c r="P45" s="20" t="s">
        <v>557</v>
      </c>
      <c r="Q45" s="20" t="s">
        <v>558</v>
      </c>
    </row>
    <row r="46" spans="1:17">
      <c r="A46" s="20" t="s">
        <v>559</v>
      </c>
      <c r="B46" s="20">
        <v>45</v>
      </c>
      <c r="C46" s="20">
        <v>263</v>
      </c>
      <c r="D46" s="20" t="s">
        <v>226</v>
      </c>
      <c r="E46" s="20" t="s">
        <v>36</v>
      </c>
      <c r="F46" s="20" t="s">
        <v>536</v>
      </c>
      <c r="G46" s="20" t="s">
        <v>537</v>
      </c>
      <c r="H46" s="20" t="s">
        <v>552</v>
      </c>
      <c r="I46" s="20" t="s">
        <v>553</v>
      </c>
      <c r="J46" s="20" t="s">
        <v>560</v>
      </c>
      <c r="K46" s="20" t="s">
        <v>561</v>
      </c>
      <c r="L46" s="20">
        <v>0</v>
      </c>
      <c r="M46" s="20" t="s">
        <v>562</v>
      </c>
      <c r="N46" s="20">
        <v>65</v>
      </c>
      <c r="O46" s="20" t="s">
        <v>563</v>
      </c>
      <c r="P46" s="20" t="s">
        <v>563</v>
      </c>
      <c r="Q46" s="20" t="s">
        <v>564</v>
      </c>
    </row>
    <row r="47" spans="1:17">
      <c r="A47" s="20" t="s">
        <v>565</v>
      </c>
      <c r="B47" s="20">
        <v>33</v>
      </c>
      <c r="C47" s="20">
        <v>251</v>
      </c>
      <c r="D47" s="20" t="s">
        <v>226</v>
      </c>
      <c r="E47" s="20" t="s">
        <v>36</v>
      </c>
      <c r="F47" s="20" t="s">
        <v>511</v>
      </c>
      <c r="G47" s="20" t="s">
        <v>35</v>
      </c>
      <c r="H47" s="20" t="s">
        <v>527</v>
      </c>
      <c r="I47" s="20" t="s">
        <v>528</v>
      </c>
      <c r="J47" s="20" t="s">
        <v>566</v>
      </c>
      <c r="K47" s="20" t="s">
        <v>567</v>
      </c>
      <c r="L47" s="20">
        <v>0</v>
      </c>
      <c r="M47" s="20" t="s">
        <v>568</v>
      </c>
      <c r="N47" s="20">
        <v>15</v>
      </c>
      <c r="O47" s="20" t="s">
        <v>569</v>
      </c>
      <c r="P47" s="20" t="s">
        <v>570</v>
      </c>
      <c r="Q47" s="20" t="s">
        <v>571</v>
      </c>
    </row>
    <row r="48" spans="1:17">
      <c r="A48" s="20" t="s">
        <v>572</v>
      </c>
      <c r="B48" s="20">
        <v>47</v>
      </c>
      <c r="C48" s="20">
        <v>265</v>
      </c>
      <c r="D48" s="20" t="s">
        <v>226</v>
      </c>
      <c r="E48" s="20" t="s">
        <v>36</v>
      </c>
      <c r="F48" s="20" t="s">
        <v>573</v>
      </c>
      <c r="G48" s="20" t="s">
        <v>574</v>
      </c>
      <c r="H48" s="20" t="s">
        <v>575</v>
      </c>
      <c r="I48" s="20" t="s">
        <v>576</v>
      </c>
      <c r="J48" s="20" t="s">
        <v>577</v>
      </c>
      <c r="K48" s="20" t="s">
        <v>578</v>
      </c>
      <c r="L48" s="20">
        <v>0</v>
      </c>
      <c r="M48" s="20" t="s">
        <v>579</v>
      </c>
      <c r="N48" s="20">
        <v>10</v>
      </c>
      <c r="O48" s="20" t="s">
        <v>580</v>
      </c>
      <c r="P48" s="20" t="s">
        <v>580</v>
      </c>
      <c r="Q48" s="20" t="s">
        <v>581</v>
      </c>
    </row>
    <row r="49" spans="1:17">
      <c r="A49" s="20" t="s">
        <v>582</v>
      </c>
      <c r="B49" s="20">
        <v>48</v>
      </c>
      <c r="C49" s="20">
        <v>266</v>
      </c>
      <c r="D49" s="20" t="s">
        <v>226</v>
      </c>
      <c r="E49" s="20" t="s">
        <v>36</v>
      </c>
      <c r="F49" s="20" t="s">
        <v>573</v>
      </c>
      <c r="G49" s="20" t="s">
        <v>574</v>
      </c>
      <c r="H49" s="20" t="s">
        <v>575</v>
      </c>
      <c r="I49" s="20" t="s">
        <v>576</v>
      </c>
      <c r="J49" s="20" t="s">
        <v>583</v>
      </c>
      <c r="K49" s="20" t="s">
        <v>584</v>
      </c>
      <c r="L49" s="20">
        <v>0</v>
      </c>
      <c r="M49" s="20" t="s">
        <v>585</v>
      </c>
      <c r="N49" s="20">
        <v>9</v>
      </c>
      <c r="O49" s="20" t="s">
        <v>586</v>
      </c>
      <c r="P49" s="20" t="s">
        <v>586</v>
      </c>
      <c r="Q49" s="20" t="s">
        <v>587</v>
      </c>
    </row>
    <row r="50" spans="1:17">
      <c r="A50" s="20" t="s">
        <v>588</v>
      </c>
      <c r="B50" s="20">
        <v>49</v>
      </c>
      <c r="C50" s="20">
        <v>267</v>
      </c>
      <c r="D50" s="20" t="s">
        <v>226</v>
      </c>
      <c r="E50" s="20" t="s">
        <v>36</v>
      </c>
      <c r="F50" s="20" t="s">
        <v>573</v>
      </c>
      <c r="G50" s="20" t="s">
        <v>574</v>
      </c>
      <c r="H50" s="20" t="s">
        <v>575</v>
      </c>
      <c r="I50" s="20" t="s">
        <v>576</v>
      </c>
      <c r="J50" s="20" t="s">
        <v>589</v>
      </c>
      <c r="K50" s="20" t="s">
        <v>590</v>
      </c>
      <c r="L50" s="20">
        <v>0</v>
      </c>
      <c r="M50" s="20" t="s">
        <v>591</v>
      </c>
      <c r="N50" s="20">
        <v>22</v>
      </c>
      <c r="O50" s="20" t="s">
        <v>592</v>
      </c>
      <c r="P50" s="20" t="s">
        <v>592</v>
      </c>
      <c r="Q50" s="20" t="s">
        <v>593</v>
      </c>
    </row>
    <row r="51" spans="1:17">
      <c r="A51" s="20" t="s">
        <v>594</v>
      </c>
      <c r="B51" s="20">
        <v>50</v>
      </c>
      <c r="C51" s="20">
        <v>268</v>
      </c>
      <c r="D51" s="20" t="s">
        <v>226</v>
      </c>
      <c r="E51" s="20" t="s">
        <v>36</v>
      </c>
      <c r="F51" s="20" t="s">
        <v>573</v>
      </c>
      <c r="G51" s="20" t="s">
        <v>574</v>
      </c>
      <c r="H51" s="20" t="s">
        <v>595</v>
      </c>
      <c r="I51" s="20" t="s">
        <v>596</v>
      </c>
      <c r="J51" s="20" t="s">
        <v>597</v>
      </c>
      <c r="K51" s="20" t="s">
        <v>598</v>
      </c>
      <c r="L51" s="20">
        <v>0</v>
      </c>
      <c r="M51" s="20" t="s">
        <v>599</v>
      </c>
      <c r="N51" s="20">
        <v>17</v>
      </c>
      <c r="O51" s="20" t="s">
        <v>600</v>
      </c>
      <c r="P51" s="20" t="s">
        <v>600</v>
      </c>
      <c r="Q51" s="20" t="s">
        <v>601</v>
      </c>
    </row>
    <row r="52" spans="1:17">
      <c r="A52" s="20" t="s">
        <v>602</v>
      </c>
      <c r="B52" s="20">
        <v>51</v>
      </c>
      <c r="C52" s="20">
        <v>269</v>
      </c>
      <c r="D52" s="20" t="s">
        <v>226</v>
      </c>
      <c r="E52" s="20" t="s">
        <v>36</v>
      </c>
      <c r="F52" s="20" t="s">
        <v>573</v>
      </c>
      <c r="G52" s="20" t="s">
        <v>574</v>
      </c>
      <c r="H52" s="20" t="s">
        <v>595</v>
      </c>
      <c r="I52" s="20" t="s">
        <v>596</v>
      </c>
      <c r="J52" s="20" t="s">
        <v>603</v>
      </c>
      <c r="K52" s="20" t="s">
        <v>604</v>
      </c>
      <c r="L52" s="20">
        <v>0</v>
      </c>
      <c r="M52" s="20" t="s">
        <v>605</v>
      </c>
      <c r="N52" s="20">
        <v>42</v>
      </c>
      <c r="O52" s="20" t="s">
        <v>606</v>
      </c>
      <c r="P52" s="20" t="s">
        <v>606</v>
      </c>
      <c r="Q52" s="20" t="s">
        <v>607</v>
      </c>
    </row>
    <row r="53" spans="1:17">
      <c r="A53" s="20" t="s">
        <v>608</v>
      </c>
      <c r="B53" s="20">
        <v>52</v>
      </c>
      <c r="C53" s="20">
        <v>270</v>
      </c>
      <c r="D53" s="20" t="s">
        <v>226</v>
      </c>
      <c r="E53" s="20" t="s">
        <v>36</v>
      </c>
      <c r="F53" s="20" t="s">
        <v>573</v>
      </c>
      <c r="G53" s="20" t="s">
        <v>574</v>
      </c>
      <c r="H53" s="20" t="s">
        <v>595</v>
      </c>
      <c r="I53" s="20" t="s">
        <v>596</v>
      </c>
      <c r="J53" s="20" t="s">
        <v>609</v>
      </c>
      <c r="K53" s="20" t="s">
        <v>610</v>
      </c>
      <c r="L53" s="20">
        <v>0</v>
      </c>
      <c r="M53" s="20" t="s">
        <v>611</v>
      </c>
      <c r="N53" s="20">
        <v>18</v>
      </c>
      <c r="O53" s="20" t="s">
        <v>612</v>
      </c>
      <c r="P53" s="20" t="s">
        <v>612</v>
      </c>
      <c r="Q53" s="20" t="s">
        <v>613</v>
      </c>
    </row>
    <row r="54" spans="1:17">
      <c r="A54" s="20" t="s">
        <v>614</v>
      </c>
      <c r="B54" s="20">
        <v>53</v>
      </c>
      <c r="C54" s="20">
        <v>271</v>
      </c>
      <c r="D54" s="20" t="s">
        <v>226</v>
      </c>
      <c r="E54" s="20" t="s">
        <v>36</v>
      </c>
      <c r="F54" s="20" t="s">
        <v>573</v>
      </c>
      <c r="G54" s="20" t="s">
        <v>574</v>
      </c>
      <c r="H54" s="20" t="s">
        <v>615</v>
      </c>
      <c r="I54" s="20" t="s">
        <v>616</v>
      </c>
      <c r="J54" s="20" t="s">
        <v>617</v>
      </c>
      <c r="K54" s="20" t="s">
        <v>618</v>
      </c>
      <c r="L54" s="20">
        <v>0</v>
      </c>
      <c r="M54" s="20" t="s">
        <v>619</v>
      </c>
      <c r="N54" s="20">
        <v>10</v>
      </c>
      <c r="O54" s="20" t="s">
        <v>620</v>
      </c>
      <c r="P54" s="20" t="s">
        <v>620</v>
      </c>
      <c r="Q54" s="20" t="s">
        <v>621</v>
      </c>
    </row>
    <row r="55" spans="1:17">
      <c r="A55" s="20" t="s">
        <v>622</v>
      </c>
      <c r="B55" s="20">
        <v>54</v>
      </c>
      <c r="C55" s="20">
        <v>272</v>
      </c>
      <c r="D55" s="20" t="s">
        <v>226</v>
      </c>
      <c r="E55" s="20" t="s">
        <v>36</v>
      </c>
      <c r="F55" s="20" t="s">
        <v>623</v>
      </c>
      <c r="G55" s="20" t="s">
        <v>624</v>
      </c>
      <c r="H55" s="20" t="s">
        <v>625</v>
      </c>
      <c r="I55" s="20" t="s">
        <v>626</v>
      </c>
      <c r="J55" s="20" t="s">
        <v>627</v>
      </c>
      <c r="K55" s="20" t="s">
        <v>628</v>
      </c>
      <c r="L55" s="20">
        <v>0</v>
      </c>
      <c r="M55" s="20" t="s">
        <v>629</v>
      </c>
      <c r="N55" s="20">
        <v>39</v>
      </c>
      <c r="O55" s="20" t="s">
        <v>630</v>
      </c>
      <c r="P55" s="20" t="s">
        <v>630</v>
      </c>
      <c r="Q55" s="20" t="s">
        <v>631</v>
      </c>
    </row>
    <row r="56" spans="1:17">
      <c r="A56" s="20" t="s">
        <v>632</v>
      </c>
      <c r="B56" s="20">
        <v>55</v>
      </c>
      <c r="C56" s="20">
        <v>273</v>
      </c>
      <c r="D56" s="20" t="s">
        <v>226</v>
      </c>
      <c r="E56" s="20" t="s">
        <v>36</v>
      </c>
      <c r="F56" s="20" t="s">
        <v>623</v>
      </c>
      <c r="G56" s="20" t="s">
        <v>624</v>
      </c>
      <c r="H56" s="20" t="s">
        <v>625</v>
      </c>
      <c r="I56" s="20" t="s">
        <v>626</v>
      </c>
      <c r="J56" s="20" t="s">
        <v>633</v>
      </c>
      <c r="K56" s="20" t="s">
        <v>634</v>
      </c>
      <c r="L56" s="20">
        <v>0</v>
      </c>
      <c r="M56" s="20" t="s">
        <v>635</v>
      </c>
      <c r="N56" s="20">
        <v>28</v>
      </c>
      <c r="O56" s="20" t="s">
        <v>636</v>
      </c>
      <c r="P56" s="20" t="s">
        <v>636</v>
      </c>
      <c r="Q56" s="20" t="s">
        <v>637</v>
      </c>
    </row>
    <row r="57" spans="1:17">
      <c r="A57" s="20" t="s">
        <v>638</v>
      </c>
      <c r="B57" s="20">
        <v>56</v>
      </c>
      <c r="C57" s="20">
        <v>274</v>
      </c>
      <c r="D57" s="20" t="s">
        <v>226</v>
      </c>
      <c r="E57" s="20" t="s">
        <v>36</v>
      </c>
      <c r="F57" s="20" t="s">
        <v>623</v>
      </c>
      <c r="G57" s="20" t="s">
        <v>624</v>
      </c>
      <c r="H57" s="20" t="s">
        <v>625</v>
      </c>
      <c r="I57" s="20" t="s">
        <v>626</v>
      </c>
      <c r="J57" s="20" t="s">
        <v>639</v>
      </c>
      <c r="K57" s="20" t="s">
        <v>640</v>
      </c>
      <c r="L57" s="20">
        <v>0</v>
      </c>
      <c r="M57" s="20" t="s">
        <v>641</v>
      </c>
      <c r="N57" s="20">
        <v>72</v>
      </c>
      <c r="O57" s="20" t="s">
        <v>642</v>
      </c>
      <c r="P57" s="20" t="s">
        <v>642</v>
      </c>
      <c r="Q57" s="20" t="s">
        <v>643</v>
      </c>
    </row>
    <row r="58" spans="1:17">
      <c r="A58" s="20" t="s">
        <v>644</v>
      </c>
      <c r="B58" s="20">
        <v>39</v>
      </c>
      <c r="C58" s="20">
        <v>257</v>
      </c>
      <c r="D58" s="20" t="s">
        <v>226</v>
      </c>
      <c r="E58" s="20" t="s">
        <v>36</v>
      </c>
      <c r="F58" s="20" t="s">
        <v>511</v>
      </c>
      <c r="G58" s="20" t="s">
        <v>35</v>
      </c>
      <c r="H58" s="20" t="s">
        <v>645</v>
      </c>
      <c r="I58" s="20" t="s">
        <v>646</v>
      </c>
      <c r="J58" s="20" t="s">
        <v>647</v>
      </c>
      <c r="K58" s="20" t="s">
        <v>648</v>
      </c>
      <c r="L58" s="20">
        <v>0</v>
      </c>
      <c r="M58" s="20" t="s">
        <v>649</v>
      </c>
      <c r="N58" s="20">
        <v>66</v>
      </c>
      <c r="O58" s="20" t="s">
        <v>650</v>
      </c>
      <c r="P58" s="20" t="s">
        <v>650</v>
      </c>
      <c r="Q58" s="20" t="s">
        <v>651</v>
      </c>
    </row>
    <row r="59" spans="1:17">
      <c r="A59" s="20" t="s">
        <v>652</v>
      </c>
      <c r="B59" s="20">
        <v>40</v>
      </c>
      <c r="C59" s="20">
        <v>258</v>
      </c>
      <c r="D59" s="20" t="s">
        <v>226</v>
      </c>
      <c r="E59" s="20" t="s">
        <v>36</v>
      </c>
      <c r="F59" s="20" t="s">
        <v>511</v>
      </c>
      <c r="G59" s="20" t="s">
        <v>35</v>
      </c>
      <c r="H59" s="20" t="s">
        <v>645</v>
      </c>
      <c r="I59" s="20" t="s">
        <v>646</v>
      </c>
      <c r="J59" s="20" t="s">
        <v>653</v>
      </c>
      <c r="K59" s="20" t="s">
        <v>654</v>
      </c>
      <c r="L59" s="20">
        <v>0</v>
      </c>
      <c r="M59" s="20" t="s">
        <v>655</v>
      </c>
      <c r="N59" s="20">
        <v>40</v>
      </c>
      <c r="O59" s="20" t="s">
        <v>656</v>
      </c>
      <c r="P59" s="20" t="s">
        <v>656</v>
      </c>
      <c r="Q59" s="20" t="s">
        <v>657</v>
      </c>
    </row>
    <row r="60" spans="1:17">
      <c r="A60" s="20" t="s">
        <v>658</v>
      </c>
      <c r="B60" s="20">
        <v>41</v>
      </c>
      <c r="C60" s="20">
        <v>259</v>
      </c>
      <c r="D60" s="20" t="s">
        <v>226</v>
      </c>
      <c r="E60" s="20" t="s">
        <v>36</v>
      </c>
      <c r="F60" s="20" t="s">
        <v>511</v>
      </c>
      <c r="G60" s="20" t="s">
        <v>35</v>
      </c>
      <c r="H60" s="20" t="s">
        <v>645</v>
      </c>
      <c r="I60" s="20" t="s">
        <v>646</v>
      </c>
      <c r="J60" s="20" t="s">
        <v>659</v>
      </c>
      <c r="K60" s="20" t="s">
        <v>660</v>
      </c>
      <c r="L60" s="20">
        <v>0</v>
      </c>
      <c r="M60" s="20" t="s">
        <v>661</v>
      </c>
      <c r="N60" s="20">
        <v>15</v>
      </c>
      <c r="O60" s="20" t="s">
        <v>662</v>
      </c>
      <c r="P60" s="20" t="s">
        <v>662</v>
      </c>
      <c r="Q60" s="20" t="s">
        <v>663</v>
      </c>
    </row>
    <row r="61" spans="1:17">
      <c r="A61" s="20" t="s">
        <v>664</v>
      </c>
      <c r="B61" s="20">
        <v>60</v>
      </c>
      <c r="C61" s="20">
        <v>315</v>
      </c>
      <c r="D61" s="20" t="s">
        <v>226</v>
      </c>
      <c r="E61" s="20" t="s">
        <v>36</v>
      </c>
      <c r="F61" s="20" t="s">
        <v>573</v>
      </c>
      <c r="G61" s="20" t="s">
        <v>574</v>
      </c>
      <c r="H61" s="20" t="s">
        <v>615</v>
      </c>
      <c r="I61" s="20" t="s">
        <v>616</v>
      </c>
      <c r="J61" s="20" t="s">
        <v>665</v>
      </c>
      <c r="K61" s="20" t="s">
        <v>666</v>
      </c>
      <c r="L61" s="20">
        <v>0</v>
      </c>
      <c r="M61" s="20" t="s">
        <v>667</v>
      </c>
      <c r="N61" s="20">
        <v>39</v>
      </c>
      <c r="O61" s="20" t="s">
        <v>668</v>
      </c>
      <c r="P61" s="20" t="s">
        <v>668</v>
      </c>
      <c r="Q61" s="20" t="s">
        <v>669</v>
      </c>
    </row>
    <row r="62" spans="1:17">
      <c r="A62" s="20" t="s">
        <v>670</v>
      </c>
      <c r="B62" s="20">
        <v>61</v>
      </c>
      <c r="C62" s="20">
        <v>316</v>
      </c>
      <c r="D62" s="20" t="s">
        <v>226</v>
      </c>
      <c r="E62" s="20" t="s">
        <v>36</v>
      </c>
      <c r="F62" s="20" t="s">
        <v>573</v>
      </c>
      <c r="G62" s="20" t="s">
        <v>574</v>
      </c>
      <c r="H62" s="20" t="s">
        <v>615</v>
      </c>
      <c r="I62" s="20" t="s">
        <v>616</v>
      </c>
      <c r="J62" s="20" t="s">
        <v>671</v>
      </c>
      <c r="K62" s="20" t="s">
        <v>672</v>
      </c>
      <c r="L62" s="20">
        <v>0</v>
      </c>
      <c r="M62" s="20" t="s">
        <v>673</v>
      </c>
      <c r="N62" s="20">
        <v>15</v>
      </c>
      <c r="O62" s="20" t="s">
        <v>674</v>
      </c>
      <c r="P62" s="20" t="s">
        <v>674</v>
      </c>
      <c r="Q62" s="20" t="s">
        <v>675</v>
      </c>
    </row>
    <row r="63" spans="1:17">
      <c r="A63" s="20" t="s">
        <v>676</v>
      </c>
      <c r="B63" s="20">
        <v>62</v>
      </c>
      <c r="C63" s="20">
        <v>317</v>
      </c>
      <c r="D63" s="20" t="s">
        <v>226</v>
      </c>
      <c r="E63" s="20" t="s">
        <v>36</v>
      </c>
      <c r="F63" s="20" t="s">
        <v>573</v>
      </c>
      <c r="G63" s="20" t="s">
        <v>574</v>
      </c>
      <c r="H63" s="20" t="s">
        <v>615</v>
      </c>
      <c r="I63" s="20" t="s">
        <v>616</v>
      </c>
      <c r="J63" s="20" t="s">
        <v>677</v>
      </c>
      <c r="K63" s="20" t="s">
        <v>678</v>
      </c>
      <c r="L63" s="20">
        <v>0</v>
      </c>
      <c r="M63" s="20" t="s">
        <v>679</v>
      </c>
      <c r="N63" s="20">
        <v>22</v>
      </c>
      <c r="O63" s="20" t="s">
        <v>680</v>
      </c>
      <c r="P63" s="20" t="s">
        <v>680</v>
      </c>
      <c r="Q63" s="20" t="s">
        <v>681</v>
      </c>
    </row>
    <row r="64" spans="1:17">
      <c r="A64" s="20" t="s">
        <v>682</v>
      </c>
      <c r="B64" s="20">
        <v>63</v>
      </c>
      <c r="C64" s="20">
        <v>318</v>
      </c>
      <c r="D64" s="20" t="s">
        <v>226</v>
      </c>
      <c r="E64" s="20" t="s">
        <v>36</v>
      </c>
      <c r="F64" s="20" t="s">
        <v>573</v>
      </c>
      <c r="G64" s="20" t="s">
        <v>574</v>
      </c>
      <c r="H64" s="20" t="s">
        <v>615</v>
      </c>
      <c r="I64" s="20" t="s">
        <v>616</v>
      </c>
      <c r="J64" s="20" t="s">
        <v>683</v>
      </c>
      <c r="K64" s="20" t="s">
        <v>684</v>
      </c>
      <c r="L64" s="20">
        <v>0</v>
      </c>
      <c r="M64" s="20" t="s">
        <v>685</v>
      </c>
      <c r="N64" s="20">
        <v>32</v>
      </c>
      <c r="O64" s="20" t="s">
        <v>686</v>
      </c>
      <c r="P64" s="20" t="s">
        <v>686</v>
      </c>
      <c r="Q64" s="20" t="s">
        <v>687</v>
      </c>
    </row>
    <row r="65" spans="1:17">
      <c r="A65" s="20" t="s">
        <v>688</v>
      </c>
      <c r="B65" s="20">
        <v>64</v>
      </c>
      <c r="C65" s="20">
        <v>319</v>
      </c>
      <c r="D65" s="20" t="s">
        <v>226</v>
      </c>
      <c r="E65" s="20" t="s">
        <v>36</v>
      </c>
      <c r="F65" s="20" t="s">
        <v>573</v>
      </c>
      <c r="G65" s="20" t="s">
        <v>574</v>
      </c>
      <c r="H65" s="20" t="s">
        <v>595</v>
      </c>
      <c r="I65" s="20" t="s">
        <v>596</v>
      </c>
      <c r="J65" s="20" t="s">
        <v>689</v>
      </c>
      <c r="K65" s="20" t="s">
        <v>690</v>
      </c>
      <c r="L65" s="20">
        <v>0</v>
      </c>
      <c r="M65" s="20" t="s">
        <v>691</v>
      </c>
      <c r="N65" s="20">
        <v>15</v>
      </c>
      <c r="O65" s="20" t="s">
        <v>692</v>
      </c>
      <c r="P65" s="20" t="s">
        <v>692</v>
      </c>
      <c r="Q65" s="20" t="s">
        <v>693</v>
      </c>
    </row>
    <row r="66" spans="1:17">
      <c r="A66" s="20" t="s">
        <v>694</v>
      </c>
      <c r="B66" s="20">
        <v>65</v>
      </c>
      <c r="C66" s="20">
        <v>320</v>
      </c>
      <c r="D66" s="20" t="s">
        <v>226</v>
      </c>
      <c r="E66" s="20" t="s">
        <v>36</v>
      </c>
      <c r="F66" s="20" t="s">
        <v>536</v>
      </c>
      <c r="G66" s="20" t="s">
        <v>537</v>
      </c>
      <c r="H66" s="20" t="s">
        <v>552</v>
      </c>
      <c r="I66" s="20" t="s">
        <v>553</v>
      </c>
      <c r="J66" s="20" t="s">
        <v>695</v>
      </c>
      <c r="K66" s="20" t="s">
        <v>696</v>
      </c>
      <c r="L66" s="20">
        <v>0</v>
      </c>
      <c r="M66" s="20" t="s">
        <v>697</v>
      </c>
      <c r="N66" s="20">
        <v>13</v>
      </c>
      <c r="O66" s="20" t="s">
        <v>698</v>
      </c>
      <c r="P66" s="20" t="s">
        <v>698</v>
      </c>
      <c r="Q66" s="20" t="s">
        <v>699</v>
      </c>
    </row>
    <row r="67" spans="1:17">
      <c r="A67" s="20" t="s">
        <v>700</v>
      </c>
      <c r="B67" s="20">
        <v>66</v>
      </c>
      <c r="C67" s="20">
        <v>321</v>
      </c>
      <c r="D67" s="20" t="s">
        <v>226</v>
      </c>
      <c r="E67" s="20" t="s">
        <v>36</v>
      </c>
      <c r="F67" s="20" t="s">
        <v>536</v>
      </c>
      <c r="G67" s="20" t="s">
        <v>537</v>
      </c>
      <c r="H67" s="20" t="s">
        <v>538</v>
      </c>
      <c r="I67" s="20" t="s">
        <v>539</v>
      </c>
      <c r="J67" s="20" t="s">
        <v>701</v>
      </c>
      <c r="K67" s="20" t="s">
        <v>702</v>
      </c>
      <c r="L67" s="20">
        <v>0</v>
      </c>
      <c r="M67" s="20" t="s">
        <v>703</v>
      </c>
      <c r="N67" s="20">
        <v>20</v>
      </c>
      <c r="O67" s="20" t="s">
        <v>704</v>
      </c>
      <c r="P67" s="20" t="s">
        <v>704</v>
      </c>
      <c r="Q67" s="20" t="s">
        <v>705</v>
      </c>
    </row>
    <row r="68" spans="1:17">
      <c r="A68" s="20" t="s">
        <v>706</v>
      </c>
      <c r="B68" s="20">
        <v>67</v>
      </c>
      <c r="C68" s="20">
        <v>322</v>
      </c>
      <c r="D68" s="20" t="s">
        <v>226</v>
      </c>
      <c r="E68" s="20" t="s">
        <v>36</v>
      </c>
      <c r="F68" s="20" t="s">
        <v>536</v>
      </c>
      <c r="G68" s="20" t="s">
        <v>537</v>
      </c>
      <c r="H68" s="20" t="s">
        <v>707</v>
      </c>
      <c r="I68" s="20" t="s">
        <v>539</v>
      </c>
      <c r="J68" s="20" t="s">
        <v>708</v>
      </c>
      <c r="K68" s="20" t="s">
        <v>709</v>
      </c>
      <c r="L68" s="20">
        <v>0</v>
      </c>
      <c r="M68" s="20" t="s">
        <v>710</v>
      </c>
      <c r="N68" s="20">
        <v>5</v>
      </c>
      <c r="O68" s="20" t="s">
        <v>711</v>
      </c>
      <c r="P68" s="20" t="s">
        <v>711</v>
      </c>
      <c r="Q68" s="20" t="s">
        <v>712</v>
      </c>
    </row>
    <row r="69" spans="1:17">
      <c r="A69" s="20" t="s">
        <v>713</v>
      </c>
      <c r="B69" s="20">
        <v>34</v>
      </c>
      <c r="C69" s="20">
        <v>252</v>
      </c>
      <c r="D69" s="20" t="s">
        <v>226</v>
      </c>
      <c r="E69" s="20" t="s">
        <v>36</v>
      </c>
      <c r="F69" s="20" t="s">
        <v>511</v>
      </c>
      <c r="G69" s="20" t="s">
        <v>35</v>
      </c>
      <c r="H69" s="20" t="s">
        <v>714</v>
      </c>
      <c r="I69" s="20" t="s">
        <v>715</v>
      </c>
      <c r="J69" s="20" t="s">
        <v>716</v>
      </c>
      <c r="K69" s="20" t="s">
        <v>717</v>
      </c>
      <c r="L69" s="20">
        <v>0</v>
      </c>
      <c r="M69" s="20" t="s">
        <v>718</v>
      </c>
      <c r="N69" s="20">
        <v>17</v>
      </c>
      <c r="O69" s="20" t="s">
        <v>719</v>
      </c>
      <c r="P69" s="20" t="s">
        <v>719</v>
      </c>
      <c r="Q69" s="20" t="s">
        <v>720</v>
      </c>
    </row>
    <row r="70" spans="1:17">
      <c r="A70" s="20" t="s">
        <v>721</v>
      </c>
      <c r="B70" s="20">
        <v>37</v>
      </c>
      <c r="C70" s="20">
        <v>255</v>
      </c>
      <c r="D70" s="20" t="s">
        <v>226</v>
      </c>
      <c r="E70" s="20" t="s">
        <v>36</v>
      </c>
      <c r="F70" s="20" t="s">
        <v>511</v>
      </c>
      <c r="G70" s="20" t="s">
        <v>35</v>
      </c>
      <c r="H70" s="20" t="s">
        <v>714</v>
      </c>
      <c r="I70" s="20" t="s">
        <v>715</v>
      </c>
      <c r="J70" s="20" t="s">
        <v>722</v>
      </c>
      <c r="K70" s="20" t="s">
        <v>723</v>
      </c>
      <c r="L70" s="20">
        <v>0</v>
      </c>
      <c r="M70" s="20" t="s">
        <v>724</v>
      </c>
      <c r="N70" s="20">
        <v>13</v>
      </c>
      <c r="O70" s="20" t="s">
        <v>725</v>
      </c>
      <c r="P70" s="20" t="s">
        <v>725</v>
      </c>
      <c r="Q70" s="20" t="s">
        <v>726</v>
      </c>
    </row>
    <row r="71" spans="1:17">
      <c r="A71" s="20" t="s">
        <v>727</v>
      </c>
      <c r="B71" s="20">
        <v>38</v>
      </c>
      <c r="C71" s="20">
        <v>256</v>
      </c>
      <c r="D71" s="20" t="s">
        <v>226</v>
      </c>
      <c r="E71" s="20" t="s">
        <v>36</v>
      </c>
      <c r="F71" s="20" t="s">
        <v>511</v>
      </c>
      <c r="G71" s="20" t="s">
        <v>35</v>
      </c>
      <c r="H71" s="20" t="s">
        <v>714</v>
      </c>
      <c r="I71" s="20" t="s">
        <v>715</v>
      </c>
      <c r="J71" s="20" t="s">
        <v>728</v>
      </c>
      <c r="K71" s="20" t="s">
        <v>729</v>
      </c>
      <c r="L71" s="20">
        <v>0</v>
      </c>
      <c r="M71" s="20" t="s">
        <v>730</v>
      </c>
      <c r="N71" s="20">
        <v>28</v>
      </c>
      <c r="O71" s="20" t="s">
        <v>731</v>
      </c>
      <c r="P71" s="20" t="s">
        <v>731</v>
      </c>
      <c r="Q71" s="20" t="s">
        <v>732</v>
      </c>
    </row>
    <row r="72" spans="1:17">
      <c r="A72" s="20" t="s">
        <v>733</v>
      </c>
      <c r="B72" s="20">
        <v>71</v>
      </c>
      <c r="C72" s="20">
        <v>326</v>
      </c>
      <c r="D72" s="20" t="s">
        <v>226</v>
      </c>
      <c r="E72" s="20" t="s">
        <v>36</v>
      </c>
      <c r="F72" s="20" t="s">
        <v>623</v>
      </c>
      <c r="G72" s="20" t="s">
        <v>624</v>
      </c>
      <c r="H72" s="20" t="s">
        <v>734</v>
      </c>
      <c r="I72" s="20" t="s">
        <v>735</v>
      </c>
      <c r="J72" s="20" t="s">
        <v>736</v>
      </c>
      <c r="K72" s="20" t="s">
        <v>737</v>
      </c>
      <c r="L72" s="20">
        <v>0</v>
      </c>
      <c r="M72" s="20" t="s">
        <v>738</v>
      </c>
      <c r="N72" s="20">
        <v>7</v>
      </c>
      <c r="O72" s="20" t="s">
        <v>739</v>
      </c>
      <c r="P72" s="20" t="s">
        <v>739</v>
      </c>
      <c r="Q72" s="20" t="s">
        <v>740</v>
      </c>
    </row>
    <row r="73" spans="1:17">
      <c r="A73" s="20" t="s">
        <v>741</v>
      </c>
      <c r="B73" s="20">
        <v>72</v>
      </c>
      <c r="C73" s="20">
        <v>327</v>
      </c>
      <c r="D73" s="20" t="s">
        <v>226</v>
      </c>
      <c r="E73" s="20" t="s">
        <v>36</v>
      </c>
      <c r="F73" s="20" t="s">
        <v>623</v>
      </c>
      <c r="G73" s="20" t="s">
        <v>624</v>
      </c>
      <c r="H73" s="20" t="s">
        <v>734</v>
      </c>
      <c r="I73" s="20" t="s">
        <v>735</v>
      </c>
      <c r="J73" s="20" t="s">
        <v>742</v>
      </c>
      <c r="K73" s="20" t="s">
        <v>743</v>
      </c>
      <c r="L73" s="20">
        <v>0</v>
      </c>
      <c r="M73" s="20" t="s">
        <v>744</v>
      </c>
      <c r="N73" s="20">
        <v>7</v>
      </c>
      <c r="O73" s="20" t="s">
        <v>745</v>
      </c>
      <c r="P73" s="20" t="s">
        <v>745</v>
      </c>
      <c r="Q73" s="20" t="s">
        <v>746</v>
      </c>
    </row>
    <row r="74" spans="1:17">
      <c r="A74" s="20" t="s">
        <v>747</v>
      </c>
      <c r="B74" s="20">
        <v>73</v>
      </c>
      <c r="C74" s="20">
        <v>328</v>
      </c>
      <c r="D74" s="20" t="s">
        <v>226</v>
      </c>
      <c r="E74" s="20" t="s">
        <v>36</v>
      </c>
      <c r="F74" s="20" t="s">
        <v>623</v>
      </c>
      <c r="G74" s="20" t="s">
        <v>624</v>
      </c>
      <c r="H74" s="20" t="s">
        <v>734</v>
      </c>
      <c r="I74" s="20" t="s">
        <v>735</v>
      </c>
      <c r="J74" s="20" t="s">
        <v>748</v>
      </c>
      <c r="K74" s="20" t="s">
        <v>749</v>
      </c>
      <c r="L74" s="20">
        <v>0</v>
      </c>
      <c r="M74" s="20" t="s">
        <v>750</v>
      </c>
      <c r="N74" s="20">
        <v>29</v>
      </c>
      <c r="O74" s="20" t="s">
        <v>751</v>
      </c>
      <c r="P74" s="20" t="s">
        <v>751</v>
      </c>
      <c r="Q74" s="20" t="s">
        <v>752</v>
      </c>
    </row>
    <row r="75" spans="1:17">
      <c r="A75" s="20" t="s">
        <v>753</v>
      </c>
      <c r="B75" s="20">
        <v>74</v>
      </c>
      <c r="C75" s="20">
        <v>329</v>
      </c>
      <c r="D75" s="20" t="s">
        <v>226</v>
      </c>
      <c r="E75" s="20" t="s">
        <v>36</v>
      </c>
      <c r="F75" s="20" t="s">
        <v>623</v>
      </c>
      <c r="G75" s="20" t="s">
        <v>624</v>
      </c>
      <c r="H75" s="20" t="s">
        <v>625</v>
      </c>
      <c r="I75" s="20" t="s">
        <v>626</v>
      </c>
      <c r="J75" s="20" t="s">
        <v>754</v>
      </c>
      <c r="K75" s="20" t="s">
        <v>755</v>
      </c>
      <c r="L75" s="20">
        <v>0</v>
      </c>
      <c r="M75" s="20" t="s">
        <v>756</v>
      </c>
      <c r="N75" s="20">
        <v>86</v>
      </c>
      <c r="O75" s="20" t="s">
        <v>757</v>
      </c>
      <c r="P75" s="20" t="s">
        <v>757</v>
      </c>
      <c r="Q75" s="20" t="s">
        <v>758</v>
      </c>
    </row>
    <row r="76" spans="1:17">
      <c r="A76" s="20" t="s">
        <v>759</v>
      </c>
      <c r="B76" s="20">
        <v>75</v>
      </c>
      <c r="C76" s="20">
        <v>386</v>
      </c>
      <c r="D76" s="20" t="s">
        <v>226</v>
      </c>
      <c r="E76" s="20" t="s">
        <v>36</v>
      </c>
      <c r="F76" s="20" t="s">
        <v>623</v>
      </c>
      <c r="G76" s="20" t="s">
        <v>624</v>
      </c>
      <c r="H76" s="20" t="s">
        <v>625</v>
      </c>
      <c r="I76" s="20" t="s">
        <v>626</v>
      </c>
      <c r="J76" s="20" t="s">
        <v>760</v>
      </c>
      <c r="K76" s="20" t="s">
        <v>761</v>
      </c>
      <c r="L76" s="20">
        <v>0</v>
      </c>
      <c r="M76" s="20" t="s">
        <v>762</v>
      </c>
      <c r="N76" s="20">
        <v>17</v>
      </c>
      <c r="O76" s="20" t="s">
        <v>763</v>
      </c>
      <c r="P76" s="20" t="s">
        <v>763</v>
      </c>
      <c r="Q76" s="20" t="s">
        <v>764</v>
      </c>
    </row>
  </sheetData>
  <autoFilter ref="A1:Q76" xr:uid="{DA17BDB1-89BC-4594-9948-BACC85D59AFF}">
    <sortState xmlns:xlrd2="http://schemas.microsoft.com/office/spreadsheetml/2017/richdata2" ref="A2:Q71">
      <sortCondition ref="I2:I76"/>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13B295-FF4E-4A19-9D1C-E21CF7D0B2FE}">
  <dimension ref="A1:S345"/>
  <sheetViews>
    <sheetView topLeftCell="A338" zoomScale="85" zoomScaleNormal="85" workbookViewId="0">
      <selection activeCell="A310" sqref="A310:S345"/>
    </sheetView>
  </sheetViews>
  <sheetFormatPr defaultRowHeight="15"/>
  <cols>
    <col min="1" max="1" width="12.42578125" customWidth="1"/>
    <col min="5" max="5" width="14.42578125" customWidth="1"/>
    <col min="6" max="6" width="21" customWidth="1"/>
    <col min="7" max="7" width="24.85546875" customWidth="1"/>
    <col min="11" max="11" width="11.7109375" style="24" customWidth="1"/>
    <col min="13" max="13" width="27.140625" style="26" customWidth="1"/>
    <col min="16" max="16" width="10.7109375" style="24" bestFit="1" customWidth="1"/>
    <col min="17" max="17" width="12.7109375" customWidth="1"/>
    <col min="19" max="19" width="12.7109375" customWidth="1"/>
  </cols>
  <sheetData>
    <row r="1" spans="1:19" s="22" customFormat="1" ht="42" customHeight="1">
      <c r="A1" s="21" t="s">
        <v>0</v>
      </c>
      <c r="B1" s="22" t="str">
        <f>'Liste Linéaire_Togo'!B1</f>
        <v>Nom et Prénoms</v>
      </c>
      <c r="C1" s="22" t="str">
        <f>'Liste Linéaire_Togo'!F1</f>
        <v>Sexe</v>
      </c>
      <c r="D1" s="22" t="str">
        <f>'Liste Linéaire_Togo'!G1</f>
        <v>Profession</v>
      </c>
      <c r="E1" s="22" t="str">
        <f>'Liste Linéaire_Togo'!I1</f>
        <v>Quatrier de provenance</v>
      </c>
      <c r="F1" s="22" t="str">
        <f>'Liste Linéaire_Togo'!J1</f>
        <v>Latitude</v>
      </c>
      <c r="G1" s="22" t="str">
        <f>'Liste Linéaire_Togo'!K1</f>
        <v>Longitude</v>
      </c>
      <c r="H1" s="22" t="str">
        <f>'Liste Linéaire_Togo'!M1</f>
        <v>Commune</v>
      </c>
      <c r="I1" s="22" t="str">
        <f>'Liste Linéaire_Togo'!N1</f>
        <v>District</v>
      </c>
      <c r="J1" s="22" t="str">
        <f>'Liste Linéaire_Togo'!O1</f>
        <v>Région</v>
      </c>
      <c r="K1" s="23" t="str">
        <f>'Liste Linéaire_Togo'!P1</f>
        <v>Date de début des signes</v>
      </c>
      <c r="L1" s="22" t="str">
        <f>'Liste Linéaire_Togo'!Q1</f>
        <v>EPI Week</v>
      </c>
      <c r="M1" s="25" t="str">
        <f>'Liste Linéaire_Togo'!AC1</f>
        <v>Principale source d’eau de boisson</v>
      </c>
      <c r="N1" s="22" t="str">
        <f>'Liste Linéaire_Togo'!AF1</f>
        <v>Résultat TDR</v>
      </c>
      <c r="O1" s="22" t="str">
        <f>'Liste Linéaire_Togo'!AH1</f>
        <v>Hospitalisation (oui ou non)</v>
      </c>
      <c r="P1" s="23" t="str">
        <f>'Liste Linéaire_Togo'!AI1</f>
        <v>Date de Sortie</v>
      </c>
      <c r="Q1" s="22" t="str">
        <f>'Liste Linéaire_Togo'!AJ1</f>
        <v>Mode de sortie (Guéri/Référé/dcd)</v>
      </c>
      <c r="R1" s="22" t="str">
        <f>'Liste Linéaire_Togo'!AK1</f>
        <v xml:space="preserve">Classification finale (Suspect/Probable/Confirmé) </v>
      </c>
      <c r="S1" s="22" t="str">
        <f>'Liste Linéaire_Togo'!AN1</f>
        <v>Canton</v>
      </c>
    </row>
    <row r="2" spans="1:19" ht="60">
      <c r="A2" t="str">
        <f>_xlfn.CONCAT("Point (",G2," ",F2,")")</f>
        <v>Point (1.2885405838783568 6.171169451806052)</v>
      </c>
      <c r="B2" s="22" t="str">
        <f>'Liste Linéaire_Togo'!B2</f>
        <v>AMEGNINOU Amétépé</v>
      </c>
      <c r="C2" s="22" t="str">
        <f>'Liste Linéaire_Togo'!F2</f>
        <v>Masculin</v>
      </c>
      <c r="D2" s="22" t="str">
        <f>'Liste Linéaire_Togo'!G2</f>
        <v>Chauffeur</v>
      </c>
      <c r="E2" s="22" t="str">
        <f>'Liste Linéaire_Togo'!I2</f>
        <v>Adakpamé</v>
      </c>
      <c r="F2" s="22" t="str">
        <f>VLOOKUP(E2,CARTE!$C$1:$F$300,3,FALSE)</f>
        <v>6.171169451806052</v>
      </c>
      <c r="G2" s="22" t="str">
        <f>VLOOKUP(E2,CARTE!$C$1:$F$300,4,FALSE)</f>
        <v>1.2885405838783568</v>
      </c>
      <c r="H2" s="22" t="str">
        <f>'Liste Linéaire_Togo'!AM2</f>
        <v>Golfe 1</v>
      </c>
      <c r="I2" s="22" t="str">
        <f>'Liste Linéaire_Togo'!N2</f>
        <v>Golfe</v>
      </c>
      <c r="J2" s="22" t="str">
        <f>'Liste Linéaire_Togo'!O2</f>
        <v>Grand Lomé</v>
      </c>
      <c r="K2" s="23">
        <f>'Liste Linéaire_Togo'!P2</f>
        <v>45517</v>
      </c>
      <c r="L2" s="22" t="str">
        <f>'Liste Linéaire_Togo'!Q2</f>
        <v>S33</v>
      </c>
      <c r="M2" s="25" t="str">
        <f>'Liste Linéaire_Togo'!AC2</f>
        <v>Forage</v>
      </c>
      <c r="N2" s="22" t="str">
        <f>'Liste Linéaire_Togo'!AF2</f>
        <v>positif</v>
      </c>
      <c r="O2" s="22">
        <f>'Liste Linéaire_Togo'!AH2</f>
        <v>0</v>
      </c>
      <c r="P2" s="23">
        <f>'Liste Linéaire_Togo'!AI2</f>
        <v>45520</v>
      </c>
      <c r="Q2" s="22" t="str">
        <f>'Liste Linéaire_Togo'!AJ2</f>
        <v>Guéri</v>
      </c>
      <c r="R2" s="22" t="str">
        <f>'Liste Linéaire_Togo'!AO2</f>
        <v>Positif</v>
      </c>
      <c r="S2" s="22" t="str">
        <f>'Liste Linéaire_Togo'!AN2</f>
        <v>Bè-Est</v>
      </c>
    </row>
    <row r="3" spans="1:19" ht="30">
      <c r="A3" t="str">
        <f t="shared" ref="A3:A66" si="0">_xlfn.CONCAT("Point (",G3," ",F3,")")</f>
        <v>Point (1.2885405838783568 6.171169451806052)</v>
      </c>
      <c r="B3" s="22" t="str">
        <f>'Liste Linéaire_Togo'!B3</f>
        <v>SENA Gerôme</v>
      </c>
      <c r="C3" s="22" t="str">
        <f>'Liste Linéaire_Togo'!F3</f>
        <v>Masculin</v>
      </c>
      <c r="D3" s="22" t="str">
        <f>'Liste Linéaire_Togo'!G3</f>
        <v>Cuisinier</v>
      </c>
      <c r="E3" s="22" t="str">
        <f>'Liste Linéaire_Togo'!I3</f>
        <v>Adakpamé</v>
      </c>
      <c r="F3" s="22" t="str">
        <f>VLOOKUP(E3,CARTE!$C$1:$F$300,3,FALSE)</f>
        <v>6.171169451806052</v>
      </c>
      <c r="G3" s="22" t="str">
        <f>VLOOKUP(E3,CARTE!$C$1:$F$300,4,FALSE)</f>
        <v>1.2885405838783568</v>
      </c>
      <c r="H3" s="22" t="str">
        <f>'Liste Linéaire_Togo'!AM3</f>
        <v>Golfe 1</v>
      </c>
      <c r="I3" s="22" t="str">
        <f>'Liste Linéaire_Togo'!N3</f>
        <v>Golfe</v>
      </c>
      <c r="J3" s="22" t="str">
        <f>'Liste Linéaire_Togo'!O3</f>
        <v>Grand Lomé</v>
      </c>
      <c r="K3" s="23">
        <f>'Liste Linéaire_Togo'!P3</f>
        <v>45516</v>
      </c>
      <c r="L3" s="22" t="str">
        <f>'Liste Linéaire_Togo'!Q3</f>
        <v>S33</v>
      </c>
      <c r="M3" s="25" t="str">
        <f>'Liste Linéaire_Togo'!AC3</f>
        <v>puits peu profod; eau en bouteille</v>
      </c>
      <c r="N3" s="22" t="str">
        <f>'Liste Linéaire_Togo'!AF3</f>
        <v>positif</v>
      </c>
      <c r="O3" s="22">
        <f>'Liste Linéaire_Togo'!AH3</f>
        <v>0</v>
      </c>
      <c r="P3" s="23">
        <f>'Liste Linéaire_Togo'!AI3</f>
        <v>45521</v>
      </c>
      <c r="Q3" s="22" t="str">
        <f>'Liste Linéaire_Togo'!AJ3</f>
        <v>dcd</v>
      </c>
      <c r="R3" s="22" t="str">
        <f>'Liste Linéaire_Togo'!AO3</f>
        <v>Positif</v>
      </c>
      <c r="S3" s="22" t="str">
        <f>'Liste Linéaire_Togo'!AN3</f>
        <v>Bè-Est</v>
      </c>
    </row>
    <row r="4" spans="1:19" ht="45">
      <c r="A4" t="str">
        <f t="shared" si="0"/>
        <v>Point (1.2885405838783568 6.171169451806052)</v>
      </c>
      <c r="B4" s="22" t="str">
        <f>'Liste Linéaire_Togo'!B4</f>
        <v>AMEGNINOU Jacob</v>
      </c>
      <c r="C4" s="22" t="str">
        <f>'Liste Linéaire_Togo'!F4</f>
        <v>Masculin</v>
      </c>
      <c r="D4" s="22" t="str">
        <f>'Liste Linéaire_Togo'!G4</f>
        <v>Eleve</v>
      </c>
      <c r="E4" s="22" t="str">
        <f>'Liste Linéaire_Togo'!I4</f>
        <v>Adakpamé</v>
      </c>
      <c r="F4" s="22" t="str">
        <f>VLOOKUP(E4,CARTE!$C$1:$F$300,3,FALSE)</f>
        <v>6.171169451806052</v>
      </c>
      <c r="G4" s="22" t="str">
        <f>VLOOKUP(E4,CARTE!$C$1:$F$300,4,FALSE)</f>
        <v>1.2885405838783568</v>
      </c>
      <c r="H4" s="22" t="str">
        <f>'Liste Linéaire_Togo'!AM4</f>
        <v>Golfe 1</v>
      </c>
      <c r="I4" s="22" t="str">
        <f>'Liste Linéaire_Togo'!N4</f>
        <v>Golfe</v>
      </c>
      <c r="J4" s="22" t="str">
        <f>'Liste Linéaire_Togo'!O4</f>
        <v>Grand Lomé</v>
      </c>
      <c r="K4" s="23">
        <f>'Liste Linéaire_Togo'!P4</f>
        <v>45517</v>
      </c>
      <c r="L4" s="22" t="str">
        <f>'Liste Linéaire_Togo'!Q4</f>
        <v>S33</v>
      </c>
      <c r="M4" s="25" t="str">
        <f>'Liste Linéaire_Togo'!AC4</f>
        <v>Forage</v>
      </c>
      <c r="N4" s="22" t="str">
        <f>'Liste Linéaire_Togo'!AF4</f>
        <v>positif</v>
      </c>
      <c r="O4" s="22">
        <f>'Liste Linéaire_Togo'!AH4</f>
        <v>0</v>
      </c>
      <c r="P4" s="23">
        <f>'Liste Linéaire_Togo'!AI4</f>
        <v>45520</v>
      </c>
      <c r="Q4" s="22" t="str">
        <f>'Liste Linéaire_Togo'!AJ4</f>
        <v>Guéri</v>
      </c>
      <c r="R4" s="22" t="str">
        <f>'Liste Linéaire_Togo'!AO4</f>
        <v>Positif</v>
      </c>
      <c r="S4" s="22" t="str">
        <f>'Liste Linéaire_Togo'!AN4</f>
        <v>Bè-Est</v>
      </c>
    </row>
    <row r="5" spans="1:19" ht="60">
      <c r="A5" t="str">
        <f t="shared" si="0"/>
        <v>Point (1.3275633519218346 6.176026591764903)</v>
      </c>
      <c r="B5" s="22" t="str">
        <f>'Liste Linéaire_Togo'!B5</f>
        <v>AMATCHOU TCHUI Folly</v>
      </c>
      <c r="C5" s="22" t="str">
        <f>'Liste Linéaire_Togo'!F5</f>
        <v>Masculin</v>
      </c>
      <c r="D5" s="22" t="str">
        <f>'Liste Linéaire_Togo'!G5</f>
        <v>Revendeur</v>
      </c>
      <c r="E5" s="22" t="str">
        <f>'Liste Linéaire_Togo'!I5</f>
        <v>baguida</v>
      </c>
      <c r="F5" s="22" t="str">
        <f>VLOOKUP(E5,CARTE!$C$1:$F$300,3,FALSE)</f>
        <v>6.176026591764903</v>
      </c>
      <c r="G5" s="22" t="str">
        <f>VLOOKUP(E5,CARTE!$C$1:$F$300,4,FALSE)</f>
        <v>1.3275633519218346</v>
      </c>
      <c r="H5" s="22" t="str">
        <f>'Liste Linéaire_Togo'!AM5</f>
        <v>Golfe 6</v>
      </c>
      <c r="I5" s="22" t="str">
        <f>'Liste Linéaire_Togo'!N5</f>
        <v>Golfe</v>
      </c>
      <c r="J5" s="22" t="str">
        <f>'Liste Linéaire_Togo'!O5</f>
        <v>Grand Lomé</v>
      </c>
      <c r="K5" s="23">
        <f>'Liste Linéaire_Togo'!P5</f>
        <v>45517</v>
      </c>
      <c r="L5" s="22" t="str">
        <f>'Liste Linéaire_Togo'!Q5</f>
        <v>S33</v>
      </c>
      <c r="M5" s="25" t="str">
        <f>'Liste Linéaire_Togo'!AC5</f>
        <v>eau de robonet</v>
      </c>
      <c r="N5" s="22" t="str">
        <f>'Liste Linéaire_Togo'!AF5</f>
        <v>négatif</v>
      </c>
      <c r="O5" s="22">
        <f>'Liste Linéaire_Togo'!AH5</f>
        <v>0</v>
      </c>
      <c r="P5" s="23">
        <f>'Liste Linéaire_Togo'!AI5</f>
        <v>45520</v>
      </c>
      <c r="Q5" s="22" t="str">
        <f>'Liste Linéaire_Togo'!AJ5</f>
        <v>Guéri</v>
      </c>
      <c r="R5" s="22" t="str">
        <f>'Liste Linéaire_Togo'!AO5</f>
        <v>negatif</v>
      </c>
      <c r="S5" s="22" t="str">
        <f>'Liste Linéaire_Togo'!AN5</f>
        <v>Baguida</v>
      </c>
    </row>
    <row r="6" spans="1:19" ht="30">
      <c r="A6" t="str">
        <f t="shared" si="0"/>
        <v>Point (1.2885405838783568 6.171169451806052)</v>
      </c>
      <c r="B6" s="22" t="str">
        <f>'Liste Linéaire_Togo'!B6</f>
        <v>AMOUSSOU Komi</v>
      </c>
      <c r="C6" s="22" t="str">
        <f>'Liste Linéaire_Togo'!F6</f>
        <v>Masculin</v>
      </c>
      <c r="D6" s="22" t="str">
        <f>'Liste Linéaire_Togo'!G6</f>
        <v>Revendeur</v>
      </c>
      <c r="E6" s="22" t="str">
        <f>'Liste Linéaire_Togo'!I6</f>
        <v>Adakpamé</v>
      </c>
      <c r="F6" s="22" t="str">
        <f>VLOOKUP(E6,CARTE!$C$1:$F$300,3,FALSE)</f>
        <v>6.171169451806052</v>
      </c>
      <c r="G6" s="22" t="str">
        <f>VLOOKUP(E6,CARTE!$C$1:$F$300,4,FALSE)</f>
        <v>1.2885405838783568</v>
      </c>
      <c r="H6" s="22" t="str">
        <f>'Liste Linéaire_Togo'!AM6</f>
        <v>Golfe 1</v>
      </c>
      <c r="I6" s="22" t="str">
        <f>'Liste Linéaire_Togo'!N6</f>
        <v>Golfe</v>
      </c>
      <c r="J6" s="22" t="str">
        <f>'Liste Linéaire_Togo'!O6</f>
        <v>Grand Lomé</v>
      </c>
      <c r="K6" s="23">
        <f>'Liste Linéaire_Togo'!P6</f>
        <v>45517</v>
      </c>
      <c r="L6" s="22" t="str">
        <f>'Liste Linéaire_Togo'!Q6</f>
        <v>S33</v>
      </c>
      <c r="M6" s="25" t="str">
        <f>'Liste Linéaire_Togo'!AC6</f>
        <v>eau de robonet</v>
      </c>
      <c r="N6" s="22" t="str">
        <f>'Liste Linéaire_Togo'!AF6</f>
        <v>négatif</v>
      </c>
      <c r="O6" s="22">
        <f>'Liste Linéaire_Togo'!AH6</f>
        <v>0</v>
      </c>
      <c r="P6" s="23">
        <f>'Liste Linéaire_Togo'!AI6</f>
        <v>45519</v>
      </c>
      <c r="Q6" s="22" t="str">
        <f>'Liste Linéaire_Togo'!AJ6</f>
        <v>Guéri</v>
      </c>
      <c r="R6" s="22" t="str">
        <f>'Liste Linéaire_Togo'!AO6</f>
        <v>negatif</v>
      </c>
      <c r="S6" s="22" t="str">
        <f>'Liste Linéaire_Togo'!AN6</f>
        <v>Bè-Est</v>
      </c>
    </row>
    <row r="7" spans="1:19" ht="30">
      <c r="A7" t="str">
        <f t="shared" si="0"/>
        <v>Point (1.2885405838783568 6.171169451806052)</v>
      </c>
      <c r="B7" s="22" t="str">
        <f>'Liste Linéaire_Togo'!B7</f>
        <v>KAGLO Viviane</v>
      </c>
      <c r="C7" s="22" t="str">
        <f>'Liste Linéaire_Togo'!F7</f>
        <v>Féminin</v>
      </c>
      <c r="D7" s="22" t="str">
        <f>'Liste Linéaire_Togo'!G7</f>
        <v>NA</v>
      </c>
      <c r="E7" s="22" t="str">
        <f>'Liste Linéaire_Togo'!I7</f>
        <v>Adakpamé</v>
      </c>
      <c r="F7" s="22" t="str">
        <f>VLOOKUP(E7,CARTE!$C$1:$F$300,3,FALSE)</f>
        <v>6.171169451806052</v>
      </c>
      <c r="G7" s="22" t="str">
        <f>VLOOKUP(E7,CARTE!$C$1:$F$300,4,FALSE)</f>
        <v>1.2885405838783568</v>
      </c>
      <c r="H7" s="22" t="str">
        <f>'Liste Linéaire_Togo'!AM7</f>
        <v>Golfe 1</v>
      </c>
      <c r="I7" s="22" t="str">
        <f>'Liste Linéaire_Togo'!N7</f>
        <v>Golfe</v>
      </c>
      <c r="J7" s="22" t="str">
        <f>'Liste Linéaire_Togo'!O7</f>
        <v>Grand Lomé</v>
      </c>
      <c r="K7" s="23">
        <f>'Liste Linéaire_Togo'!P7</f>
        <v>45518</v>
      </c>
      <c r="L7" s="22" t="str">
        <f>'Liste Linéaire_Togo'!Q7</f>
        <v>S33</v>
      </c>
      <c r="M7" s="25" t="str">
        <f>'Liste Linéaire_Togo'!AC7</f>
        <v>eu de robinet</v>
      </c>
      <c r="N7" s="22" t="str">
        <f>'Liste Linéaire_Togo'!AF7</f>
        <v>positif</v>
      </c>
      <c r="O7" s="22">
        <f>'Liste Linéaire_Togo'!AH7</f>
        <v>0</v>
      </c>
      <c r="P7" s="23">
        <f>'Liste Linéaire_Togo'!AI7</f>
        <v>45520</v>
      </c>
      <c r="Q7" s="22" t="str">
        <f>'Liste Linéaire_Togo'!AJ7</f>
        <v>Guéri</v>
      </c>
      <c r="R7" s="22" t="str">
        <f>'Liste Linéaire_Togo'!AO7</f>
        <v>Positif</v>
      </c>
      <c r="S7" s="22" t="str">
        <f>'Liste Linéaire_Togo'!AN7</f>
        <v>Bè-Est</v>
      </c>
    </row>
    <row r="8" spans="1:19" ht="30">
      <c r="A8" t="str">
        <f t="shared" si="0"/>
        <v>Point (1.2885405838783568 6.171169451806052)</v>
      </c>
      <c r="B8" s="22" t="str">
        <f>'Liste Linéaire_Togo'!B8</f>
        <v>TOSSA Kokoe</v>
      </c>
      <c r="C8" s="22" t="str">
        <f>'Liste Linéaire_Togo'!F8</f>
        <v>Féminin</v>
      </c>
      <c r="D8" s="22" t="str">
        <f>'Liste Linéaire_Togo'!G8</f>
        <v>Revendeur</v>
      </c>
      <c r="E8" s="22" t="str">
        <f>'Liste Linéaire_Togo'!I8</f>
        <v>Adakpamé</v>
      </c>
      <c r="F8" s="22" t="str">
        <f>VLOOKUP(E8,CARTE!$C$1:$F$300,3,FALSE)</f>
        <v>6.171169451806052</v>
      </c>
      <c r="G8" s="22" t="str">
        <f>VLOOKUP(E8,CARTE!$C$1:$F$300,4,FALSE)</f>
        <v>1.2885405838783568</v>
      </c>
      <c r="H8" s="22" t="str">
        <f>'Liste Linéaire_Togo'!AM8</f>
        <v>Golfe 1</v>
      </c>
      <c r="I8" s="22" t="str">
        <f>'Liste Linéaire_Togo'!N8</f>
        <v>Golfe</v>
      </c>
      <c r="J8" s="22" t="str">
        <f>'Liste Linéaire_Togo'!O8</f>
        <v>Grand Lomé</v>
      </c>
      <c r="K8" s="23">
        <f>'Liste Linéaire_Togo'!P8</f>
        <v>45518</v>
      </c>
      <c r="L8" s="22" t="str">
        <f>'Liste Linéaire_Togo'!Q8</f>
        <v>S33</v>
      </c>
      <c r="M8" s="25" t="str">
        <f>'Liste Linéaire_Togo'!AC8</f>
        <v>eau de robinet</v>
      </c>
      <c r="N8" s="22" t="str">
        <f>'Liste Linéaire_Togo'!AF8</f>
        <v>négatif</v>
      </c>
      <c r="O8" s="22">
        <f>'Liste Linéaire_Togo'!AH8</f>
        <v>0</v>
      </c>
      <c r="P8" s="23">
        <f>'Liste Linéaire_Togo'!AI8</f>
        <v>45519</v>
      </c>
      <c r="Q8" s="22" t="str">
        <f>'Liste Linéaire_Togo'!AJ8</f>
        <v>Guéri</v>
      </c>
      <c r="R8" s="22" t="str">
        <f>'Liste Linéaire_Togo'!AO8</f>
        <v>negatif</v>
      </c>
      <c r="S8" s="22" t="str">
        <f>'Liste Linéaire_Togo'!AN8</f>
        <v>Bè-Est</v>
      </c>
    </row>
    <row r="9" spans="1:19" ht="45">
      <c r="A9" t="str">
        <f t="shared" si="0"/>
        <v>Point (1.2885405838783568 6.171169451806052)</v>
      </c>
      <c r="B9" s="22" t="str">
        <f>'Liste Linéaire_Togo'!B9</f>
        <v>HOUNKPATI Kokou</v>
      </c>
      <c r="C9" s="22" t="str">
        <f>'Liste Linéaire_Togo'!F9</f>
        <v>Masculin</v>
      </c>
      <c r="D9" s="22" t="str">
        <f>'Liste Linéaire_Togo'!G9</f>
        <v>Enfant</v>
      </c>
      <c r="E9" s="22" t="str">
        <f>'Liste Linéaire_Togo'!I9</f>
        <v>Adakpamé</v>
      </c>
      <c r="F9" s="22" t="str">
        <f>VLOOKUP(E9,CARTE!$C$1:$F$300,3,FALSE)</f>
        <v>6.171169451806052</v>
      </c>
      <c r="G9" s="22" t="str">
        <f>VLOOKUP(E9,CARTE!$C$1:$F$300,4,FALSE)</f>
        <v>1.2885405838783568</v>
      </c>
      <c r="H9" s="22" t="str">
        <f>'Liste Linéaire_Togo'!AM9</f>
        <v>Golfe 1</v>
      </c>
      <c r="I9" s="22" t="str">
        <f>'Liste Linéaire_Togo'!N9</f>
        <v>Golfe</v>
      </c>
      <c r="J9" s="22" t="str">
        <f>'Liste Linéaire_Togo'!O9</f>
        <v>Grand Lomé</v>
      </c>
      <c r="K9" s="23">
        <f>'Liste Linéaire_Togo'!P9</f>
        <v>45517</v>
      </c>
      <c r="L9" s="22" t="str">
        <f>'Liste Linéaire_Togo'!Q9</f>
        <v>S33</v>
      </c>
      <c r="M9" s="25" t="str">
        <f>'Liste Linéaire_Togo'!AC9</f>
        <v>eau de robinet</v>
      </c>
      <c r="N9" s="22" t="str">
        <f>'Liste Linéaire_Togo'!AF9</f>
        <v>négatif</v>
      </c>
      <c r="O9" s="22">
        <f>'Liste Linéaire_Togo'!AH9</f>
        <v>0</v>
      </c>
      <c r="P9" s="23">
        <f>'Liste Linéaire_Togo'!AI9</f>
        <v>45521</v>
      </c>
      <c r="Q9" s="22" t="str">
        <f>'Liste Linéaire_Togo'!AJ9</f>
        <v>Guéri</v>
      </c>
      <c r="R9" s="22" t="str">
        <f>'Liste Linéaire_Togo'!AO9</f>
        <v>negatif</v>
      </c>
      <c r="S9" s="22" t="str">
        <f>'Liste Linéaire_Togo'!AN9</f>
        <v>Bè-Est</v>
      </c>
    </row>
    <row r="10" spans="1:19" ht="30">
      <c r="A10" t="str">
        <f t="shared" si="0"/>
        <v>Point (1.2885405838783568 6.171169451806052)</v>
      </c>
      <c r="B10" s="22" t="str">
        <f>'Liste Linéaire_Togo'!B10</f>
        <v>DEMBELE Antoine</v>
      </c>
      <c r="C10" s="22" t="str">
        <f>'Liste Linéaire_Togo'!F10</f>
        <v>Masculin</v>
      </c>
      <c r="D10" s="22" t="str">
        <f>'Liste Linéaire_Togo'!G10</f>
        <v>Revendeur</v>
      </c>
      <c r="E10" s="22" t="str">
        <f>'Liste Linéaire_Togo'!I10</f>
        <v>Adakpamé</v>
      </c>
      <c r="F10" s="22" t="str">
        <f>VLOOKUP(E10,CARTE!$C$1:$F$300,3,FALSE)</f>
        <v>6.171169451806052</v>
      </c>
      <c r="G10" s="22" t="str">
        <f>VLOOKUP(E10,CARTE!$C$1:$F$300,4,FALSE)</f>
        <v>1.2885405838783568</v>
      </c>
      <c r="H10" s="22" t="str">
        <f>'Liste Linéaire_Togo'!AM10</f>
        <v>Golfe 1</v>
      </c>
      <c r="I10" s="22" t="str">
        <f>'Liste Linéaire_Togo'!N10</f>
        <v>Golfe</v>
      </c>
      <c r="J10" s="22" t="str">
        <f>'Liste Linéaire_Togo'!O10</f>
        <v>Grand Lomé</v>
      </c>
      <c r="K10" s="23">
        <f>'Liste Linéaire_Togo'!P10</f>
        <v>45517</v>
      </c>
      <c r="L10" s="22" t="str">
        <f>'Liste Linéaire_Togo'!Q10</f>
        <v>S33</v>
      </c>
      <c r="M10" s="25" t="str">
        <f>'Liste Linéaire_Togo'!AC10</f>
        <v>eau de robinet</v>
      </c>
      <c r="N10" s="22" t="str">
        <f>'Liste Linéaire_Togo'!AF10</f>
        <v>négatif</v>
      </c>
      <c r="O10" s="22">
        <f>'Liste Linéaire_Togo'!AH10</f>
        <v>0</v>
      </c>
      <c r="P10" s="23">
        <f>'Liste Linéaire_Togo'!AI10</f>
        <v>45522</v>
      </c>
      <c r="Q10" s="22" t="str">
        <f>'Liste Linéaire_Togo'!AJ10</f>
        <v>Guéri</v>
      </c>
      <c r="R10" s="22" t="str">
        <f>'Liste Linéaire_Togo'!AO10</f>
        <v>negatif</v>
      </c>
      <c r="S10" s="22" t="str">
        <f>'Liste Linéaire_Togo'!AN10</f>
        <v>Bè-Est</v>
      </c>
    </row>
    <row r="11" spans="1:19" ht="45">
      <c r="A11" t="str">
        <f t="shared" si="0"/>
        <v>Point (1.2656584238258837 6.183180898769146)</v>
      </c>
      <c r="B11" s="22" t="str">
        <f>'Liste Linéaire_Togo'!B11</f>
        <v>AGBEHINDOU Kossi</v>
      </c>
      <c r="C11" s="22" t="str">
        <f>'Liste Linéaire_Togo'!F11</f>
        <v>Masculin</v>
      </c>
      <c r="D11" s="22" t="str">
        <f>'Liste Linéaire_Togo'!G11</f>
        <v>Informaticien</v>
      </c>
      <c r="E11" s="22" t="str">
        <f>'Liste Linéaire_Togo'!I11</f>
        <v>colas</v>
      </c>
      <c r="F11" s="22" t="str">
        <f>VLOOKUP(E11,CARTE!$C$1:$F$300,3,FALSE)</f>
        <v>6.183180898769146</v>
      </c>
      <c r="G11" s="22" t="str">
        <f>VLOOKUP(E11,CARTE!$C$1:$F$300,4,FALSE)</f>
        <v>1.2656584238258837</v>
      </c>
      <c r="H11" s="22" t="str">
        <f>'Liste Linéaire_Togo'!AM11</f>
        <v>Golfe 2</v>
      </c>
      <c r="I11" s="22" t="str">
        <f>'Liste Linéaire_Togo'!N11</f>
        <v>Golfe</v>
      </c>
      <c r="J11" s="22" t="str">
        <f>'Liste Linéaire_Togo'!O11</f>
        <v>Grand Lomé</v>
      </c>
      <c r="K11" s="23">
        <f>'Liste Linéaire_Togo'!P11</f>
        <v>45521</v>
      </c>
      <c r="L11" s="22" t="str">
        <f>'Liste Linéaire_Togo'!Q11</f>
        <v>S33</v>
      </c>
      <c r="M11" s="25" t="str">
        <f>'Liste Linéaire_Togo'!AC11</f>
        <v>eau de robinet</v>
      </c>
      <c r="N11" s="22" t="str">
        <f>'Liste Linéaire_Togo'!AF11</f>
        <v>négatif</v>
      </c>
      <c r="O11" s="22">
        <f>'Liste Linéaire_Togo'!AH11</f>
        <v>0</v>
      </c>
      <c r="P11" s="23">
        <f>'Liste Linéaire_Togo'!AI11</f>
        <v>0</v>
      </c>
      <c r="Q11" s="22" t="str">
        <f>'Liste Linéaire_Togo'!AJ11</f>
        <v>Guéri</v>
      </c>
      <c r="R11" s="22" t="str">
        <f>'Liste Linéaire_Togo'!AO11</f>
        <v>negatif</v>
      </c>
      <c r="S11" s="22" t="str">
        <f>'Liste Linéaire_Togo'!AN11</f>
        <v>Bè-Centre</v>
      </c>
    </row>
    <row r="12" spans="1:19" ht="30">
      <c r="A12" t="str">
        <f t="shared" si="0"/>
        <v>Point ( 1.361903124802993 6.182220746458153)</v>
      </c>
      <c r="B12" s="22" t="str">
        <f>'Liste Linéaire_Togo'!B12</f>
        <v>ATIVON Komlan</v>
      </c>
      <c r="C12" s="22" t="str">
        <f>'Liste Linéaire_Togo'!F12</f>
        <v>Masculin</v>
      </c>
      <c r="D12" s="22" t="str">
        <f>'Liste Linéaire_Togo'!G12</f>
        <v>Eleve</v>
      </c>
      <c r="E12" s="22" t="str">
        <f>'Liste Linéaire_Togo'!I12</f>
        <v>Agodéka</v>
      </c>
      <c r="F12" s="22" t="str">
        <f>VLOOKUP(E12,CARTE!$C$1:$F$300,3,FALSE)</f>
        <v>6.182220746458153</v>
      </c>
      <c r="G12" s="22" t="str">
        <f>VLOOKUP(E12,CARTE!$C$1:$F$300,4,FALSE)</f>
        <v xml:space="preserve"> 1.361903124802993</v>
      </c>
      <c r="H12" s="22" t="str">
        <f>'Liste Linéaire_Togo'!AM12</f>
        <v>Golfe 6</v>
      </c>
      <c r="I12" s="22" t="str">
        <f>'Liste Linéaire_Togo'!N12</f>
        <v>Golfe</v>
      </c>
      <c r="J12" s="22" t="str">
        <f>'Liste Linéaire_Togo'!O12</f>
        <v>Grand Lomé</v>
      </c>
      <c r="K12" s="23">
        <f>'Liste Linéaire_Togo'!P12</f>
        <v>45532</v>
      </c>
      <c r="L12" s="22" t="str">
        <f>'Liste Linéaire_Togo'!Q12</f>
        <v>S35</v>
      </c>
      <c r="M12" s="25" t="str">
        <f>'Liste Linéaire_Togo'!AC12</f>
        <v>Forage</v>
      </c>
      <c r="N12" s="22" t="str">
        <f>'Liste Linéaire_Togo'!AF12</f>
        <v>NON fait</v>
      </c>
      <c r="O12" s="22">
        <f>'Liste Linéaire_Togo'!AH12</f>
        <v>0</v>
      </c>
      <c r="P12" s="23">
        <f>'Liste Linéaire_Togo'!AI12</f>
        <v>0</v>
      </c>
      <c r="Q12" s="22" t="str">
        <f>'Liste Linéaire_Togo'!AJ12</f>
        <v>Guéri</v>
      </c>
      <c r="R12" s="22" t="str">
        <f>'Liste Linéaire_Togo'!AO12</f>
        <v>negatif</v>
      </c>
      <c r="S12" s="22" t="str">
        <f>'Liste Linéaire_Togo'!AN12</f>
        <v>Baguida</v>
      </c>
    </row>
    <row r="13" spans="1:19" ht="45">
      <c r="A13" t="str">
        <f t="shared" si="0"/>
        <v>Point ( 1.244494993211946 6.1468187729290475)</v>
      </c>
      <c r="B13" s="22" t="str">
        <f>'Liste Linéaire_Togo'!B13</f>
        <v>EMMANUEL Sunday</v>
      </c>
      <c r="C13" s="22" t="str">
        <f>'Liste Linéaire_Togo'!F13</f>
        <v>Masculin</v>
      </c>
      <c r="D13" s="22" t="str">
        <f>'Liste Linéaire_Togo'!G13</f>
        <v>pêcheur</v>
      </c>
      <c r="E13" s="22" t="str">
        <f>'Liste Linéaire_Togo'!I13</f>
        <v>Ghéto</v>
      </c>
      <c r="F13" s="22" t="str">
        <f>VLOOKUP(E13,CARTE!$C$1:$F$300,3,FALSE)</f>
        <v>6.1468187729290475</v>
      </c>
      <c r="G13" s="22" t="str">
        <f>VLOOKUP(E13,CARTE!$C$1:$F$300,4,FALSE)</f>
        <v xml:space="preserve"> 1.244494993211946</v>
      </c>
      <c r="H13" s="22" t="str">
        <f>'Liste Linéaire_Togo'!AM13</f>
        <v>Golfe 2</v>
      </c>
      <c r="I13" s="22" t="str">
        <f>'Liste Linéaire_Togo'!N13</f>
        <v>Golfe</v>
      </c>
      <c r="J13" s="22" t="str">
        <f>'Liste Linéaire_Togo'!O13</f>
        <v>Grand Lomé</v>
      </c>
      <c r="K13" s="23">
        <f>'Liste Linéaire_Togo'!P13</f>
        <v>45549</v>
      </c>
      <c r="L13" s="22" t="str">
        <f>'Liste Linéaire_Togo'!Q13</f>
        <v>S37</v>
      </c>
      <c r="M13" s="25" t="str">
        <f>'Liste Linéaire_Togo'!AC13</f>
        <v>Forage</v>
      </c>
      <c r="N13" s="22" t="str">
        <f>'Liste Linéaire_Togo'!AF13</f>
        <v>positif</v>
      </c>
      <c r="O13" s="22">
        <f>'Liste Linéaire_Togo'!AH13</f>
        <v>0</v>
      </c>
      <c r="P13" s="23">
        <f>'Liste Linéaire_Togo'!AI13</f>
        <v>45555</v>
      </c>
      <c r="Q13" s="22" t="str">
        <f>'Liste Linéaire_Togo'!AJ13</f>
        <v>Guéri</v>
      </c>
      <c r="R13" s="22" t="str">
        <f>'Liste Linéaire_Togo'!AO13</f>
        <v>Positif</v>
      </c>
      <c r="S13" s="22" t="str">
        <f>'Liste Linéaire_Togo'!AN13</f>
        <v>Bè-Centre</v>
      </c>
    </row>
    <row r="14" spans="1:19" ht="30">
      <c r="A14" t="str">
        <f t="shared" si="0"/>
        <v>Point ( 1.244494993211946 6.1468187729290475)</v>
      </c>
      <c r="B14" s="22" t="str">
        <f>'Liste Linéaire_Togo'!B14</f>
        <v>LATEVI Folo</v>
      </c>
      <c r="C14" s="22" t="str">
        <f>'Liste Linéaire_Togo'!F14</f>
        <v>Masculin</v>
      </c>
      <c r="D14" s="22" t="str">
        <f>'Liste Linéaire_Togo'!G14</f>
        <v>pêcheur</v>
      </c>
      <c r="E14" s="22" t="str">
        <f>'Liste Linéaire_Togo'!I14</f>
        <v>Ghéto</v>
      </c>
      <c r="F14" s="22" t="str">
        <f>VLOOKUP(E14,CARTE!$C$1:$F$300,3,FALSE)</f>
        <v>6.1468187729290475</v>
      </c>
      <c r="G14" s="22" t="str">
        <f>VLOOKUP(E14,CARTE!$C$1:$F$300,4,FALSE)</f>
        <v xml:space="preserve"> 1.244494993211946</v>
      </c>
      <c r="H14" s="22" t="str">
        <f>'Liste Linéaire_Togo'!AM14</f>
        <v>Golfe 2</v>
      </c>
      <c r="I14" s="22" t="str">
        <f>'Liste Linéaire_Togo'!N14</f>
        <v>Golfe</v>
      </c>
      <c r="J14" s="22" t="str">
        <f>'Liste Linéaire_Togo'!O14</f>
        <v>Grand Lomé</v>
      </c>
      <c r="K14" s="23">
        <f>'Liste Linéaire_Togo'!P14</f>
        <v>45552</v>
      </c>
      <c r="L14" s="22" t="str">
        <f>'Liste Linéaire_Togo'!Q14</f>
        <v>S38</v>
      </c>
      <c r="M14" s="25" t="str">
        <f>'Liste Linéaire_Togo'!AC14</f>
        <v>Forage</v>
      </c>
      <c r="N14" s="22" t="str">
        <f>'Liste Linéaire_Togo'!AF14</f>
        <v>positif</v>
      </c>
      <c r="O14" s="22">
        <f>'Liste Linéaire_Togo'!AH14</f>
        <v>0</v>
      </c>
      <c r="P14" s="23">
        <f>'Liste Linéaire_Togo'!AI14</f>
        <v>45556</v>
      </c>
      <c r="Q14" s="22" t="str">
        <f>'Liste Linéaire_Togo'!AJ14</f>
        <v>Guéri</v>
      </c>
      <c r="R14" s="22" t="str">
        <f>'Liste Linéaire_Togo'!AO14</f>
        <v>Positif</v>
      </c>
      <c r="S14" s="22" t="str">
        <f>'Liste Linéaire_Togo'!AN14</f>
        <v>Bè-Centre</v>
      </c>
    </row>
    <row r="15" spans="1:19" ht="60">
      <c r="A15" t="str">
        <f t="shared" si="0"/>
        <v>Point ( 1.3065224647621934 6.170206928331889)</v>
      </c>
      <c r="B15" s="22" t="str">
        <f>'Liste Linéaire_Togo'!B15</f>
        <v>AMOUSSOU Mawussé</v>
      </c>
      <c r="C15" s="22" t="str">
        <f>'Liste Linéaire_Togo'!F15</f>
        <v>Masculin</v>
      </c>
      <c r="D15" s="22" t="str">
        <f>'Liste Linéaire_Togo'!G15</f>
        <v>Soudeur</v>
      </c>
      <c r="E15" s="22" t="str">
        <f>'Liste Linéaire_Togo'!I15</f>
        <v>Adamavo</v>
      </c>
      <c r="F15" s="22" t="str">
        <f>VLOOKUP(E15,CARTE!$C$1:$F$300,3,FALSE)</f>
        <v>6.170206928331889</v>
      </c>
      <c r="G15" s="22" t="str">
        <f>VLOOKUP(E15,CARTE!$C$1:$F$300,4,FALSE)</f>
        <v xml:space="preserve"> 1.3065224647621934</v>
      </c>
      <c r="H15" s="22" t="str">
        <f>'Liste Linéaire_Togo'!AM15</f>
        <v>Golfe 6</v>
      </c>
      <c r="I15" s="22" t="str">
        <f>'Liste Linéaire_Togo'!N15</f>
        <v>Golfe</v>
      </c>
      <c r="J15" s="22" t="str">
        <f>'Liste Linéaire_Togo'!O15</f>
        <v>Grand Lomé</v>
      </c>
      <c r="K15" s="23">
        <f>'Liste Linéaire_Togo'!P15</f>
        <v>45552</v>
      </c>
      <c r="L15" s="22" t="str">
        <f>'Liste Linéaire_Togo'!Q15</f>
        <v>S38</v>
      </c>
      <c r="M15" s="25" t="str">
        <f>'Liste Linéaire_Togo'!AC15</f>
        <v>Eau en sachet</v>
      </c>
      <c r="N15" s="22" t="str">
        <f>'Liste Linéaire_Togo'!AF15</f>
        <v>négatif</v>
      </c>
      <c r="O15" s="22">
        <f>'Liste Linéaire_Togo'!AH15</f>
        <v>0</v>
      </c>
      <c r="P15" s="23">
        <f>'Liste Linéaire_Togo'!AI15</f>
        <v>45553</v>
      </c>
      <c r="Q15" s="22" t="str">
        <f>'Liste Linéaire_Togo'!AJ15</f>
        <v>Guéri</v>
      </c>
      <c r="R15" s="22" t="str">
        <f>'Liste Linéaire_Togo'!AO15</f>
        <v>negatif</v>
      </c>
      <c r="S15" s="22" t="str">
        <f>'Liste Linéaire_Togo'!AN15</f>
        <v>Baguida</v>
      </c>
    </row>
    <row r="16" spans="1:19" ht="60">
      <c r="A16" t="str">
        <f t="shared" si="0"/>
        <v>Point ( 1.405860144572896 6.202570724620894)</v>
      </c>
      <c r="B16" s="22" t="str">
        <f>'Liste Linéaire_Togo'!B16</f>
        <v>GBEMASSE Bernadette</v>
      </c>
      <c r="C16" s="22" t="str">
        <f>'Liste Linéaire_Togo'!F16</f>
        <v>Féminin</v>
      </c>
      <c r="D16" s="22" t="str">
        <f>'Liste Linéaire_Togo'!G16</f>
        <v>revendeur</v>
      </c>
      <c r="E16" s="22" t="str">
        <f>'Liste Linéaire_Togo'!I16</f>
        <v>Dagué</v>
      </c>
      <c r="F16" s="22" t="str">
        <f>VLOOKUP(E16,CARTE!$C$1:$F$300,3,FALSE)</f>
        <v>6.202570724620894</v>
      </c>
      <c r="G16" s="22" t="str">
        <f>VLOOKUP(E16,CARTE!$C$1:$F$300,4,FALSE)</f>
        <v xml:space="preserve"> 1.405860144572896</v>
      </c>
      <c r="H16" s="22" t="str">
        <f>'Liste Linéaire_Togo'!AM16</f>
        <v>Lacs 3</v>
      </c>
      <c r="I16" s="22" t="str">
        <f>'Liste Linéaire_Togo'!N16</f>
        <v>Lacs</v>
      </c>
      <c r="J16" s="22" t="str">
        <f>'Liste Linéaire_Togo'!O16</f>
        <v>MARITIME</v>
      </c>
      <c r="K16" s="23">
        <f>'Liste Linéaire_Togo'!P16</f>
        <v>45563</v>
      </c>
      <c r="L16" s="22" t="str">
        <f>'Liste Linéaire_Togo'!Q16</f>
        <v>S39</v>
      </c>
      <c r="M16" s="25" t="str">
        <f>'Liste Linéaire_Togo'!AC16</f>
        <v>Forage</v>
      </c>
      <c r="N16" s="22" t="str">
        <f>'Liste Linéaire_Togo'!AF16</f>
        <v>positif</v>
      </c>
      <c r="O16" s="22">
        <f>'Liste Linéaire_Togo'!AH16</f>
        <v>0</v>
      </c>
      <c r="P16" s="23">
        <f>'Liste Linéaire_Togo'!AI16</f>
        <v>45555</v>
      </c>
      <c r="Q16" s="22" t="str">
        <f>'Liste Linéaire_Togo'!AJ16</f>
        <v>Guéri</v>
      </c>
      <c r="R16" s="22" t="str">
        <f>'Liste Linéaire_Togo'!AO16</f>
        <v>Positif</v>
      </c>
      <c r="S16" s="22" t="str">
        <f>'Liste Linéaire_Togo'!AN16</f>
        <v>Agbodrafo</v>
      </c>
    </row>
    <row r="17" spans="1:19" ht="45">
      <c r="A17" t="str">
        <f t="shared" si="0"/>
        <v>Point (1.2885405838783568 6.171169451806052)</v>
      </c>
      <c r="B17" s="22" t="str">
        <f>'Liste Linéaire_Togo'!B17</f>
        <v>ABOU Charif</v>
      </c>
      <c r="C17" s="22" t="str">
        <f>'Liste Linéaire_Togo'!F17</f>
        <v>Masculin</v>
      </c>
      <c r="D17" s="22" t="str">
        <f>'Liste Linéaire_Togo'!G17</f>
        <v>Condusteur Tricycle</v>
      </c>
      <c r="E17" s="22" t="str">
        <f>'Liste Linéaire_Togo'!I17</f>
        <v>Adakpamé</v>
      </c>
      <c r="F17" s="22" t="str">
        <f>VLOOKUP(E17,CARTE!$C$1:$F$300,3,FALSE)</f>
        <v>6.171169451806052</v>
      </c>
      <c r="G17" s="22" t="str">
        <f>VLOOKUP(E17,CARTE!$C$1:$F$300,4,FALSE)</f>
        <v>1.2885405838783568</v>
      </c>
      <c r="H17" s="22" t="str">
        <f>'Liste Linéaire_Togo'!AM17</f>
        <v>Golfe 1</v>
      </c>
      <c r="I17" s="22" t="str">
        <f>'Liste Linéaire_Togo'!N17</f>
        <v>Golfe</v>
      </c>
      <c r="J17" s="22" t="str">
        <f>'Liste Linéaire_Togo'!O17</f>
        <v>Grand Lomé</v>
      </c>
      <c r="K17" s="23">
        <f>'Liste Linéaire_Togo'!P17</f>
        <v>45563</v>
      </c>
      <c r="L17" s="22" t="str">
        <f>'Liste Linéaire_Togo'!Q17</f>
        <v>S39</v>
      </c>
      <c r="M17" s="25" t="str">
        <f>'Liste Linéaire_Togo'!AC17</f>
        <v>Forage</v>
      </c>
      <c r="N17" s="22" t="str">
        <f>'Liste Linéaire_Togo'!AF17</f>
        <v>négatif</v>
      </c>
      <c r="O17" s="22">
        <f>'Liste Linéaire_Togo'!AH17</f>
        <v>0</v>
      </c>
      <c r="P17" s="23">
        <f>'Liste Linéaire_Togo'!AI17</f>
        <v>45564</v>
      </c>
      <c r="Q17" s="22" t="str">
        <f>'Liste Linéaire_Togo'!AJ17</f>
        <v>Guéri</v>
      </c>
      <c r="R17" s="22" t="str">
        <f>'Liste Linéaire_Togo'!AO17</f>
        <v>negatif</v>
      </c>
      <c r="S17" s="22" t="str">
        <f>'Liste Linéaire_Togo'!AN17</f>
        <v>Bè-Est</v>
      </c>
    </row>
    <row r="18" spans="1:19" ht="30">
      <c r="A18" t="str">
        <f t="shared" si="0"/>
        <v>Point ( 1.3065224647621934 6.170206928331889)</v>
      </c>
      <c r="B18" s="22" t="str">
        <f>'Liste Linéaire_Togo'!B18</f>
        <v>AKOUETE Amen</v>
      </c>
      <c r="C18" s="22" t="str">
        <f>'Liste Linéaire_Togo'!F18</f>
        <v>Masculin</v>
      </c>
      <c r="D18" s="22" t="str">
        <f>'Liste Linéaire_Togo'!G18</f>
        <v>NA</v>
      </c>
      <c r="E18" s="22" t="str">
        <f>'Liste Linéaire_Togo'!I18</f>
        <v>Adamavo</v>
      </c>
      <c r="F18" s="22" t="str">
        <f>VLOOKUP(E18,CARTE!$C$1:$F$300,3,FALSE)</f>
        <v>6.170206928331889</v>
      </c>
      <c r="G18" s="22" t="str">
        <f>VLOOKUP(E18,CARTE!$C$1:$F$300,4,FALSE)</f>
        <v xml:space="preserve"> 1.3065224647621934</v>
      </c>
      <c r="H18" s="22" t="str">
        <f>'Liste Linéaire_Togo'!AM18</f>
        <v>Golfe 6</v>
      </c>
      <c r="I18" s="22" t="str">
        <f>'Liste Linéaire_Togo'!N18</f>
        <v>Golfe</v>
      </c>
      <c r="J18" s="22" t="str">
        <f>'Liste Linéaire_Togo'!O18</f>
        <v>Grand Lomé</v>
      </c>
      <c r="K18" s="23">
        <f>'Liste Linéaire_Togo'!P18</f>
        <v>45560</v>
      </c>
      <c r="L18" s="22" t="str">
        <f>'Liste Linéaire_Togo'!Q18</f>
        <v>S39</v>
      </c>
      <c r="M18" s="25" t="str">
        <f>'Liste Linéaire_Togo'!AC18</f>
        <v>Forage</v>
      </c>
      <c r="N18" s="22" t="str">
        <f>'Liste Linéaire_Togo'!AF18</f>
        <v>NON fait</v>
      </c>
      <c r="O18" s="22">
        <f>'Liste Linéaire_Togo'!AH18</f>
        <v>0</v>
      </c>
      <c r="P18" s="23" t="str">
        <f>'Liste Linéaire_Togo'!AI18</f>
        <v>NA</v>
      </c>
      <c r="Q18" s="22" t="str">
        <f>'Liste Linéaire_Togo'!AJ18</f>
        <v>dcd</v>
      </c>
      <c r="R18" s="22" t="str">
        <f>'Liste Linéaire_Togo'!AO18</f>
        <v>negatif</v>
      </c>
      <c r="S18" s="22" t="str">
        <f>'Liste Linéaire_Togo'!AN18</f>
        <v>Baguida</v>
      </c>
    </row>
    <row r="19" spans="1:19" ht="30">
      <c r="A19" t="str">
        <f t="shared" si="0"/>
        <v>Point ( 1.3065224647621934 6.170206928331889)</v>
      </c>
      <c r="B19" s="22" t="str">
        <f>'Liste Linéaire_Togo'!B19</f>
        <v>YEVI Brigitte</v>
      </c>
      <c r="C19" s="22" t="str">
        <f>'Liste Linéaire_Togo'!F19</f>
        <v>Féminin</v>
      </c>
      <c r="D19" s="22" t="str">
        <f>'Liste Linéaire_Togo'!G19</f>
        <v>Eleve</v>
      </c>
      <c r="E19" s="22" t="str">
        <f>'Liste Linéaire_Togo'!I19</f>
        <v>Adamavo</v>
      </c>
      <c r="F19" s="22" t="str">
        <f>VLOOKUP(E19,CARTE!$C$1:$F$300,3,FALSE)</f>
        <v>6.170206928331889</v>
      </c>
      <c r="G19" s="22" t="str">
        <f>VLOOKUP(E19,CARTE!$C$1:$F$300,4,FALSE)</f>
        <v xml:space="preserve"> 1.3065224647621934</v>
      </c>
      <c r="H19" s="22" t="str">
        <f>'Liste Linéaire_Togo'!AM19</f>
        <v>Golfe 6</v>
      </c>
      <c r="I19" s="22" t="str">
        <f>'Liste Linéaire_Togo'!N19</f>
        <v>Golfe</v>
      </c>
      <c r="J19" s="22" t="str">
        <f>'Liste Linéaire_Togo'!O19</f>
        <v>Grand Lomé</v>
      </c>
      <c r="K19" s="23">
        <f>'Liste Linéaire_Togo'!P19</f>
        <v>45560</v>
      </c>
      <c r="L19" s="22" t="str">
        <f>'Liste Linéaire_Togo'!Q19</f>
        <v>S39</v>
      </c>
      <c r="M19" s="25" t="str">
        <f>'Liste Linéaire_Togo'!AC19</f>
        <v>Forage</v>
      </c>
      <c r="N19" s="22" t="str">
        <f>'Liste Linéaire_Togo'!AF19</f>
        <v>positif</v>
      </c>
      <c r="O19" s="22">
        <f>'Liste Linéaire_Togo'!AH19</f>
        <v>0</v>
      </c>
      <c r="P19" s="23">
        <f>'Liste Linéaire_Togo'!AI19</f>
        <v>45565</v>
      </c>
      <c r="Q19" s="22" t="str">
        <f>'Liste Linéaire_Togo'!AJ19</f>
        <v>Guéri</v>
      </c>
      <c r="R19" s="22" t="str">
        <f>'Liste Linéaire_Togo'!AO19</f>
        <v>Positif</v>
      </c>
      <c r="S19" s="22" t="str">
        <f>'Liste Linéaire_Togo'!AN19</f>
        <v>Baguida</v>
      </c>
    </row>
    <row r="20" spans="1:19" ht="30">
      <c r="A20" t="str">
        <f t="shared" si="0"/>
        <v>Point ( 1.3065224647621934 6.170206928331889)</v>
      </c>
      <c r="B20" s="22" t="str">
        <f>'Liste Linéaire_Togo'!B20</f>
        <v>DUSSI Akou</v>
      </c>
      <c r="C20" s="22" t="str">
        <f>'Liste Linéaire_Togo'!F20</f>
        <v>Féminin</v>
      </c>
      <c r="D20" s="22" t="str">
        <f>'Liste Linéaire_Togo'!G20</f>
        <v>Revendeur</v>
      </c>
      <c r="E20" s="22" t="str">
        <f>'Liste Linéaire_Togo'!I20</f>
        <v>Adamavo</v>
      </c>
      <c r="F20" s="22" t="str">
        <f>VLOOKUP(E20,CARTE!$C$1:$F$300,3,FALSE)</f>
        <v>6.170206928331889</v>
      </c>
      <c r="G20" s="22" t="str">
        <f>VLOOKUP(E20,CARTE!$C$1:$F$300,4,FALSE)</f>
        <v xml:space="preserve"> 1.3065224647621934</v>
      </c>
      <c r="H20" s="22" t="str">
        <f>'Liste Linéaire_Togo'!AM20</f>
        <v>Golfe 6</v>
      </c>
      <c r="I20" s="22" t="str">
        <f>'Liste Linéaire_Togo'!N20</f>
        <v>Golfe</v>
      </c>
      <c r="J20" s="22" t="str">
        <f>'Liste Linéaire_Togo'!O20</f>
        <v>Grand Lomé</v>
      </c>
      <c r="K20" s="23">
        <f>'Liste Linéaire_Togo'!P20</f>
        <v>45560</v>
      </c>
      <c r="L20" s="22" t="str">
        <f>'Liste Linéaire_Togo'!Q20</f>
        <v>S39</v>
      </c>
      <c r="M20" s="25" t="str">
        <f>'Liste Linéaire_Togo'!AC20</f>
        <v>Forage</v>
      </c>
      <c r="N20" s="22" t="str">
        <f>'Liste Linéaire_Togo'!AF20</f>
        <v>NON fait</v>
      </c>
      <c r="O20" s="22">
        <f>'Liste Linéaire_Togo'!AH20</f>
        <v>0</v>
      </c>
      <c r="P20" s="23">
        <f>'Liste Linéaire_Togo'!AI20</f>
        <v>45585</v>
      </c>
      <c r="Q20" s="22" t="str">
        <f>'Liste Linéaire_Togo'!AJ20</f>
        <v>Guéri</v>
      </c>
      <c r="R20" s="22" t="str">
        <f>'Liste Linéaire_Togo'!AO20</f>
        <v>negatif</v>
      </c>
      <c r="S20" s="22" t="str">
        <f>'Liste Linéaire_Togo'!AN20</f>
        <v>Baguida</v>
      </c>
    </row>
    <row r="21" spans="1:19" ht="60">
      <c r="A21" t="str">
        <f t="shared" si="0"/>
        <v>Point ( 1.3065224647621934 6.170206928331889)</v>
      </c>
      <c r="B21" s="22" t="str">
        <f>'Liste Linéaire_Togo'!B21</f>
        <v>BOHOUSSOU Micheline</v>
      </c>
      <c r="C21" s="22" t="str">
        <f>'Liste Linéaire_Togo'!F21</f>
        <v>Féminin</v>
      </c>
      <c r="D21" s="22" t="str">
        <f>'Liste Linéaire_Togo'!G21</f>
        <v>Eleve</v>
      </c>
      <c r="E21" s="22" t="str">
        <f>'Liste Linéaire_Togo'!I21</f>
        <v>Adamavo</v>
      </c>
      <c r="F21" s="22" t="str">
        <f>VLOOKUP(E21,CARTE!$C$1:$F$300,3,FALSE)</f>
        <v>6.170206928331889</v>
      </c>
      <c r="G21" s="22" t="str">
        <f>VLOOKUP(E21,CARTE!$C$1:$F$300,4,FALSE)</f>
        <v xml:space="preserve"> 1.3065224647621934</v>
      </c>
      <c r="H21" s="22" t="str">
        <f>'Liste Linéaire_Togo'!AM21</f>
        <v>Golfe 6</v>
      </c>
      <c r="I21" s="22" t="str">
        <f>'Liste Linéaire_Togo'!N21</f>
        <v>Golfe</v>
      </c>
      <c r="J21" s="22" t="str">
        <f>'Liste Linéaire_Togo'!O21</f>
        <v>Grand Lomé</v>
      </c>
      <c r="K21" s="23">
        <f>'Liste Linéaire_Togo'!P21</f>
        <v>45560</v>
      </c>
      <c r="L21" s="22" t="str">
        <f>'Liste Linéaire_Togo'!Q21</f>
        <v>S39</v>
      </c>
      <c r="M21" s="25" t="str">
        <f>'Liste Linéaire_Togo'!AC21</f>
        <v>Forage</v>
      </c>
      <c r="N21" s="22" t="str">
        <f>'Liste Linéaire_Togo'!AF21</f>
        <v>NON fait</v>
      </c>
      <c r="O21" s="22">
        <f>'Liste Linéaire_Togo'!AH21</f>
        <v>0</v>
      </c>
      <c r="P21" s="23">
        <f>'Liste Linéaire_Togo'!AI21</f>
        <v>45562</v>
      </c>
      <c r="Q21" s="22" t="str">
        <f>'Liste Linéaire_Togo'!AJ21</f>
        <v>dcd</v>
      </c>
      <c r="R21" s="22" t="str">
        <f>'Liste Linéaire_Togo'!AO21</f>
        <v>negatif</v>
      </c>
      <c r="S21" s="22" t="str">
        <f>'Liste Linéaire_Togo'!AN21</f>
        <v>Baguida</v>
      </c>
    </row>
    <row r="22" spans="1:19" ht="30">
      <c r="A22" t="str">
        <f t="shared" si="0"/>
        <v>Point ( 1.2277901541906115 6.137294796391453)</v>
      </c>
      <c r="B22" s="22" t="str">
        <f>'Liste Linéaire_Togo'!B22</f>
        <v>DJIBO Djibril</v>
      </c>
      <c r="C22" s="22" t="str">
        <f>'Liste Linéaire_Togo'!F22</f>
        <v>Masculin</v>
      </c>
      <c r="D22" s="22" t="str">
        <f>'Liste Linéaire_Togo'!G22</f>
        <v>Revendeur</v>
      </c>
      <c r="E22" s="22" t="str">
        <f>'Liste Linéaire_Togo'!I22</f>
        <v>doulassamé</v>
      </c>
      <c r="F22" s="22" t="str">
        <f>VLOOKUP(E22,CARTE!$C$1:$F$300,3,FALSE)</f>
        <v>6.137294796391453</v>
      </c>
      <c r="G22" s="22" t="str">
        <f>VLOOKUP(E22,CARTE!$C$1:$F$300,4,FALSE)</f>
        <v xml:space="preserve"> 1.2277901541906115</v>
      </c>
      <c r="H22" s="22" t="str">
        <f>'Liste Linéaire_Togo'!AM22</f>
        <v>Golfe 4</v>
      </c>
      <c r="I22" s="22" t="str">
        <f>'Liste Linéaire_Togo'!N22</f>
        <v>Golfe</v>
      </c>
      <c r="J22" s="22" t="str">
        <f>'Liste Linéaire_Togo'!O22</f>
        <v>Grand Lomé</v>
      </c>
      <c r="K22" s="23">
        <f>'Liste Linéaire_Togo'!P22</f>
        <v>45560</v>
      </c>
      <c r="L22" s="22" t="str">
        <f>'Liste Linéaire_Togo'!Q22</f>
        <v>S39</v>
      </c>
      <c r="M22" s="25" t="str">
        <f>'Liste Linéaire_Togo'!AC22</f>
        <v xml:space="preserve">puits  </v>
      </c>
      <c r="N22" s="22" t="str">
        <f>'Liste Linéaire_Togo'!AF22</f>
        <v>NON fait</v>
      </c>
      <c r="O22" s="22">
        <f>'Liste Linéaire_Togo'!AH22</f>
        <v>0</v>
      </c>
      <c r="P22" s="23">
        <f>'Liste Linéaire_Togo'!AI22</f>
        <v>45560</v>
      </c>
      <c r="Q22" s="22" t="str">
        <f>'Liste Linéaire_Togo'!AJ22</f>
        <v>dcd</v>
      </c>
      <c r="R22" s="22" t="str">
        <f>'Liste Linéaire_Togo'!AO22</f>
        <v>negatif</v>
      </c>
      <c r="S22" s="22" t="str">
        <f>'Liste Linéaire_Togo'!AN22</f>
        <v>Amoutivé</v>
      </c>
    </row>
    <row r="23" spans="1:19" ht="30">
      <c r="A23" t="str">
        <f t="shared" si="0"/>
        <v>Point ( 1.2277901541906115 6.137294796391453)</v>
      </c>
      <c r="B23" s="22" t="str">
        <f>'Liste Linéaire_Togo'!B23</f>
        <v>DJIBALA Aicha</v>
      </c>
      <c r="C23" s="22" t="str">
        <f>'Liste Linéaire_Togo'!F23</f>
        <v>Féminin</v>
      </c>
      <c r="D23" s="22" t="str">
        <f>'Liste Linéaire_Togo'!G23</f>
        <v>NA</v>
      </c>
      <c r="E23" s="22" t="str">
        <f>'Liste Linéaire_Togo'!I23</f>
        <v>doulassamé</v>
      </c>
      <c r="F23" s="22" t="str">
        <f>VLOOKUP(E23,CARTE!$C$1:$F$300,3,FALSE)</f>
        <v>6.137294796391453</v>
      </c>
      <c r="G23" s="22" t="str">
        <f>VLOOKUP(E23,CARTE!$C$1:$F$300,4,FALSE)</f>
        <v xml:space="preserve"> 1.2277901541906115</v>
      </c>
      <c r="H23" s="22" t="str">
        <f>'Liste Linéaire_Togo'!AM23</f>
        <v>Golfe 4</v>
      </c>
      <c r="I23" s="22" t="str">
        <f>'Liste Linéaire_Togo'!N23</f>
        <v>Golfe</v>
      </c>
      <c r="J23" s="22" t="str">
        <f>'Liste Linéaire_Togo'!O23</f>
        <v>Grand Lomé</v>
      </c>
      <c r="K23" s="23">
        <f>'Liste Linéaire_Togo'!P23</f>
        <v>45562</v>
      </c>
      <c r="L23" s="22" t="str">
        <f>'Liste Linéaire_Togo'!Q23</f>
        <v>S39</v>
      </c>
      <c r="M23" s="25" t="str">
        <f>'Liste Linéaire_Togo'!AC23</f>
        <v xml:space="preserve">puits  </v>
      </c>
      <c r="N23" s="22" t="str">
        <f>'Liste Linéaire_Togo'!AF23</f>
        <v>NON fait</v>
      </c>
      <c r="O23" s="22">
        <f>'Liste Linéaire_Togo'!AH23</f>
        <v>0</v>
      </c>
      <c r="P23" s="23">
        <f>'Liste Linéaire_Togo'!AI23</f>
        <v>45565</v>
      </c>
      <c r="Q23" s="22" t="str">
        <f>'Liste Linéaire_Togo'!AJ23</f>
        <v>Guéri</v>
      </c>
      <c r="R23" s="22" t="str">
        <f>'Liste Linéaire_Togo'!AO23</f>
        <v>negatif</v>
      </c>
      <c r="S23" s="22" t="str">
        <f>'Liste Linéaire_Togo'!AN23</f>
        <v>Amoutivé</v>
      </c>
    </row>
    <row r="24" spans="1:19" ht="30">
      <c r="A24" t="str">
        <f t="shared" si="0"/>
        <v>Point ( 1.2277901541906115 6.137294796391453)</v>
      </c>
      <c r="B24" s="22" t="str">
        <f>'Liste Linéaire_Togo'!B24</f>
        <v>IDRISSA Faozia</v>
      </c>
      <c r="C24" s="22" t="str">
        <f>'Liste Linéaire_Togo'!F24</f>
        <v>Féminin</v>
      </c>
      <c r="D24" s="22" t="str">
        <f>'Liste Linéaire_Togo'!G24</f>
        <v>Eleve</v>
      </c>
      <c r="E24" s="22" t="str">
        <f>'Liste Linéaire_Togo'!I24</f>
        <v>doulassamé</v>
      </c>
      <c r="F24" s="22" t="str">
        <f>VLOOKUP(E24,CARTE!$C$1:$F$300,3,FALSE)</f>
        <v>6.137294796391453</v>
      </c>
      <c r="G24" s="22" t="str">
        <f>VLOOKUP(E24,CARTE!$C$1:$F$300,4,FALSE)</f>
        <v xml:space="preserve"> 1.2277901541906115</v>
      </c>
      <c r="H24" s="22" t="str">
        <f>'Liste Linéaire_Togo'!AM24</f>
        <v>Golfe 4</v>
      </c>
      <c r="I24" s="22" t="str">
        <f>'Liste Linéaire_Togo'!N24</f>
        <v>Golfe</v>
      </c>
      <c r="J24" s="22" t="str">
        <f>'Liste Linéaire_Togo'!O24</f>
        <v>Grand Lomé</v>
      </c>
      <c r="K24" s="23">
        <f>'Liste Linéaire_Togo'!P24</f>
        <v>45562</v>
      </c>
      <c r="L24" s="22" t="str">
        <f>'Liste Linéaire_Togo'!Q24</f>
        <v>S39</v>
      </c>
      <c r="M24" s="25" t="str">
        <f>'Liste Linéaire_Togo'!AC24</f>
        <v xml:space="preserve">puits  </v>
      </c>
      <c r="N24" s="22" t="str">
        <f>'Liste Linéaire_Togo'!AF24</f>
        <v>NON fait</v>
      </c>
      <c r="O24" s="22">
        <f>'Liste Linéaire_Togo'!AH24</f>
        <v>0</v>
      </c>
      <c r="P24" s="23">
        <f>'Liste Linéaire_Togo'!AI24</f>
        <v>45564</v>
      </c>
      <c r="Q24" s="22" t="str">
        <f>'Liste Linéaire_Togo'!AJ24</f>
        <v>Guéri</v>
      </c>
      <c r="R24" s="22" t="str">
        <f>'Liste Linéaire_Togo'!AO24</f>
        <v>negatif</v>
      </c>
      <c r="S24" s="22" t="str">
        <f>'Liste Linéaire_Togo'!AN24</f>
        <v>Amoutivé</v>
      </c>
    </row>
    <row r="25" spans="1:19" ht="30">
      <c r="A25" t="str">
        <f t="shared" si="0"/>
        <v>Point ( 1.2277901541906115 6.137294796391453)</v>
      </c>
      <c r="B25" s="22" t="str">
        <f>'Liste Linéaire_Togo'!B25</f>
        <v>DJIBO Zouléya</v>
      </c>
      <c r="C25" s="22" t="str">
        <f>'Liste Linéaire_Togo'!F25</f>
        <v>Féminin</v>
      </c>
      <c r="D25" s="22" t="str">
        <f>'Liste Linéaire_Togo'!G25</f>
        <v>Eleve</v>
      </c>
      <c r="E25" s="22" t="str">
        <f>'Liste Linéaire_Togo'!I25</f>
        <v>doulassamé</v>
      </c>
      <c r="F25" s="22" t="str">
        <f>VLOOKUP(E25,CARTE!$C$1:$F$300,3,FALSE)</f>
        <v>6.137294796391453</v>
      </c>
      <c r="G25" s="22" t="str">
        <f>VLOOKUP(E25,CARTE!$C$1:$F$300,4,FALSE)</f>
        <v xml:space="preserve"> 1.2277901541906115</v>
      </c>
      <c r="H25" s="22" t="str">
        <f>'Liste Linéaire_Togo'!AM25</f>
        <v>Golfe 4</v>
      </c>
      <c r="I25" s="22" t="str">
        <f>'Liste Linéaire_Togo'!N25</f>
        <v>Golfe</v>
      </c>
      <c r="J25" s="22" t="str">
        <f>'Liste Linéaire_Togo'!O25</f>
        <v>Grand Lomé</v>
      </c>
      <c r="K25" s="23">
        <f>'Liste Linéaire_Togo'!P25</f>
        <v>45558</v>
      </c>
      <c r="L25" s="22" t="str">
        <f>'Liste Linéaire_Togo'!Q25</f>
        <v>S39</v>
      </c>
      <c r="M25" s="25" t="str">
        <f>'Liste Linéaire_Togo'!AC25</f>
        <v xml:space="preserve">puits  </v>
      </c>
      <c r="N25" s="22" t="str">
        <f>'Liste Linéaire_Togo'!AF25</f>
        <v>NON fait</v>
      </c>
      <c r="O25" s="22">
        <f>'Liste Linéaire_Togo'!AH25</f>
        <v>0</v>
      </c>
      <c r="P25" s="23">
        <f>'Liste Linéaire_Togo'!AI25</f>
        <v>45559</v>
      </c>
      <c r="Q25" s="22" t="str">
        <f>'Liste Linéaire_Togo'!AJ25</f>
        <v>Guéri</v>
      </c>
      <c r="R25" s="22" t="str">
        <f>'Liste Linéaire_Togo'!AO25</f>
        <v>negatif</v>
      </c>
      <c r="S25" s="22" t="str">
        <f>'Liste Linéaire_Togo'!AN25</f>
        <v>Amoutivé</v>
      </c>
    </row>
    <row r="26" spans="1:19" ht="45">
      <c r="A26" t="str">
        <f t="shared" si="0"/>
        <v>Point ( 1.2277901541906115 6.137294796391453)</v>
      </c>
      <c r="B26" s="22" t="str">
        <f>'Liste Linéaire_Togo'!B26</f>
        <v>ISSA Youssifou</v>
      </c>
      <c r="C26" s="22" t="str">
        <f>'Liste Linéaire_Togo'!F26</f>
        <v>Masculin</v>
      </c>
      <c r="D26" s="22" t="str">
        <f>'Liste Linéaire_Togo'!G26</f>
        <v>Eleve</v>
      </c>
      <c r="E26" s="22" t="str">
        <f>'Liste Linéaire_Togo'!I26</f>
        <v>doulassamé</v>
      </c>
      <c r="F26" s="22" t="str">
        <f>VLOOKUP(E26,CARTE!$C$1:$F$300,3,FALSE)</f>
        <v>6.137294796391453</v>
      </c>
      <c r="G26" s="22" t="str">
        <f>VLOOKUP(E26,CARTE!$C$1:$F$300,4,FALSE)</f>
        <v xml:space="preserve"> 1.2277901541906115</v>
      </c>
      <c r="H26" s="22" t="str">
        <f>'Liste Linéaire_Togo'!AM26</f>
        <v>Golfe 4</v>
      </c>
      <c r="I26" s="22" t="str">
        <f>'Liste Linéaire_Togo'!N26</f>
        <v>Golfe</v>
      </c>
      <c r="J26" s="22" t="str">
        <f>'Liste Linéaire_Togo'!O26</f>
        <v>Grand Lomé</v>
      </c>
      <c r="K26" s="23">
        <f>'Liste Linéaire_Togo'!P26</f>
        <v>45561</v>
      </c>
      <c r="L26" s="22" t="str">
        <f>'Liste Linéaire_Togo'!Q26</f>
        <v>S39</v>
      </c>
      <c r="M26" s="25" t="str">
        <f>'Liste Linéaire_Togo'!AC26</f>
        <v xml:space="preserve">puits  </v>
      </c>
      <c r="N26" s="22" t="str">
        <f>'Liste Linéaire_Togo'!AF26</f>
        <v>NON fait</v>
      </c>
      <c r="O26" s="22" t="str">
        <f>'Liste Linéaire_Togo'!AH26</f>
        <v>OUI</v>
      </c>
      <c r="P26" s="23" t="str">
        <f>'Liste Linéaire_Togo'!AI26</f>
        <v>NA</v>
      </c>
      <c r="Q26" s="22" t="str">
        <f>'Liste Linéaire_Togo'!AJ26</f>
        <v>Guéri</v>
      </c>
      <c r="R26" s="22" t="str">
        <f>'Liste Linéaire_Togo'!AO26</f>
        <v>negatif</v>
      </c>
      <c r="S26" s="22" t="str">
        <f>'Liste Linéaire_Togo'!AN26</f>
        <v>Amoutivé</v>
      </c>
    </row>
    <row r="27" spans="1:19" ht="45">
      <c r="A27" t="str">
        <f t="shared" si="0"/>
        <v>Point ( 1.2277901541906115 6.137294796391453)</v>
      </c>
      <c r="B27" s="22" t="str">
        <f>'Liste Linéaire_Togo'!B27</f>
        <v>ISSA Aboubakar</v>
      </c>
      <c r="C27" s="22" t="str">
        <f>'Liste Linéaire_Togo'!F27</f>
        <v>Féminin</v>
      </c>
      <c r="D27" s="22" t="str">
        <f>'Liste Linéaire_Togo'!G27</f>
        <v>NA</v>
      </c>
      <c r="E27" s="22" t="str">
        <f>'Liste Linéaire_Togo'!I27</f>
        <v>doulassamé</v>
      </c>
      <c r="F27" s="22" t="str">
        <f>VLOOKUP(E27,CARTE!$C$1:$F$300,3,FALSE)</f>
        <v>6.137294796391453</v>
      </c>
      <c r="G27" s="22" t="str">
        <f>VLOOKUP(E27,CARTE!$C$1:$F$300,4,FALSE)</f>
        <v xml:space="preserve"> 1.2277901541906115</v>
      </c>
      <c r="H27" s="22" t="str">
        <f>'Liste Linéaire_Togo'!AM27</f>
        <v>Golfe 4</v>
      </c>
      <c r="I27" s="22" t="str">
        <f>'Liste Linéaire_Togo'!N27</f>
        <v>Golfe</v>
      </c>
      <c r="J27" s="22" t="str">
        <f>'Liste Linéaire_Togo'!O27</f>
        <v>Grand Lomé</v>
      </c>
      <c r="K27" s="23">
        <f>'Liste Linéaire_Togo'!P27</f>
        <v>45561</v>
      </c>
      <c r="L27" s="22" t="str">
        <f>'Liste Linéaire_Togo'!Q27</f>
        <v>S39</v>
      </c>
      <c r="M27" s="25" t="str">
        <f>'Liste Linéaire_Togo'!AC27</f>
        <v xml:space="preserve">puits  </v>
      </c>
      <c r="N27" s="22" t="str">
        <f>'Liste Linéaire_Togo'!AF27</f>
        <v>NON fait</v>
      </c>
      <c r="O27" s="22" t="str">
        <f>'Liste Linéaire_Togo'!AH27</f>
        <v>OUI</v>
      </c>
      <c r="P27" s="23" t="str">
        <f>'Liste Linéaire_Togo'!AI27</f>
        <v>NA</v>
      </c>
      <c r="Q27" s="22" t="str">
        <f>'Liste Linéaire_Togo'!AJ27</f>
        <v>Guéri</v>
      </c>
      <c r="R27" s="22" t="str">
        <f>'Liste Linéaire_Togo'!AO27</f>
        <v>negatif</v>
      </c>
      <c r="S27" s="22" t="str">
        <f>'Liste Linéaire_Togo'!AN27</f>
        <v>Amoutivé</v>
      </c>
    </row>
    <row r="28" spans="1:19" ht="60">
      <c r="A28" t="str">
        <f t="shared" si="0"/>
        <v>Point (1.2885405838783568 6.171169451806052)</v>
      </c>
      <c r="B28" s="22" t="str">
        <f>'Liste Linéaire_Togo'!B28</f>
        <v>GBOSSOU Koudjodji</v>
      </c>
      <c r="C28" s="22" t="str">
        <f>'Liste Linéaire_Togo'!F28</f>
        <v>Féminin</v>
      </c>
      <c r="D28" s="22" t="str">
        <f>'Liste Linéaire_Togo'!G28</f>
        <v>Couturière</v>
      </c>
      <c r="E28" s="22" t="str">
        <f>'Liste Linéaire_Togo'!I28</f>
        <v>Adakpamé</v>
      </c>
      <c r="F28" s="22" t="str">
        <f>VLOOKUP(E28,CARTE!$C$1:$F$300,3,FALSE)</f>
        <v>6.171169451806052</v>
      </c>
      <c r="G28" s="22" t="str">
        <f>VLOOKUP(E28,CARTE!$C$1:$F$300,4,FALSE)</f>
        <v>1.2885405838783568</v>
      </c>
      <c r="H28" s="22" t="str">
        <f>'Liste Linéaire_Togo'!AM28</f>
        <v>Golfe 1</v>
      </c>
      <c r="I28" s="22" t="str">
        <f>'Liste Linéaire_Togo'!N28</f>
        <v>Golfe</v>
      </c>
      <c r="J28" s="22" t="str">
        <f>'Liste Linéaire_Togo'!O28</f>
        <v>Grand Lomé</v>
      </c>
      <c r="K28" s="23">
        <f>'Liste Linéaire_Togo'!P28</f>
        <v>45563</v>
      </c>
      <c r="L28" s="22" t="str">
        <f>'Liste Linéaire_Togo'!Q28</f>
        <v>S39</v>
      </c>
      <c r="M28" s="25" t="str">
        <f>'Liste Linéaire_Togo'!AC28</f>
        <v>Forage</v>
      </c>
      <c r="N28" s="22" t="str">
        <f>'Liste Linéaire_Togo'!AF28</f>
        <v>positif</v>
      </c>
      <c r="O28" s="22" t="str">
        <f>'Liste Linéaire_Togo'!AH28</f>
        <v>OUI</v>
      </c>
      <c r="P28" s="23">
        <f>'Liste Linéaire_Togo'!AI28</f>
        <v>45569</v>
      </c>
      <c r="Q28" s="22" t="str">
        <f>'Liste Linéaire_Togo'!AJ28</f>
        <v>Guéri</v>
      </c>
      <c r="R28" s="22" t="str">
        <f>'Liste Linéaire_Togo'!AO28</f>
        <v>Positif</v>
      </c>
      <c r="S28" s="22" t="str">
        <f>'Liste Linéaire_Togo'!AN28</f>
        <v>Bè-Est</v>
      </c>
    </row>
    <row r="29" spans="1:19" ht="30">
      <c r="A29" t="str">
        <f t="shared" si="0"/>
        <v>Point ( 1.3065224647621934 6.170206928331889)</v>
      </c>
      <c r="B29" s="22" t="str">
        <f>'Liste Linéaire_Togo'!B29</f>
        <v>GNALETASSI Kodjo</v>
      </c>
      <c r="C29" s="22" t="str">
        <f>'Liste Linéaire_Togo'!F29</f>
        <v>Masculin</v>
      </c>
      <c r="D29" s="22" t="str">
        <f>'Liste Linéaire_Togo'!G29</f>
        <v>NA</v>
      </c>
      <c r="E29" s="22" t="str">
        <f>'Liste Linéaire_Togo'!I29</f>
        <v>Adamavo</v>
      </c>
      <c r="F29" s="22" t="str">
        <f>VLOOKUP(E29,CARTE!$C$1:$F$300,3,FALSE)</f>
        <v>6.170206928331889</v>
      </c>
      <c r="G29" s="22" t="str">
        <f>VLOOKUP(E29,CARTE!$C$1:$F$300,4,FALSE)</f>
        <v xml:space="preserve"> 1.3065224647621934</v>
      </c>
      <c r="H29" s="22" t="str">
        <f>'Liste Linéaire_Togo'!AM29</f>
        <v>Golfe 6</v>
      </c>
      <c r="I29" s="22" t="str">
        <f>'Liste Linéaire_Togo'!N29</f>
        <v>Golfe</v>
      </c>
      <c r="J29" s="22" t="str">
        <f>'Liste Linéaire_Togo'!O29</f>
        <v>Grand Lomé</v>
      </c>
      <c r="K29" s="23">
        <f>'Liste Linéaire_Togo'!P29</f>
        <v>45565</v>
      </c>
      <c r="L29" s="22" t="str">
        <f>'Liste Linéaire_Togo'!Q29</f>
        <v>S40</v>
      </c>
      <c r="M29" s="25" t="str">
        <f>'Liste Linéaire_Togo'!AC29</f>
        <v>Forage</v>
      </c>
      <c r="N29" s="22" t="str">
        <f>'Liste Linéaire_Togo'!AF29</f>
        <v>NON fait</v>
      </c>
      <c r="O29" s="22">
        <f>'Liste Linéaire_Togo'!AH29</f>
        <v>0</v>
      </c>
      <c r="P29" s="23">
        <f>'Liste Linéaire_Togo'!AI29</f>
        <v>45566</v>
      </c>
      <c r="Q29" s="22" t="str">
        <f>'Liste Linéaire_Togo'!AJ29</f>
        <v>dcd</v>
      </c>
      <c r="R29" s="22" t="str">
        <f>'Liste Linéaire_Togo'!AO29</f>
        <v>negatif</v>
      </c>
      <c r="S29" s="22" t="str">
        <f>'Liste Linéaire_Togo'!AN29</f>
        <v>Baguida</v>
      </c>
    </row>
    <row r="30" spans="1:19" ht="45">
      <c r="A30" t="str">
        <f t="shared" si="0"/>
        <v>Point (1.2885405838783568 6.171169451806052)</v>
      </c>
      <c r="B30" s="22" t="str">
        <f>'Liste Linéaire_Togo'!B30</f>
        <v>MAWUNYIGBON Junior</v>
      </c>
      <c r="C30" s="22" t="str">
        <f>'Liste Linéaire_Togo'!F30</f>
        <v>Masculin</v>
      </c>
      <c r="D30" s="22" t="str">
        <f>'Liste Linéaire_Togo'!G30</f>
        <v>NA</v>
      </c>
      <c r="E30" s="22" t="str">
        <f>'Liste Linéaire_Togo'!I30</f>
        <v>Adakpamé</v>
      </c>
      <c r="F30" s="22" t="str">
        <f>VLOOKUP(E30,CARTE!$C$1:$F$300,3,FALSE)</f>
        <v>6.171169451806052</v>
      </c>
      <c r="G30" s="22" t="str">
        <f>VLOOKUP(E30,CARTE!$C$1:$F$300,4,FALSE)</f>
        <v>1.2885405838783568</v>
      </c>
      <c r="H30" s="22" t="str">
        <f>'Liste Linéaire_Togo'!AM30</f>
        <v>Golfe 1</v>
      </c>
      <c r="I30" s="22" t="str">
        <f>'Liste Linéaire_Togo'!N30</f>
        <v>Golfe</v>
      </c>
      <c r="J30" s="22" t="str">
        <f>'Liste Linéaire_Togo'!O30</f>
        <v>Grand Lomé</v>
      </c>
      <c r="K30" s="23">
        <f>'Liste Linéaire_Togo'!P30</f>
        <v>45563</v>
      </c>
      <c r="L30" s="22" t="str">
        <f>'Liste Linéaire_Togo'!Q30</f>
        <v>S39</v>
      </c>
      <c r="M30" s="25" t="str">
        <f>'Liste Linéaire_Togo'!AC30</f>
        <v>Forage</v>
      </c>
      <c r="N30" s="22" t="str">
        <f>'Liste Linéaire_Togo'!AF30</f>
        <v>positif</v>
      </c>
      <c r="O30" s="22">
        <f>'Liste Linéaire_Togo'!AH30</f>
        <v>0</v>
      </c>
      <c r="P30" s="23">
        <f>'Liste Linéaire_Togo'!AI30</f>
        <v>45567</v>
      </c>
      <c r="Q30" s="22" t="str">
        <f>'Liste Linéaire_Togo'!AJ30</f>
        <v>Guéri</v>
      </c>
      <c r="R30" s="22" t="str">
        <f>'Liste Linéaire_Togo'!AO30</f>
        <v>Positif</v>
      </c>
      <c r="S30" s="22" t="str">
        <f>'Liste Linéaire_Togo'!AN30</f>
        <v>Bè-Est</v>
      </c>
    </row>
    <row r="31" spans="1:19" ht="30">
      <c r="A31" t="str">
        <f t="shared" si="0"/>
        <v>Point ( 1.3065224647621934 6.170206928331889)</v>
      </c>
      <c r="B31" s="22" t="str">
        <f>'Liste Linéaire_Togo'!B31</f>
        <v>AGBO Hanou</v>
      </c>
      <c r="C31" s="22" t="str">
        <f>'Liste Linéaire_Togo'!F31</f>
        <v>Féminin</v>
      </c>
      <c r="D31" s="22" t="str">
        <f>'Liste Linéaire_Togo'!G31</f>
        <v>Couturière</v>
      </c>
      <c r="E31" s="22" t="str">
        <f>'Liste Linéaire_Togo'!I31</f>
        <v>Adamavo</v>
      </c>
      <c r="F31" s="22" t="str">
        <f>VLOOKUP(E31,CARTE!$C$1:$F$300,3,FALSE)</f>
        <v>6.170206928331889</v>
      </c>
      <c r="G31" s="22" t="str">
        <f>VLOOKUP(E31,CARTE!$C$1:$F$300,4,FALSE)</f>
        <v xml:space="preserve"> 1.3065224647621934</v>
      </c>
      <c r="H31" s="22" t="str">
        <f>'Liste Linéaire_Togo'!AM31</f>
        <v>Golfe 6</v>
      </c>
      <c r="I31" s="22" t="str">
        <f>'Liste Linéaire_Togo'!N31</f>
        <v>Golfe</v>
      </c>
      <c r="J31" s="22" t="str">
        <f>'Liste Linéaire_Togo'!O31</f>
        <v>Grand Lomé</v>
      </c>
      <c r="K31" s="23">
        <f>'Liste Linéaire_Togo'!P31</f>
        <v>45565</v>
      </c>
      <c r="L31" s="22" t="str">
        <f>'Liste Linéaire_Togo'!Q31</f>
        <v>S40</v>
      </c>
      <c r="M31" s="25" t="str">
        <f>'Liste Linéaire_Togo'!AC31</f>
        <v>Forage</v>
      </c>
      <c r="N31" s="22" t="str">
        <f>'Liste Linéaire_Togo'!AF31</f>
        <v>négatif</v>
      </c>
      <c r="O31" s="22" t="str">
        <f>'Liste Linéaire_Togo'!AH31</f>
        <v>OUI</v>
      </c>
      <c r="P31" s="23">
        <f>'Liste Linéaire_Togo'!AI31</f>
        <v>45568</v>
      </c>
      <c r="Q31" s="22" t="str">
        <f>'Liste Linéaire_Togo'!AJ31</f>
        <v>Guéri</v>
      </c>
      <c r="R31" s="22" t="str">
        <f>'Liste Linéaire_Togo'!AO31</f>
        <v>Positif</v>
      </c>
      <c r="S31" s="22" t="str">
        <f>'Liste Linéaire_Togo'!AN31</f>
        <v>Baguida</v>
      </c>
    </row>
    <row r="32" spans="1:19" ht="45">
      <c r="A32" t="str">
        <f t="shared" si="0"/>
        <v>Point ( 1.3065224647621934 6.170206928331889)</v>
      </c>
      <c r="B32" s="22" t="str">
        <f>'Liste Linéaire_Togo'!B32</f>
        <v>MAWUGNIGBON Godwin</v>
      </c>
      <c r="C32" s="22" t="str">
        <f>'Liste Linéaire_Togo'!F32</f>
        <v>Masculin</v>
      </c>
      <c r="D32" s="22" t="str">
        <f>'Liste Linéaire_Togo'!G32</f>
        <v>NA</v>
      </c>
      <c r="E32" s="22" t="str">
        <f>'Liste Linéaire_Togo'!I32</f>
        <v>Adamavo</v>
      </c>
      <c r="F32" s="22" t="str">
        <f>VLOOKUP(E32,CARTE!$C$1:$F$300,3,FALSE)</f>
        <v>6.170206928331889</v>
      </c>
      <c r="G32" s="22" t="str">
        <f>VLOOKUP(E32,CARTE!$C$1:$F$300,4,FALSE)</f>
        <v xml:space="preserve"> 1.3065224647621934</v>
      </c>
      <c r="H32" s="22" t="str">
        <f>'Liste Linéaire_Togo'!AM32</f>
        <v>Golfe 6</v>
      </c>
      <c r="I32" s="22" t="str">
        <f>'Liste Linéaire_Togo'!N32</f>
        <v>Golfe</v>
      </c>
      <c r="J32" s="22" t="str">
        <f>'Liste Linéaire_Togo'!O32</f>
        <v>Grand Lomé</v>
      </c>
      <c r="K32" s="23">
        <f>'Liste Linéaire_Togo'!P32</f>
        <v>45563</v>
      </c>
      <c r="L32" s="22" t="str">
        <f>'Liste Linéaire_Togo'!Q32</f>
        <v>S39</v>
      </c>
      <c r="M32" s="25" t="str">
        <f>'Liste Linéaire_Togo'!AC32</f>
        <v>Forage</v>
      </c>
      <c r="N32" s="22" t="str">
        <f>'Liste Linéaire_Togo'!AF32</f>
        <v>positif</v>
      </c>
      <c r="O32" s="22">
        <f>'Liste Linéaire_Togo'!AH32</f>
        <v>0</v>
      </c>
      <c r="P32" s="23">
        <f>'Liste Linéaire_Togo'!AI32</f>
        <v>45567</v>
      </c>
      <c r="Q32" s="22" t="str">
        <f>'Liste Linéaire_Togo'!AJ32</f>
        <v>Guéri</v>
      </c>
      <c r="R32" s="22" t="str">
        <f>'Liste Linéaire_Togo'!AO32</f>
        <v>Positif</v>
      </c>
      <c r="S32" s="22" t="str">
        <f>'Liste Linéaire_Togo'!AN32</f>
        <v>Baguida</v>
      </c>
    </row>
    <row r="33" spans="1:19" ht="30">
      <c r="A33" t="str">
        <f t="shared" si="0"/>
        <v>Point ( 1.3065224647621934 6.170206928331889)</v>
      </c>
      <c r="B33" s="22" t="str">
        <f>'Liste Linéaire_Togo'!B33</f>
        <v>EKOE Dédé</v>
      </c>
      <c r="C33" s="22" t="str">
        <f>'Liste Linéaire_Togo'!F33</f>
        <v>Féminin</v>
      </c>
      <c r="D33" s="22" t="str">
        <f>'Liste Linéaire_Togo'!G33</f>
        <v>Eleve</v>
      </c>
      <c r="E33" s="22" t="str">
        <f>'Liste Linéaire_Togo'!I33</f>
        <v>Adamavo</v>
      </c>
      <c r="F33" s="22" t="str">
        <f>VLOOKUP(E33,CARTE!$C$1:$F$300,3,FALSE)</f>
        <v>6.170206928331889</v>
      </c>
      <c r="G33" s="22" t="str">
        <f>VLOOKUP(E33,CARTE!$C$1:$F$300,4,FALSE)</f>
        <v xml:space="preserve"> 1.3065224647621934</v>
      </c>
      <c r="H33" s="22" t="str">
        <f>'Liste Linéaire_Togo'!AM33</f>
        <v>Golfe 6</v>
      </c>
      <c r="I33" s="22" t="str">
        <f>'Liste Linéaire_Togo'!N33</f>
        <v>Golfe</v>
      </c>
      <c r="J33" s="22" t="str">
        <f>'Liste Linéaire_Togo'!O33</f>
        <v>Grand Lomé</v>
      </c>
      <c r="K33" s="23">
        <f>'Liste Linéaire_Togo'!P33</f>
        <v>45564</v>
      </c>
      <c r="L33" s="22" t="str">
        <f>'Liste Linéaire_Togo'!Q33</f>
        <v>S39</v>
      </c>
      <c r="M33" s="25" t="str">
        <f>'Liste Linéaire_Togo'!AC33</f>
        <v>Forage</v>
      </c>
      <c r="N33" s="22" t="str">
        <f>'Liste Linéaire_Togo'!AF33</f>
        <v>positif</v>
      </c>
      <c r="O33" s="22" t="str">
        <f>'Liste Linéaire_Togo'!AH33</f>
        <v>OUI</v>
      </c>
      <c r="P33" s="23">
        <f>'Liste Linéaire_Togo'!AI33</f>
        <v>45568</v>
      </c>
      <c r="Q33" s="22" t="str">
        <f>'Liste Linéaire_Togo'!AJ33</f>
        <v>Guéri</v>
      </c>
      <c r="R33" s="22" t="str">
        <f>'Liste Linéaire_Togo'!AO33</f>
        <v>Positif</v>
      </c>
      <c r="S33" s="22" t="str">
        <f>'Liste Linéaire_Togo'!AN33</f>
        <v>Baguida</v>
      </c>
    </row>
    <row r="34" spans="1:19" ht="30">
      <c r="A34" t="str">
        <f t="shared" si="0"/>
        <v>Point (1.3075633519218346 6.186026591764903)</v>
      </c>
      <c r="B34" s="22" t="str">
        <f>'Liste Linéaire_Togo'!B34</f>
        <v>AKOLI Antoine</v>
      </c>
      <c r="C34" s="22" t="str">
        <f>'Liste Linéaire_Togo'!F34</f>
        <v>Masculin</v>
      </c>
      <c r="D34" s="22" t="str">
        <f>'Liste Linéaire_Togo'!G34</f>
        <v>Revendeur</v>
      </c>
      <c r="E34" s="22" t="str">
        <f>'Liste Linéaire_Togo'!I34</f>
        <v>Katanga</v>
      </c>
      <c r="F34" s="22" t="str">
        <f>VLOOKUP(E34,CARTE!$C$1:$F$300,3,FALSE)</f>
        <v>6.186026591764903</v>
      </c>
      <c r="G34" s="22" t="str">
        <f>VLOOKUP(E34,CARTE!$C$1:$F$300,4,FALSE)</f>
        <v>1.3075633519218346</v>
      </c>
      <c r="H34" s="22" t="str">
        <f>'Liste Linéaire_Togo'!AM34</f>
        <v>Golfe 1</v>
      </c>
      <c r="I34" s="22" t="str">
        <f>'Liste Linéaire_Togo'!N34</f>
        <v>Golfe</v>
      </c>
      <c r="J34" s="22" t="str">
        <f>'Liste Linéaire_Togo'!O34</f>
        <v>Grand Lomé</v>
      </c>
      <c r="K34" s="23">
        <f>'Liste Linéaire_Togo'!P34</f>
        <v>45567</v>
      </c>
      <c r="L34" s="22" t="str">
        <f>'Liste Linéaire_Togo'!Q34</f>
        <v>S40</v>
      </c>
      <c r="M34" s="25" t="str">
        <f>'Liste Linéaire_Togo'!AC34</f>
        <v>Forage</v>
      </c>
      <c r="N34" s="22" t="str">
        <f>'Liste Linéaire_Togo'!AF34</f>
        <v>positif</v>
      </c>
      <c r="O34" s="22" t="str">
        <f>'Liste Linéaire_Togo'!AH34</f>
        <v>OUI</v>
      </c>
      <c r="P34" s="23" t="str">
        <f>'Liste Linéaire_Togo'!AI34</f>
        <v>NA</v>
      </c>
      <c r="Q34" s="22" t="str">
        <f>'Liste Linéaire_Togo'!AJ34</f>
        <v>Guéri</v>
      </c>
      <c r="R34" s="22" t="str">
        <f>'Liste Linéaire_Togo'!AO34</f>
        <v>Positif</v>
      </c>
      <c r="S34" s="22" t="str">
        <f>'Liste Linéaire_Togo'!AN34</f>
        <v>Bè-Est</v>
      </c>
    </row>
    <row r="35" spans="1:19" ht="30">
      <c r="A35" t="str">
        <f t="shared" si="0"/>
        <v>Point ( 1.2177901541906115 6.127294796391453)</v>
      </c>
      <c r="B35" s="22" t="str">
        <f>'Liste Linéaire_Togo'!B35</f>
        <v>BIYAO Yao</v>
      </c>
      <c r="C35" s="22" t="str">
        <f>'Liste Linéaire_Togo'!F35</f>
        <v>Masculin</v>
      </c>
      <c r="D35" s="22" t="str">
        <f>'Liste Linéaire_Togo'!G35</f>
        <v>Coursier</v>
      </c>
      <c r="E35" s="22" t="str">
        <f>'Liste Linéaire_Togo'!I35</f>
        <v>Tokoin Trésor</v>
      </c>
      <c r="F35" s="22" t="str">
        <f>VLOOKUP(E35,CARTE!$C$1:$F$300,3,FALSE)</f>
        <v>6.127294796391453</v>
      </c>
      <c r="G35" s="22" t="str">
        <f>VLOOKUP(E35,CARTE!$C$1:$F$300,4,FALSE)</f>
        <v xml:space="preserve"> 1.2177901541906115</v>
      </c>
      <c r="H35" s="22" t="str">
        <f>'Liste Linéaire_Togo'!AM35</f>
        <v>Golfe 4</v>
      </c>
      <c r="I35" s="22" t="str">
        <f>'Liste Linéaire_Togo'!N35</f>
        <v>Golfe</v>
      </c>
      <c r="J35" s="22" t="str">
        <f>'Liste Linéaire_Togo'!O35</f>
        <v>Grand Lomé</v>
      </c>
      <c r="K35" s="23">
        <f>'Liste Linéaire_Togo'!P35</f>
        <v>45567</v>
      </c>
      <c r="L35" s="22" t="str">
        <f>'Liste Linéaire_Togo'!Q35</f>
        <v>S40</v>
      </c>
      <c r="M35" s="25" t="str">
        <f>'Liste Linéaire_Togo'!AC35</f>
        <v>Tde</v>
      </c>
      <c r="N35" s="22" t="str">
        <f>'Liste Linéaire_Togo'!AF35</f>
        <v>négatif</v>
      </c>
      <c r="O35" s="22" t="str">
        <f>'Liste Linéaire_Togo'!AH35</f>
        <v>OUI</v>
      </c>
      <c r="P35" s="23">
        <f>'Liste Linéaire_Togo'!AI35</f>
        <v>45570</v>
      </c>
      <c r="Q35" s="22" t="str">
        <f>'Liste Linéaire_Togo'!AJ35</f>
        <v>dcd</v>
      </c>
      <c r="R35" s="22" t="str">
        <f>'Liste Linéaire_Togo'!AO35</f>
        <v>negatif</v>
      </c>
      <c r="S35" s="22" t="str">
        <f>'Liste Linéaire_Togo'!AN35</f>
        <v>Amoutivé</v>
      </c>
    </row>
    <row r="36" spans="1:19" ht="45">
      <c r="A36" t="str">
        <f t="shared" si="0"/>
        <v>Point (1.2656584238258837 6.183180898769146)</v>
      </c>
      <c r="B36" s="22" t="str">
        <f>'Liste Linéaire_Togo'!B36</f>
        <v>KOKOUDA Samuel</v>
      </c>
      <c r="C36" s="22" t="str">
        <f>'Liste Linéaire_Togo'!F36</f>
        <v>Masculin</v>
      </c>
      <c r="D36" s="22" t="str">
        <f>'Liste Linéaire_Togo'!G36</f>
        <v>Eleve</v>
      </c>
      <c r="E36" s="22" t="str">
        <f>'Liste Linéaire_Togo'!I36</f>
        <v>colas</v>
      </c>
      <c r="F36" s="22" t="str">
        <f>VLOOKUP(E36,CARTE!$C$1:$F$300,3,FALSE)</f>
        <v>6.183180898769146</v>
      </c>
      <c r="G36" s="22" t="str">
        <f>VLOOKUP(E36,CARTE!$C$1:$F$300,4,FALSE)</f>
        <v>1.2656584238258837</v>
      </c>
      <c r="H36" s="22" t="str">
        <f>'Liste Linéaire_Togo'!AM36</f>
        <v>Golfe 2</v>
      </c>
      <c r="I36" s="22" t="str">
        <f>'Liste Linéaire_Togo'!N36</f>
        <v>Golfe</v>
      </c>
      <c r="J36" s="22" t="str">
        <f>'Liste Linéaire_Togo'!O36</f>
        <v>Grand Lomé</v>
      </c>
      <c r="K36" s="23">
        <f>'Liste Linéaire_Togo'!P36</f>
        <v>45566</v>
      </c>
      <c r="L36" s="22" t="str">
        <f>'Liste Linéaire_Togo'!Q36</f>
        <v>S40</v>
      </c>
      <c r="M36" s="25" t="str">
        <f>'Liste Linéaire_Togo'!AC36</f>
        <v>Forage</v>
      </c>
      <c r="N36" s="22" t="str">
        <f>'Liste Linéaire_Togo'!AF36</f>
        <v>négatif</v>
      </c>
      <c r="O36" s="22" t="str">
        <f>'Liste Linéaire_Togo'!AH36</f>
        <v>OUI</v>
      </c>
      <c r="P36" s="23">
        <f>'Liste Linéaire_Togo'!AI36</f>
        <v>45569</v>
      </c>
      <c r="Q36" s="22" t="str">
        <f>'Liste Linéaire_Togo'!AJ36</f>
        <v>Guéri</v>
      </c>
      <c r="R36" s="22" t="str">
        <f>'Liste Linéaire_Togo'!AO36</f>
        <v>negatif</v>
      </c>
      <c r="S36" s="22" t="str">
        <f>'Liste Linéaire_Togo'!AN36</f>
        <v>Bè-Centre</v>
      </c>
    </row>
    <row r="37" spans="1:19" ht="30">
      <c r="A37" t="str">
        <f t="shared" si="0"/>
        <v>Point ( 1.5713269352515131 6.237265928242092)</v>
      </c>
      <c r="B37" s="22" t="str">
        <f>'Liste Linéaire_Togo'!B37</f>
        <v>DAGLORIA LATIFA</v>
      </c>
      <c r="C37" s="22" t="str">
        <f>'Liste Linéaire_Togo'!F37</f>
        <v>Féminin</v>
      </c>
      <c r="D37" s="22" t="str">
        <f>'Liste Linéaire_Togo'!G37</f>
        <v>ELEVE</v>
      </c>
      <c r="E37" s="22" t="str">
        <f>'Liste Linéaire_Togo'!I37</f>
        <v>DJAMADJI</v>
      </c>
      <c r="F37" s="22" t="str">
        <f>VLOOKUP(E37,CARTE!$C$1:$F$300,3,FALSE)</f>
        <v>6.237265928242092</v>
      </c>
      <c r="G37" s="22" t="str">
        <f>VLOOKUP(E37,CARTE!$C$1:$F$300,4,FALSE)</f>
        <v xml:space="preserve"> 1.5713269352515131</v>
      </c>
      <c r="H37" s="22" t="str">
        <f>'Liste Linéaire_Togo'!AM37</f>
        <v>Lacs 1</v>
      </c>
      <c r="I37" s="22" t="str">
        <f>'Liste Linéaire_Togo'!N37</f>
        <v>Lacs</v>
      </c>
      <c r="J37" s="22" t="str">
        <f>'Liste Linéaire_Togo'!O37</f>
        <v>MARITIME</v>
      </c>
      <c r="K37" s="23">
        <f>'Liste Linéaire_Togo'!P37</f>
        <v>45567</v>
      </c>
      <c r="L37" s="22" t="str">
        <f>'Liste Linéaire_Togo'!Q37</f>
        <v>S40</v>
      </c>
      <c r="M37" s="25">
        <f>'Liste Linéaire_Togo'!AC37</f>
        <v>0</v>
      </c>
      <c r="N37" s="22" t="str">
        <f>'Liste Linéaire_Togo'!AF37</f>
        <v>positif</v>
      </c>
      <c r="O37" s="22" t="str">
        <f>'Liste Linéaire_Togo'!AH37</f>
        <v>OUI</v>
      </c>
      <c r="P37" s="23">
        <f>'Liste Linéaire_Togo'!AI37</f>
        <v>45572</v>
      </c>
      <c r="Q37" s="22" t="str">
        <f>'Liste Linéaire_Togo'!AJ37</f>
        <v>Guéri</v>
      </c>
      <c r="R37" s="22" t="str">
        <f>'Liste Linéaire_Togo'!AO37</f>
        <v>Positif</v>
      </c>
      <c r="S37" s="22" t="str">
        <f>'Liste Linéaire_Togo'!AN37</f>
        <v>Aného</v>
      </c>
    </row>
    <row r="38" spans="1:19" ht="45">
      <c r="A38" t="str">
        <f t="shared" si="0"/>
        <v>Point ( 1.5713269352515131 6.237265928242092)</v>
      </c>
      <c r="B38" s="22" t="str">
        <f>'Liste Linéaire_Togo'!B38</f>
        <v>DAGLORIA  TADOU</v>
      </c>
      <c r="C38" s="22" t="str">
        <f>'Liste Linéaire_Togo'!F38</f>
        <v>Masculin</v>
      </c>
      <c r="D38" s="22" t="str">
        <f>'Liste Linéaire_Togo'!G38</f>
        <v>ELEVE</v>
      </c>
      <c r="E38" s="22" t="str">
        <f>'Liste Linéaire_Togo'!I38</f>
        <v>DJAMADJI</v>
      </c>
      <c r="F38" s="22" t="str">
        <f>VLOOKUP(E38,CARTE!$C$1:$F$300,3,FALSE)</f>
        <v>6.237265928242092</v>
      </c>
      <c r="G38" s="22" t="str">
        <f>VLOOKUP(E38,CARTE!$C$1:$F$300,4,FALSE)</f>
        <v xml:space="preserve"> 1.5713269352515131</v>
      </c>
      <c r="H38" s="22" t="str">
        <f>'Liste Linéaire_Togo'!AM38</f>
        <v>Lacs 1</v>
      </c>
      <c r="I38" s="22" t="str">
        <f>'Liste Linéaire_Togo'!N38</f>
        <v>Lacs</v>
      </c>
      <c r="J38" s="22" t="str">
        <f>'Liste Linéaire_Togo'!O38</f>
        <v>MARITIME</v>
      </c>
      <c r="K38" s="23">
        <f>'Liste Linéaire_Togo'!P38</f>
        <v>45564</v>
      </c>
      <c r="L38" s="22" t="str">
        <f>'Liste Linéaire_Togo'!Q38</f>
        <v>S39</v>
      </c>
      <c r="M38" s="25">
        <f>'Liste Linéaire_Togo'!AC38</f>
        <v>0</v>
      </c>
      <c r="N38" s="22" t="str">
        <f>'Liste Linéaire_Togo'!AF38</f>
        <v>NON fait</v>
      </c>
      <c r="O38" s="22" t="str">
        <f>'Liste Linéaire_Togo'!AH38</f>
        <v>NON</v>
      </c>
      <c r="P38" s="23">
        <f>'Liste Linéaire_Togo'!AI38</f>
        <v>0</v>
      </c>
      <c r="Q38" s="22" t="str">
        <f>'Liste Linéaire_Togo'!AJ38</f>
        <v>Guéri</v>
      </c>
      <c r="R38" s="22" t="str">
        <f>'Liste Linéaire_Togo'!AO38</f>
        <v>negatif</v>
      </c>
      <c r="S38" s="22" t="str">
        <f>'Liste Linéaire_Togo'!AN38</f>
        <v>Aného</v>
      </c>
    </row>
    <row r="39" spans="1:19" ht="60">
      <c r="A39" t="str">
        <f t="shared" si="0"/>
        <v>Point ( 1.5713269352515131 6.237265928242092)</v>
      </c>
      <c r="B39" s="22" t="str">
        <f>'Liste Linéaire_Togo'!B39</f>
        <v>DAGLORIA SAODATOU</v>
      </c>
      <c r="C39" s="22" t="str">
        <f>'Liste Linéaire_Togo'!F39</f>
        <v>Féminin</v>
      </c>
      <c r="D39" s="22" t="str">
        <f>'Liste Linéaire_Togo'!G39</f>
        <v>N/A</v>
      </c>
      <c r="E39" s="22" t="str">
        <f>'Liste Linéaire_Togo'!I39</f>
        <v>DJAMADJI</v>
      </c>
      <c r="F39" s="22" t="str">
        <f>VLOOKUP(E39,CARTE!$C$1:$F$300,3,FALSE)</f>
        <v>6.237265928242092</v>
      </c>
      <c r="G39" s="22" t="str">
        <f>VLOOKUP(E39,CARTE!$C$1:$F$300,4,FALSE)</f>
        <v xml:space="preserve"> 1.5713269352515131</v>
      </c>
      <c r="H39" s="22" t="str">
        <f>'Liste Linéaire_Togo'!AM39</f>
        <v>Lacs 1</v>
      </c>
      <c r="I39" s="22" t="str">
        <f>'Liste Linéaire_Togo'!N39</f>
        <v>Lacs</v>
      </c>
      <c r="J39" s="22" t="str">
        <f>'Liste Linéaire_Togo'!O39</f>
        <v>MARITIME</v>
      </c>
      <c r="K39" s="23">
        <f>'Liste Linéaire_Togo'!P39</f>
        <v>45566</v>
      </c>
      <c r="L39" s="22" t="str">
        <f>'Liste Linéaire_Togo'!Q39</f>
        <v>S40</v>
      </c>
      <c r="M39" s="25">
        <f>'Liste Linéaire_Togo'!AC39</f>
        <v>0</v>
      </c>
      <c r="N39" s="22" t="str">
        <f>'Liste Linéaire_Togo'!AF39</f>
        <v>NON fait</v>
      </c>
      <c r="O39" s="22" t="str">
        <f>'Liste Linéaire_Togo'!AH39</f>
        <v>NON</v>
      </c>
      <c r="P39" s="23">
        <f>'Liste Linéaire_Togo'!AI39</f>
        <v>0</v>
      </c>
      <c r="Q39" s="22" t="str">
        <f>'Liste Linéaire_Togo'!AJ39</f>
        <v>Guéri</v>
      </c>
      <c r="R39" s="22" t="str">
        <f>'Liste Linéaire_Togo'!AO39</f>
        <v>negatif</v>
      </c>
      <c r="S39" s="22" t="str">
        <f>'Liste Linéaire_Togo'!AN39</f>
        <v>Aného</v>
      </c>
    </row>
    <row r="40" spans="1:19" ht="30">
      <c r="A40" t="str">
        <f t="shared" si="0"/>
        <v>Point ( 1.5713269352515131 6.237265928242092)</v>
      </c>
      <c r="B40" s="22" t="str">
        <f>'Liste Linéaire_Togo'!B40</f>
        <v>LAWSON DEDE</v>
      </c>
      <c r="C40" s="22" t="str">
        <f>'Liste Linéaire_Togo'!F40</f>
        <v>Féminin</v>
      </c>
      <c r="D40" s="22" t="str">
        <f>'Liste Linéaire_Togo'!G40</f>
        <v>REVENDEUSE</v>
      </c>
      <c r="E40" s="22" t="str">
        <f>'Liste Linéaire_Togo'!I40</f>
        <v>DJAMADJI</v>
      </c>
      <c r="F40" s="22" t="str">
        <f>VLOOKUP(E40,CARTE!$C$1:$F$300,3,FALSE)</f>
        <v>6.237265928242092</v>
      </c>
      <c r="G40" s="22" t="str">
        <f>VLOOKUP(E40,CARTE!$C$1:$F$300,4,FALSE)</f>
        <v xml:space="preserve"> 1.5713269352515131</v>
      </c>
      <c r="H40" s="22" t="str">
        <f>'Liste Linéaire_Togo'!AM40</f>
        <v>Lacs 1</v>
      </c>
      <c r="I40" s="22" t="str">
        <f>'Liste Linéaire_Togo'!N40</f>
        <v>Lacs</v>
      </c>
      <c r="J40" s="22" t="str">
        <f>'Liste Linéaire_Togo'!O40</f>
        <v>MARITIME</v>
      </c>
      <c r="K40" s="23">
        <f>'Liste Linéaire_Togo'!P40</f>
        <v>45562</v>
      </c>
      <c r="L40" s="22" t="str">
        <f>'Liste Linéaire_Togo'!Q40</f>
        <v>S39</v>
      </c>
      <c r="M40" s="25">
        <f>'Liste Linéaire_Togo'!AC40</f>
        <v>0</v>
      </c>
      <c r="N40" s="22" t="str">
        <f>'Liste Linéaire_Togo'!AF40</f>
        <v>NON fait</v>
      </c>
      <c r="O40" s="22" t="str">
        <f>'Liste Linéaire_Togo'!AH40</f>
        <v>NON</v>
      </c>
      <c r="P40" s="23">
        <f>'Liste Linéaire_Togo'!AI40</f>
        <v>0</v>
      </c>
      <c r="Q40" s="22" t="str">
        <f>'Liste Linéaire_Togo'!AJ40</f>
        <v>Guéri</v>
      </c>
      <c r="R40" s="22" t="str">
        <f>'Liste Linéaire_Togo'!AO40</f>
        <v>negatif</v>
      </c>
      <c r="S40" s="22" t="str">
        <f>'Liste Linéaire_Togo'!AN40</f>
        <v>Aného</v>
      </c>
    </row>
    <row r="41" spans="1:19" ht="30">
      <c r="A41" t="str">
        <f t="shared" si="0"/>
        <v>Point ( 1.5713269352515131 6.237265928242092)</v>
      </c>
      <c r="B41" s="22" t="str">
        <f>'Liste Linéaire_Togo'!B41</f>
        <v>GOKA FELIX</v>
      </c>
      <c r="C41" s="22" t="str">
        <f>'Liste Linéaire_Togo'!F41</f>
        <v>Masculin</v>
      </c>
      <c r="D41" s="22" t="str">
        <f>'Liste Linéaire_Togo'!G41</f>
        <v>ELEVE</v>
      </c>
      <c r="E41" s="22" t="str">
        <f>'Liste Linéaire_Togo'!I41</f>
        <v>DJAMADJI</v>
      </c>
      <c r="F41" s="22" t="str">
        <f>VLOOKUP(E41,CARTE!$C$1:$F$300,3,FALSE)</f>
        <v>6.237265928242092</v>
      </c>
      <c r="G41" s="22" t="str">
        <f>VLOOKUP(E41,CARTE!$C$1:$F$300,4,FALSE)</f>
        <v xml:space="preserve"> 1.5713269352515131</v>
      </c>
      <c r="H41" s="22" t="str">
        <f>'Liste Linéaire_Togo'!AM41</f>
        <v>Lacs 1</v>
      </c>
      <c r="I41" s="22" t="str">
        <f>'Liste Linéaire_Togo'!N41</f>
        <v>Lacs</v>
      </c>
      <c r="J41" s="22" t="str">
        <f>'Liste Linéaire_Togo'!O41</f>
        <v>MARITIME</v>
      </c>
      <c r="K41" s="23">
        <f>'Liste Linéaire_Togo'!P41</f>
        <v>45567</v>
      </c>
      <c r="L41" s="22" t="str">
        <f>'Liste Linéaire_Togo'!Q41</f>
        <v>S40</v>
      </c>
      <c r="M41" s="25">
        <f>'Liste Linéaire_Togo'!AC41</f>
        <v>0</v>
      </c>
      <c r="N41" s="22" t="str">
        <f>'Liste Linéaire_Togo'!AF41</f>
        <v>NON fait</v>
      </c>
      <c r="O41" s="22" t="str">
        <f>'Liste Linéaire_Togo'!AH41</f>
        <v>Oui</v>
      </c>
      <c r="P41" s="23">
        <f>'Liste Linéaire_Togo'!AI41</f>
        <v>45572</v>
      </c>
      <c r="Q41" s="22" t="str">
        <f>'Liste Linéaire_Togo'!AJ41</f>
        <v>Guéri</v>
      </c>
      <c r="R41" s="22" t="str">
        <f>'Liste Linéaire_Togo'!AO41</f>
        <v>negatif</v>
      </c>
      <c r="S41" s="22" t="str">
        <f>'Liste Linéaire_Togo'!AN41</f>
        <v>Aného</v>
      </c>
    </row>
    <row r="42" spans="1:19" ht="30">
      <c r="A42" t="str">
        <f t="shared" si="0"/>
        <v>Point ( 1.5713269352515131 6.237265928242092)</v>
      </c>
      <c r="B42" s="22" t="str">
        <f>'Liste Linéaire_Togo'!B42</f>
        <v>KOEGAN  ADAMA</v>
      </c>
      <c r="C42" s="22" t="str">
        <f>'Liste Linéaire_Togo'!F42</f>
        <v>Masculin</v>
      </c>
      <c r="D42" s="22" t="str">
        <f>'Liste Linéaire_Togo'!G42</f>
        <v>RETRAITE</v>
      </c>
      <c r="E42" s="22" t="str">
        <f>'Liste Linéaire_Togo'!I42</f>
        <v>DJAMADJI</v>
      </c>
      <c r="F42" s="22" t="str">
        <f>VLOOKUP(E42,CARTE!$C$1:$F$300,3,FALSE)</f>
        <v>6.237265928242092</v>
      </c>
      <c r="G42" s="22" t="str">
        <f>VLOOKUP(E42,CARTE!$C$1:$F$300,4,FALSE)</f>
        <v xml:space="preserve"> 1.5713269352515131</v>
      </c>
      <c r="H42" s="22" t="str">
        <f>'Liste Linéaire_Togo'!AM42</f>
        <v>Lacs 1</v>
      </c>
      <c r="I42" s="22" t="str">
        <f>'Liste Linéaire_Togo'!N42</f>
        <v>Lacs</v>
      </c>
      <c r="J42" s="22" t="str">
        <f>'Liste Linéaire_Togo'!O42</f>
        <v>MARITIME</v>
      </c>
      <c r="K42" s="23">
        <f>'Liste Linéaire_Togo'!P42</f>
        <v>45567</v>
      </c>
      <c r="L42" s="22" t="str">
        <f>'Liste Linéaire_Togo'!Q42</f>
        <v>S40</v>
      </c>
      <c r="M42" s="25">
        <f>'Liste Linéaire_Togo'!AC42</f>
        <v>0</v>
      </c>
      <c r="N42" s="22" t="str">
        <f>'Liste Linéaire_Togo'!AF42</f>
        <v>positif</v>
      </c>
      <c r="O42" s="22" t="str">
        <f>'Liste Linéaire_Togo'!AH42</f>
        <v>OUI</v>
      </c>
      <c r="P42" s="23">
        <f>'Liste Linéaire_Togo'!AI42</f>
        <v>45572</v>
      </c>
      <c r="Q42" s="22" t="str">
        <f>'Liste Linéaire_Togo'!AJ42</f>
        <v>Guéri</v>
      </c>
      <c r="R42" s="22" t="str">
        <f>'Liste Linéaire_Togo'!AO42</f>
        <v>Positif</v>
      </c>
      <c r="S42" s="22" t="str">
        <f>'Liste Linéaire_Togo'!AN42</f>
        <v>Aného</v>
      </c>
    </row>
    <row r="43" spans="1:19" ht="45">
      <c r="A43" t="str">
        <f t="shared" si="0"/>
        <v>Point ( 1.672305618314484 6.270782053118657)</v>
      </c>
      <c r="B43" s="22" t="str">
        <f>'Liste Linéaire_Togo'!B43</f>
        <v>MISSEWU CLEMENT</v>
      </c>
      <c r="C43" s="22" t="str">
        <f>'Liste Linéaire_Togo'!F43</f>
        <v>Masculin</v>
      </c>
      <c r="D43" s="22" t="str">
        <f>'Liste Linéaire_Togo'!G43</f>
        <v>ELEVE</v>
      </c>
      <c r="E43" s="22" t="str">
        <f>'Liste Linéaire_Togo'!I43</f>
        <v>MEDEROS</v>
      </c>
      <c r="F43" s="22" t="str">
        <f>VLOOKUP(E43,CARTE!$C$1:$F$300,3,FALSE)</f>
        <v>6.270782053118657</v>
      </c>
      <c r="G43" s="22" t="str">
        <f>VLOOKUP(E43,CARTE!$C$1:$F$300,4,FALSE)</f>
        <v xml:space="preserve"> 1.672305618314484</v>
      </c>
      <c r="H43" s="22" t="str">
        <f>'Liste Linéaire_Togo'!AM43</f>
        <v>Lacs 2</v>
      </c>
      <c r="I43" s="22" t="str">
        <f>'Liste Linéaire_Togo'!N43</f>
        <v>Lacs</v>
      </c>
      <c r="J43" s="22" t="str">
        <f>'Liste Linéaire_Togo'!O43</f>
        <v>MARITIME</v>
      </c>
      <c r="K43" s="23">
        <f>'Liste Linéaire_Togo'!P43</f>
        <v>45568</v>
      </c>
      <c r="L43" s="22" t="str">
        <f>'Liste Linéaire_Togo'!Q43</f>
        <v>S40</v>
      </c>
      <c r="M43" s="25">
        <f>'Liste Linéaire_Togo'!AC43</f>
        <v>0</v>
      </c>
      <c r="N43" s="22" t="str">
        <f>'Liste Linéaire_Togo'!AF43</f>
        <v>NON fait</v>
      </c>
      <c r="O43" s="22" t="str">
        <f>'Liste Linéaire_Togo'!AH43</f>
        <v>OUI</v>
      </c>
      <c r="P43" s="23">
        <f>'Liste Linéaire_Togo'!AI43</f>
        <v>45571</v>
      </c>
      <c r="Q43" s="22" t="str">
        <f>'Liste Linéaire_Togo'!AJ43</f>
        <v>Guéri</v>
      </c>
      <c r="R43" s="22" t="str">
        <f>'Liste Linéaire_Togo'!AO43</f>
        <v>negatif</v>
      </c>
      <c r="S43" s="22" t="str">
        <f>'Liste Linéaire_Togo'!AN43</f>
        <v>Agouégan</v>
      </c>
    </row>
    <row r="44" spans="1:19" ht="30">
      <c r="A44" t="str">
        <f t="shared" si="0"/>
        <v>Point ( 1.672305618314484 6.270782053118657)</v>
      </c>
      <c r="B44" s="22" t="str">
        <f>'Liste Linéaire_Togo'!B44</f>
        <v>ADJOH MAMAN</v>
      </c>
      <c r="C44" s="22" t="str">
        <f>'Liste Linéaire_Togo'!F44</f>
        <v>Féminin</v>
      </c>
      <c r="D44" s="22" t="str">
        <f>'Liste Linéaire_Togo'!G44</f>
        <v>REVENDEUSE</v>
      </c>
      <c r="E44" s="22" t="str">
        <f>'Liste Linéaire_Togo'!I44</f>
        <v>MEDEROS</v>
      </c>
      <c r="F44" s="22" t="str">
        <f>VLOOKUP(E44,CARTE!$C$1:$F$300,3,FALSE)</f>
        <v>6.270782053118657</v>
      </c>
      <c r="G44" s="22" t="str">
        <f>VLOOKUP(E44,CARTE!$C$1:$F$300,4,FALSE)</f>
        <v xml:space="preserve"> 1.672305618314484</v>
      </c>
      <c r="H44" s="22" t="str">
        <f>'Liste Linéaire_Togo'!AM44</f>
        <v>Lacs 2</v>
      </c>
      <c r="I44" s="22" t="str">
        <f>'Liste Linéaire_Togo'!N44</f>
        <v>Lacs</v>
      </c>
      <c r="J44" s="22" t="str">
        <f>'Liste Linéaire_Togo'!O44</f>
        <v>MARITIME</v>
      </c>
      <c r="K44" s="23">
        <f>'Liste Linéaire_Togo'!P44</f>
        <v>45568</v>
      </c>
      <c r="L44" s="22" t="str">
        <f>'Liste Linéaire_Togo'!Q44</f>
        <v>S40</v>
      </c>
      <c r="M44" s="25">
        <f>'Liste Linéaire_Togo'!AC44</f>
        <v>0</v>
      </c>
      <c r="N44" s="22" t="str">
        <f>'Liste Linéaire_Togo'!AF44</f>
        <v>négatif</v>
      </c>
      <c r="O44" s="22" t="str">
        <f>'Liste Linéaire_Togo'!AH44</f>
        <v>OUI</v>
      </c>
      <c r="P44" s="23">
        <f>'Liste Linéaire_Togo'!AI44</f>
        <v>45571</v>
      </c>
      <c r="Q44" s="22" t="str">
        <f>'Liste Linéaire_Togo'!AJ44</f>
        <v>Guéri</v>
      </c>
      <c r="R44" s="22" t="str">
        <f>'Liste Linéaire_Togo'!AO44</f>
        <v>negatif</v>
      </c>
      <c r="S44" s="22" t="str">
        <f>'Liste Linéaire_Togo'!AN44</f>
        <v>Agouégan</v>
      </c>
    </row>
    <row r="45" spans="1:19" ht="30">
      <c r="A45" t="str">
        <f t="shared" si="0"/>
        <v>Point ( 1.672305618314484 6.270782053118657)</v>
      </c>
      <c r="B45" s="22" t="str">
        <f>'Liste Linéaire_Togo'!B45</f>
        <v>GAOUSSOU IDA</v>
      </c>
      <c r="C45" s="22" t="str">
        <f>'Liste Linéaire_Togo'!F45</f>
        <v>Féminin</v>
      </c>
      <c r="D45" s="22" t="str">
        <f>'Liste Linéaire_Togo'!G45</f>
        <v>N/A</v>
      </c>
      <c r="E45" s="22" t="str">
        <f>'Liste Linéaire_Togo'!I45</f>
        <v>MEDEROS</v>
      </c>
      <c r="F45" s="22" t="str">
        <f>VLOOKUP(E45,CARTE!$C$1:$F$300,3,FALSE)</f>
        <v>6.270782053118657</v>
      </c>
      <c r="G45" s="22" t="str">
        <f>VLOOKUP(E45,CARTE!$C$1:$F$300,4,FALSE)</f>
        <v xml:space="preserve"> 1.672305618314484</v>
      </c>
      <c r="H45" s="22" t="str">
        <f>'Liste Linéaire_Togo'!AM45</f>
        <v>Lacs 2</v>
      </c>
      <c r="I45" s="22" t="str">
        <f>'Liste Linéaire_Togo'!N45</f>
        <v>Lacs</v>
      </c>
      <c r="J45" s="22" t="str">
        <f>'Liste Linéaire_Togo'!O45</f>
        <v>MARITIME</v>
      </c>
      <c r="K45" s="23">
        <f>'Liste Linéaire_Togo'!P45</f>
        <v>45568</v>
      </c>
      <c r="L45" s="22" t="str">
        <f>'Liste Linéaire_Togo'!Q45</f>
        <v>S40</v>
      </c>
      <c r="M45" s="25">
        <f>'Liste Linéaire_Togo'!AC45</f>
        <v>0</v>
      </c>
      <c r="N45" s="22" t="str">
        <f>'Liste Linéaire_Togo'!AF45</f>
        <v>NON fait</v>
      </c>
      <c r="O45" s="22" t="str">
        <f>'Liste Linéaire_Togo'!AH45</f>
        <v>OUI</v>
      </c>
      <c r="P45" s="23">
        <f>'Liste Linéaire_Togo'!AI45</f>
        <v>45571</v>
      </c>
      <c r="Q45" s="22" t="str">
        <f>'Liste Linéaire_Togo'!AJ45</f>
        <v>Guéri</v>
      </c>
      <c r="R45" s="22" t="str">
        <f>'Liste Linéaire_Togo'!AO45</f>
        <v>negatif</v>
      </c>
      <c r="S45" s="22" t="str">
        <f>'Liste Linéaire_Togo'!AN45</f>
        <v>Agouégan</v>
      </c>
    </row>
    <row r="46" spans="1:19" ht="60">
      <c r="A46" t="str">
        <f t="shared" si="0"/>
        <v>Point ( 1.672305618314484 6.270782053118657)</v>
      </c>
      <c r="B46" s="22" t="str">
        <f>'Liste Linéaire_Togo'!B46</f>
        <v>ADETONA ADEBIONA</v>
      </c>
      <c r="C46" s="22" t="str">
        <f>'Liste Linéaire_Togo'!F46</f>
        <v>Féminin</v>
      </c>
      <c r="D46" s="22" t="str">
        <f>'Liste Linéaire_Togo'!G46</f>
        <v>REVENDEUSE</v>
      </c>
      <c r="E46" s="22" t="str">
        <f>'Liste Linéaire_Togo'!I46</f>
        <v>MEDEROS</v>
      </c>
      <c r="F46" s="22" t="str">
        <f>VLOOKUP(E46,CARTE!$C$1:$F$300,3,FALSE)</f>
        <v>6.270782053118657</v>
      </c>
      <c r="G46" s="22" t="str">
        <f>VLOOKUP(E46,CARTE!$C$1:$F$300,4,FALSE)</f>
        <v xml:space="preserve"> 1.672305618314484</v>
      </c>
      <c r="H46" s="22" t="str">
        <f>'Liste Linéaire_Togo'!AM46</f>
        <v>Lacs 2</v>
      </c>
      <c r="I46" s="22" t="str">
        <f>'Liste Linéaire_Togo'!N46</f>
        <v>Lacs</v>
      </c>
      <c r="J46" s="22" t="str">
        <f>'Liste Linéaire_Togo'!O46</f>
        <v>MARITIME</v>
      </c>
      <c r="K46" s="23">
        <f>'Liste Linéaire_Togo'!P46</f>
        <v>45568</v>
      </c>
      <c r="L46" s="22" t="str">
        <f>'Liste Linéaire_Togo'!Q46</f>
        <v>S40</v>
      </c>
      <c r="M46" s="25">
        <f>'Liste Linéaire_Togo'!AC46</f>
        <v>0</v>
      </c>
      <c r="N46" s="22" t="str">
        <f>'Liste Linéaire_Togo'!AF46</f>
        <v>négatif</v>
      </c>
      <c r="O46" s="22" t="str">
        <f>'Liste Linéaire_Togo'!AH46</f>
        <v>OUI</v>
      </c>
      <c r="P46" s="23">
        <f>'Liste Linéaire_Togo'!AI46</f>
        <v>45571</v>
      </c>
      <c r="Q46" s="22" t="str">
        <f>'Liste Linéaire_Togo'!AJ46</f>
        <v>Guéri</v>
      </c>
      <c r="R46" s="22" t="str">
        <f>'Liste Linéaire_Togo'!AO46</f>
        <v>negatif</v>
      </c>
      <c r="S46" s="22" t="str">
        <f>'Liste Linéaire_Togo'!AN46</f>
        <v>Agouégan</v>
      </c>
    </row>
    <row r="47" spans="1:19" ht="30">
      <c r="A47" t="str">
        <f t="shared" si="0"/>
        <v>Point ( 1.672305618314484 6.270782053118657)</v>
      </c>
      <c r="B47" s="22" t="str">
        <f>'Liste Linéaire_Togo'!B47</f>
        <v>KLIKO ZAKARI</v>
      </c>
      <c r="C47" s="22" t="str">
        <f>'Liste Linéaire_Togo'!F47</f>
        <v>Masculin</v>
      </c>
      <c r="D47" s="22" t="str">
        <f>'Liste Linéaire_Togo'!G47</f>
        <v>ELEVE</v>
      </c>
      <c r="E47" s="22" t="str">
        <f>'Liste Linéaire_Togo'!I47</f>
        <v>MEDEROS</v>
      </c>
      <c r="F47" s="22" t="str">
        <f>VLOOKUP(E47,CARTE!$C$1:$F$300,3,FALSE)</f>
        <v>6.270782053118657</v>
      </c>
      <c r="G47" s="22" t="str">
        <f>VLOOKUP(E47,CARTE!$C$1:$F$300,4,FALSE)</f>
        <v xml:space="preserve"> 1.672305618314484</v>
      </c>
      <c r="H47" s="22" t="str">
        <f>'Liste Linéaire_Togo'!AM47</f>
        <v>Lacs 2</v>
      </c>
      <c r="I47" s="22" t="str">
        <f>'Liste Linéaire_Togo'!N47</f>
        <v>Lacs</v>
      </c>
      <c r="J47" s="22" t="str">
        <f>'Liste Linéaire_Togo'!O47</f>
        <v>MARITIME</v>
      </c>
      <c r="K47" s="23">
        <f>'Liste Linéaire_Togo'!P47</f>
        <v>45568</v>
      </c>
      <c r="L47" s="22" t="str">
        <f>'Liste Linéaire_Togo'!Q47</f>
        <v>S40</v>
      </c>
      <c r="M47" s="25">
        <f>'Liste Linéaire_Togo'!AC47</f>
        <v>0</v>
      </c>
      <c r="N47" s="22" t="str">
        <f>'Liste Linéaire_Togo'!AF47</f>
        <v>NON fait</v>
      </c>
      <c r="O47" s="22" t="str">
        <f>'Liste Linéaire_Togo'!AH47</f>
        <v>OUI</v>
      </c>
      <c r="P47" s="23">
        <f>'Liste Linéaire_Togo'!AI47</f>
        <v>45571</v>
      </c>
      <c r="Q47" s="22" t="str">
        <f>'Liste Linéaire_Togo'!AJ47</f>
        <v>Guéri</v>
      </c>
      <c r="R47" s="22" t="str">
        <f>'Liste Linéaire_Togo'!AO47</f>
        <v>negatif</v>
      </c>
      <c r="S47" s="22" t="str">
        <f>'Liste Linéaire_Togo'!AN47</f>
        <v>Agouégan</v>
      </c>
    </row>
    <row r="48" spans="1:19" ht="45">
      <c r="A48" t="str">
        <f t="shared" si="0"/>
        <v>Point ( 1.672305618314484 6.270782053118657)</v>
      </c>
      <c r="B48" s="22" t="str">
        <f>'Liste Linéaire_Togo'!B48</f>
        <v>OBEY ADEKETOU</v>
      </c>
      <c r="C48" s="22" t="str">
        <f>'Liste Linéaire_Togo'!F48</f>
        <v>Féminin</v>
      </c>
      <c r="D48" s="22" t="str">
        <f>'Liste Linéaire_Togo'!G48</f>
        <v>REVENDEUSE</v>
      </c>
      <c r="E48" s="22" t="str">
        <f>'Liste Linéaire_Togo'!I48</f>
        <v>MEDEROS</v>
      </c>
      <c r="F48" s="22" t="str">
        <f>VLOOKUP(E48,CARTE!$C$1:$F$300,3,FALSE)</f>
        <v>6.270782053118657</v>
      </c>
      <c r="G48" s="22" t="str">
        <f>VLOOKUP(E48,CARTE!$C$1:$F$300,4,FALSE)</f>
        <v xml:space="preserve"> 1.672305618314484</v>
      </c>
      <c r="H48" s="22" t="str">
        <f>'Liste Linéaire_Togo'!AM48</f>
        <v>Lacs 2</v>
      </c>
      <c r="I48" s="22" t="str">
        <f>'Liste Linéaire_Togo'!N48</f>
        <v>Lacs</v>
      </c>
      <c r="J48" s="22" t="str">
        <f>'Liste Linéaire_Togo'!O48</f>
        <v>MARITIME</v>
      </c>
      <c r="K48" s="23">
        <f>'Liste Linéaire_Togo'!P48</f>
        <v>45568</v>
      </c>
      <c r="L48" s="22" t="str">
        <f>'Liste Linéaire_Togo'!Q48</f>
        <v>S40</v>
      </c>
      <c r="M48" s="25">
        <f>'Liste Linéaire_Togo'!AC48</f>
        <v>0</v>
      </c>
      <c r="N48" s="22" t="str">
        <f>'Liste Linéaire_Togo'!AF48</f>
        <v>NON fait</v>
      </c>
      <c r="O48" s="22" t="str">
        <f>'Liste Linéaire_Togo'!AH48</f>
        <v>OUI</v>
      </c>
      <c r="P48" s="23">
        <f>'Liste Linéaire_Togo'!AI48</f>
        <v>45571</v>
      </c>
      <c r="Q48" s="22" t="str">
        <f>'Liste Linéaire_Togo'!AJ48</f>
        <v>Guéri</v>
      </c>
      <c r="R48" s="22" t="str">
        <f>'Liste Linéaire_Togo'!AO48</f>
        <v>negatif</v>
      </c>
      <c r="S48" s="22" t="str">
        <f>'Liste Linéaire_Togo'!AN48</f>
        <v>Agouégan</v>
      </c>
    </row>
    <row r="49" spans="1:19" ht="45">
      <c r="A49" t="str">
        <f t="shared" si="0"/>
        <v>Point ( 1.672305618314484 6.270782053118657)</v>
      </c>
      <c r="B49" s="22" t="str">
        <f>'Liste Linéaire_Togo'!B49</f>
        <v xml:space="preserve">AGBESSI CHRISTINE </v>
      </c>
      <c r="C49" s="22" t="str">
        <f>'Liste Linéaire_Togo'!F49</f>
        <v>Féminin</v>
      </c>
      <c r="D49" s="22" t="str">
        <f>'Liste Linéaire_Togo'!G49</f>
        <v>COUTURIERE</v>
      </c>
      <c r="E49" s="22" t="str">
        <f>'Liste Linéaire_Togo'!I49</f>
        <v>MEDEROS</v>
      </c>
      <c r="F49" s="22" t="str">
        <f>VLOOKUP(E49,CARTE!$C$1:$F$300,3,FALSE)</f>
        <v>6.270782053118657</v>
      </c>
      <c r="G49" s="22" t="str">
        <f>VLOOKUP(E49,CARTE!$C$1:$F$300,4,FALSE)</f>
        <v xml:space="preserve"> 1.672305618314484</v>
      </c>
      <c r="H49" s="22" t="str">
        <f>'Liste Linéaire_Togo'!AM49</f>
        <v>Lacs 2</v>
      </c>
      <c r="I49" s="22" t="str">
        <f>'Liste Linéaire_Togo'!N49</f>
        <v>Lacs</v>
      </c>
      <c r="J49" s="22" t="str">
        <f>'Liste Linéaire_Togo'!O49</f>
        <v>MARITIME</v>
      </c>
      <c r="K49" s="23">
        <f>'Liste Linéaire_Togo'!P49</f>
        <v>45568</v>
      </c>
      <c r="L49" s="22" t="str">
        <f>'Liste Linéaire_Togo'!Q49</f>
        <v>S40</v>
      </c>
      <c r="M49" s="25">
        <f>'Liste Linéaire_Togo'!AC49</f>
        <v>0</v>
      </c>
      <c r="N49" s="22" t="str">
        <f>'Liste Linéaire_Togo'!AF49</f>
        <v>NON fait</v>
      </c>
      <c r="O49" s="22" t="str">
        <f>'Liste Linéaire_Togo'!AH49</f>
        <v>OUI</v>
      </c>
      <c r="P49" s="23">
        <f>'Liste Linéaire_Togo'!AI49</f>
        <v>45571</v>
      </c>
      <c r="Q49" s="22" t="str">
        <f>'Liste Linéaire_Togo'!AJ49</f>
        <v>Guéri</v>
      </c>
      <c r="R49" s="22" t="str">
        <f>'Liste Linéaire_Togo'!AO49</f>
        <v>negatif</v>
      </c>
      <c r="S49" s="22" t="str">
        <f>'Liste Linéaire_Togo'!AN49</f>
        <v>Agouégan</v>
      </c>
    </row>
    <row r="50" spans="1:19" ht="45">
      <c r="A50" t="str">
        <f t="shared" si="0"/>
        <v>Point ( 1.672305618314484 6.270782053118657)</v>
      </c>
      <c r="B50" s="22" t="str">
        <f>'Liste Linéaire_Togo'!B50</f>
        <v>SADJISSOU CHERIFA</v>
      </c>
      <c r="C50" s="22" t="str">
        <f>'Liste Linéaire_Togo'!F50</f>
        <v>Féminin</v>
      </c>
      <c r="D50" s="22" t="str">
        <f>'Liste Linéaire_Togo'!G50</f>
        <v>N/A</v>
      </c>
      <c r="E50" s="22" t="str">
        <f>'Liste Linéaire_Togo'!I50</f>
        <v>MEDEROS</v>
      </c>
      <c r="F50" s="22" t="str">
        <f>VLOOKUP(E50,CARTE!$C$1:$F$300,3,FALSE)</f>
        <v>6.270782053118657</v>
      </c>
      <c r="G50" s="22" t="str">
        <f>VLOOKUP(E50,CARTE!$C$1:$F$300,4,FALSE)</f>
        <v xml:space="preserve"> 1.672305618314484</v>
      </c>
      <c r="H50" s="22" t="str">
        <f>'Liste Linéaire_Togo'!AM50</f>
        <v>Lacs 2</v>
      </c>
      <c r="I50" s="22" t="str">
        <f>'Liste Linéaire_Togo'!N50</f>
        <v>Lacs</v>
      </c>
      <c r="J50" s="22" t="str">
        <f>'Liste Linéaire_Togo'!O50</f>
        <v>MARITIME</v>
      </c>
      <c r="K50" s="23">
        <f>'Liste Linéaire_Togo'!P50</f>
        <v>45570</v>
      </c>
      <c r="L50" s="22" t="str">
        <f>'Liste Linéaire_Togo'!Q50</f>
        <v>S40</v>
      </c>
      <c r="M50" s="25">
        <f>'Liste Linéaire_Togo'!AC50</f>
        <v>0</v>
      </c>
      <c r="N50" s="22" t="str">
        <f>'Liste Linéaire_Togo'!AF50</f>
        <v>NON fait</v>
      </c>
      <c r="O50" s="22" t="str">
        <f>'Liste Linéaire_Togo'!AH50</f>
        <v>OUI</v>
      </c>
      <c r="P50" s="23">
        <f>'Liste Linéaire_Togo'!AI50</f>
        <v>45571</v>
      </c>
      <c r="Q50" s="22" t="str">
        <f>'Liste Linéaire_Togo'!AJ50</f>
        <v>Guéri</v>
      </c>
      <c r="R50" s="22" t="str">
        <f>'Liste Linéaire_Togo'!AO50</f>
        <v>negatif</v>
      </c>
      <c r="S50" s="22" t="str">
        <f>'Liste Linéaire_Togo'!AN50</f>
        <v>Agouégan</v>
      </c>
    </row>
    <row r="51" spans="1:19" ht="30">
      <c r="A51" t="str">
        <f t="shared" si="0"/>
        <v>Point ( 1.6113269352515131 6.232565928242092)</v>
      </c>
      <c r="B51" s="22" t="str">
        <f>'Liste Linéaire_Togo'!B51</f>
        <v>AGBEGNIGAN  AFI</v>
      </c>
      <c r="C51" s="22" t="str">
        <f>'Liste Linéaire_Togo'!F51</f>
        <v>Féminin</v>
      </c>
      <c r="D51" s="22" t="str">
        <f>'Liste Linéaire_Togo'!G51</f>
        <v>REVENDEUSE</v>
      </c>
      <c r="E51" s="22" t="str">
        <f>'Liste Linéaire_Togo'!I51</f>
        <v>DJEKVI</v>
      </c>
      <c r="F51" s="22" t="str">
        <f>VLOOKUP(E51,CARTE!$C$1:$F$300,3,FALSE)</f>
        <v>6.232565928242092</v>
      </c>
      <c r="G51" s="22" t="str">
        <f>VLOOKUP(E51,CARTE!$C$1:$F$300,4,FALSE)</f>
        <v xml:space="preserve"> 1.6113269352515131</v>
      </c>
      <c r="H51" s="22" t="str">
        <f>'Liste Linéaire_Togo'!AM51</f>
        <v>Lacs 1</v>
      </c>
      <c r="I51" s="22" t="str">
        <f>'Liste Linéaire_Togo'!N51</f>
        <v>Lacs</v>
      </c>
      <c r="J51" s="22" t="str">
        <f>'Liste Linéaire_Togo'!O51</f>
        <v>MARITIME</v>
      </c>
      <c r="K51" s="23">
        <f>'Liste Linéaire_Togo'!P51</f>
        <v>45571</v>
      </c>
      <c r="L51" s="22" t="str">
        <f>'Liste Linéaire_Togo'!Q51</f>
        <v>S40</v>
      </c>
      <c r="M51" s="25">
        <f>'Liste Linéaire_Togo'!AC51</f>
        <v>0</v>
      </c>
      <c r="N51" s="22" t="str">
        <f>'Liste Linéaire_Togo'!AF51</f>
        <v>NON fait</v>
      </c>
      <c r="O51" s="22" t="str">
        <f>'Liste Linéaire_Togo'!AH51</f>
        <v>OUI</v>
      </c>
      <c r="P51" s="23">
        <f>'Liste Linéaire_Togo'!AI51</f>
        <v>0</v>
      </c>
      <c r="Q51" s="22" t="str">
        <f>'Liste Linéaire_Togo'!AJ51</f>
        <v>Guéri</v>
      </c>
      <c r="R51" s="22" t="str">
        <f>'Liste Linéaire_Togo'!AO51</f>
        <v>Positif</v>
      </c>
      <c r="S51" s="22" t="str">
        <f>'Liste Linéaire_Togo'!AN51</f>
        <v>AdjIdo</v>
      </c>
    </row>
    <row r="52" spans="1:19" ht="30">
      <c r="A52" t="str">
        <f t="shared" si="0"/>
        <v>Point ( 1.5825646909844922 6.227396584278712)</v>
      </c>
      <c r="B52" s="22" t="str">
        <f>'Liste Linéaire_Togo'!B52</f>
        <v>TOBOSSOU  SAM</v>
      </c>
      <c r="C52" s="22" t="str">
        <f>'Liste Linéaire_Togo'!F52</f>
        <v>Masculin</v>
      </c>
      <c r="D52" s="22" t="str">
        <f>'Liste Linéaire_Togo'!G52</f>
        <v>MACON</v>
      </c>
      <c r="E52" s="22" t="str">
        <f>'Liste Linéaire_Togo'!I52</f>
        <v>N'LESSI</v>
      </c>
      <c r="F52" s="22" t="str">
        <f>VLOOKUP(E52,CARTE!$C$1:$F$300,3,FALSE)</f>
        <v>6.227396584278712</v>
      </c>
      <c r="G52" s="22" t="str">
        <f>VLOOKUP(E52,CARTE!$C$1:$F$300,4,FALSE)</f>
        <v xml:space="preserve"> 1.5825646909844922</v>
      </c>
      <c r="H52" s="22" t="str">
        <f>'Liste Linéaire_Togo'!AM52</f>
        <v>Lacs 1</v>
      </c>
      <c r="I52" s="22" t="str">
        <f>'Liste Linéaire_Togo'!N52</f>
        <v>Lacs</v>
      </c>
      <c r="J52" s="22" t="str">
        <f>'Liste Linéaire_Togo'!O52</f>
        <v>MARITIME</v>
      </c>
      <c r="K52" s="23">
        <f>'Liste Linéaire_Togo'!P52</f>
        <v>45571</v>
      </c>
      <c r="L52" s="22" t="str">
        <f>'Liste Linéaire_Togo'!Q52</f>
        <v>S40</v>
      </c>
      <c r="M52" s="25">
        <f>'Liste Linéaire_Togo'!AC52</f>
        <v>0</v>
      </c>
      <c r="N52" s="22" t="str">
        <f>'Liste Linéaire_Togo'!AF52</f>
        <v>NON fait</v>
      </c>
      <c r="O52" s="22" t="str">
        <f>'Liste Linéaire_Togo'!AH52</f>
        <v>OUI</v>
      </c>
      <c r="P52" s="23">
        <f>'Liste Linéaire_Togo'!AI52</f>
        <v>0</v>
      </c>
      <c r="Q52" s="22" t="str">
        <f>'Liste Linéaire_Togo'!AJ52</f>
        <v>Guéri</v>
      </c>
      <c r="R52" s="22" t="str">
        <f>'Liste Linéaire_Togo'!AO52</f>
        <v>Positif</v>
      </c>
      <c r="S52" s="22" t="str">
        <f>'Liste Linéaire_Togo'!AN52</f>
        <v>Aného</v>
      </c>
    </row>
    <row r="53" spans="1:19" ht="45">
      <c r="A53" t="str">
        <f t="shared" si="0"/>
        <v>Point ( 1.615224647621934 6.234928331889)</v>
      </c>
      <c r="B53" s="22" t="str">
        <f>'Liste Linéaire_Togo'!B53</f>
        <v>LAKSSIBOU  MAKATA</v>
      </c>
      <c r="C53" s="22" t="str">
        <f>'Liste Linéaire_Togo'!F53</f>
        <v>Féminin</v>
      </c>
      <c r="D53" s="22" t="str">
        <f>'Liste Linéaire_Togo'!G53</f>
        <v>MENAGERE</v>
      </c>
      <c r="E53" s="22" t="str">
        <f>'Liste Linéaire_Togo'!I53</f>
        <v>ZONGO</v>
      </c>
      <c r="F53" s="22" t="str">
        <f>VLOOKUP(E53,CARTE!$C$1:$F$300,3,FALSE)</f>
        <v>6.234928331889</v>
      </c>
      <c r="G53" s="22" t="str">
        <f>VLOOKUP(E53,CARTE!$C$1:$F$300,4,FALSE)</f>
        <v xml:space="preserve"> 1.615224647621934</v>
      </c>
      <c r="H53" s="22" t="str">
        <f>'Liste Linéaire_Togo'!AM53</f>
        <v>Lacs 1</v>
      </c>
      <c r="I53" s="22" t="str">
        <f>'Liste Linéaire_Togo'!N53</f>
        <v>Lacs</v>
      </c>
      <c r="J53" s="22" t="str">
        <f>'Liste Linéaire_Togo'!O53</f>
        <v>MARITIME</v>
      </c>
      <c r="K53" s="23">
        <f>'Liste Linéaire_Togo'!P53</f>
        <v>45569</v>
      </c>
      <c r="L53" s="22" t="str">
        <f>'Liste Linéaire_Togo'!Q53</f>
        <v>S40</v>
      </c>
      <c r="M53" s="25">
        <f>'Liste Linéaire_Togo'!AC53</f>
        <v>0</v>
      </c>
      <c r="N53" s="22" t="str">
        <f>'Liste Linéaire_Togo'!AF53</f>
        <v>NON fait</v>
      </c>
      <c r="O53" s="22" t="str">
        <f>'Liste Linéaire_Togo'!AH53</f>
        <v>NON</v>
      </c>
      <c r="P53" s="23">
        <f>'Liste Linéaire_Togo'!AI53</f>
        <v>0</v>
      </c>
      <c r="Q53" s="22" t="str">
        <f>'Liste Linéaire_Togo'!AJ53</f>
        <v>Guéri</v>
      </c>
      <c r="R53" s="22" t="str">
        <f>'Liste Linéaire_Togo'!AO53</f>
        <v>negatif</v>
      </c>
      <c r="S53" s="22" t="str">
        <f>'Liste Linéaire_Togo'!AN53</f>
        <v>AdjIdo</v>
      </c>
    </row>
    <row r="54" spans="1:19" ht="45">
      <c r="A54" t="str">
        <f t="shared" si="0"/>
        <v>Point ( 1.615224647621934 6.234928331889)</v>
      </c>
      <c r="B54" s="22" t="str">
        <f>'Liste Linéaire_Togo'!B54</f>
        <v>ADANHOUME  FLORENT</v>
      </c>
      <c r="C54" s="22" t="str">
        <f>'Liste Linéaire_Togo'!F54</f>
        <v>Masculin</v>
      </c>
      <c r="D54" s="22" t="str">
        <f>'Liste Linéaire_Togo'!G54</f>
        <v>PECHEUR</v>
      </c>
      <c r="E54" s="22" t="str">
        <f>'Liste Linéaire_Togo'!I54</f>
        <v>Jericho</v>
      </c>
      <c r="F54" s="22" t="str">
        <f>VLOOKUP(E54,CARTE!$C$1:$F$300,3,FALSE)</f>
        <v>6.234928331889</v>
      </c>
      <c r="G54" s="22" t="str">
        <f>VLOOKUP(E54,CARTE!$C$1:$F$300,4,FALSE)</f>
        <v xml:space="preserve"> 1.615224647621934</v>
      </c>
      <c r="H54" s="22" t="str">
        <f>'Liste Linéaire_Togo'!AM54</f>
        <v>Lacs 1</v>
      </c>
      <c r="I54" s="22" t="str">
        <f>'Liste Linéaire_Togo'!N54</f>
        <v>Lacs</v>
      </c>
      <c r="J54" s="22" t="str">
        <f>'Liste Linéaire_Togo'!O54</f>
        <v>MARITIME</v>
      </c>
      <c r="K54" s="23">
        <f>'Liste Linéaire_Togo'!P54</f>
        <v>45573</v>
      </c>
      <c r="L54" s="22" t="str">
        <f>'Liste Linéaire_Togo'!Q54</f>
        <v>S41</v>
      </c>
      <c r="M54" s="25">
        <f>'Liste Linéaire_Togo'!AC54</f>
        <v>0</v>
      </c>
      <c r="N54" s="22" t="str">
        <f>'Liste Linéaire_Togo'!AF54</f>
        <v>NON fait</v>
      </c>
      <c r="O54" s="22" t="str">
        <f>'Liste Linéaire_Togo'!AH54</f>
        <v>OUI</v>
      </c>
      <c r="P54" s="23">
        <f>'Liste Linéaire_Togo'!AI54</f>
        <v>0</v>
      </c>
      <c r="Q54" s="22" t="str">
        <f>'Liste Linéaire_Togo'!AJ54</f>
        <v>Guéri</v>
      </c>
      <c r="R54" s="22" t="str">
        <f>'Liste Linéaire_Togo'!AO54</f>
        <v>Positif</v>
      </c>
      <c r="S54" s="22" t="str">
        <f>'Liste Linéaire_Togo'!AN54</f>
        <v>AdjIdo</v>
      </c>
    </row>
    <row r="55" spans="1:19" ht="30">
      <c r="A55" t="str">
        <f t="shared" si="0"/>
        <v>Point ( 1.317901541906115 6.185294796391453)</v>
      </c>
      <c r="B55" s="22" t="str">
        <f>'Liste Linéaire_Togo'!B55</f>
        <v>ATTIKOU Adiatou</v>
      </c>
      <c r="C55" s="22" t="str">
        <f>'Liste Linéaire_Togo'!F55</f>
        <v>Féminin</v>
      </c>
      <c r="D55" s="22" t="str">
        <f>'Liste Linéaire_Togo'!G55</f>
        <v>Revendeur</v>
      </c>
      <c r="E55" s="22" t="str">
        <f>'Liste Linéaire_Togo'!I55</f>
        <v>Tamani</v>
      </c>
      <c r="F55" s="22" t="str">
        <f>VLOOKUP(E55,CARTE!$C$1:$F$300,3,FALSE)</f>
        <v>6.185294796391453</v>
      </c>
      <c r="G55" s="22" t="str">
        <f>VLOOKUP(E55,CARTE!$C$1:$F$300,4,FALSE)</f>
        <v xml:space="preserve"> 1.317901541906115</v>
      </c>
      <c r="H55" s="22" t="str">
        <f>'Liste Linéaire_Togo'!AM55</f>
        <v>Golfe 6</v>
      </c>
      <c r="I55" s="22" t="str">
        <f>'Liste Linéaire_Togo'!N55</f>
        <v>Golfe</v>
      </c>
      <c r="J55" s="22" t="str">
        <f>'Liste Linéaire_Togo'!O55</f>
        <v>Grand Lomé</v>
      </c>
      <c r="K55" s="23">
        <f>'Liste Linéaire_Togo'!P55</f>
        <v>45573</v>
      </c>
      <c r="L55" s="22" t="str">
        <f>'Liste Linéaire_Togo'!Q55</f>
        <v>S41</v>
      </c>
      <c r="M55" s="25" t="str">
        <f>'Liste Linéaire_Togo'!AC55</f>
        <v>Forage</v>
      </c>
      <c r="N55" s="22" t="str">
        <f>'Liste Linéaire_Togo'!AF55</f>
        <v>NON fait</v>
      </c>
      <c r="O55" s="22">
        <f>'Liste Linéaire_Togo'!AH55</f>
        <v>0</v>
      </c>
      <c r="P55" s="23">
        <f>'Liste Linéaire_Togo'!AI55</f>
        <v>45574</v>
      </c>
      <c r="Q55" s="22" t="str">
        <f>'Liste Linéaire_Togo'!AJ55</f>
        <v>dcd</v>
      </c>
      <c r="R55" s="22" t="str">
        <f>'Liste Linéaire_Togo'!AO55</f>
        <v>negatif</v>
      </c>
      <c r="S55" s="22" t="str">
        <f>'Liste Linéaire_Togo'!AN55</f>
        <v>Bè-Est</v>
      </c>
    </row>
    <row r="56" spans="1:19" ht="30">
      <c r="A56" t="str">
        <f t="shared" si="0"/>
        <v>Point (1.3075633519218346 6.186026591764903)</v>
      </c>
      <c r="B56" s="22" t="str">
        <f>'Liste Linéaire_Togo'!B56</f>
        <v>ADJETE Anitè</v>
      </c>
      <c r="C56" s="22" t="str">
        <f>'Liste Linéaire_Togo'!F56</f>
        <v>Masculin</v>
      </c>
      <c r="D56" s="22" t="str">
        <f>'Liste Linéaire_Togo'!G56</f>
        <v>Pêcheur</v>
      </c>
      <c r="E56" s="22" t="str">
        <f>'Liste Linéaire_Togo'!I56</f>
        <v>Katanga</v>
      </c>
      <c r="F56" s="22" t="str">
        <f>VLOOKUP(E56,CARTE!$C$1:$F$300,3,FALSE)</f>
        <v>6.186026591764903</v>
      </c>
      <c r="G56" s="22" t="str">
        <f>VLOOKUP(E56,CARTE!$C$1:$F$300,4,FALSE)</f>
        <v>1.3075633519218346</v>
      </c>
      <c r="H56" s="22" t="str">
        <f>'Liste Linéaire_Togo'!AM56</f>
        <v>Golfe 6</v>
      </c>
      <c r="I56" s="22" t="str">
        <f>'Liste Linéaire_Togo'!N56</f>
        <v>Golfe</v>
      </c>
      <c r="J56" s="22" t="str">
        <f>'Liste Linéaire_Togo'!O56</f>
        <v>Grand Lomé</v>
      </c>
      <c r="K56" s="23">
        <f>'Liste Linéaire_Togo'!P56</f>
        <v>45574</v>
      </c>
      <c r="L56" s="22" t="str">
        <f>'Liste Linéaire_Togo'!Q56</f>
        <v>S41</v>
      </c>
      <c r="M56" s="25" t="str">
        <f>'Liste Linéaire_Togo'!AC56</f>
        <v>Forage/Puits</v>
      </c>
      <c r="N56" s="22" t="str">
        <f>'Liste Linéaire_Togo'!AF56</f>
        <v>positif</v>
      </c>
      <c r="O56" s="22">
        <f>'Liste Linéaire_Togo'!AH56</f>
        <v>0</v>
      </c>
      <c r="P56" s="23">
        <f>'Liste Linéaire_Togo'!AI56</f>
        <v>45577</v>
      </c>
      <c r="Q56" s="22" t="str">
        <f>'Liste Linéaire_Togo'!AJ56</f>
        <v>dcd</v>
      </c>
      <c r="R56" s="22" t="str">
        <f>'Liste Linéaire_Togo'!AO56</f>
        <v>Positif</v>
      </c>
      <c r="S56" s="22" t="str">
        <f>'Liste Linéaire_Togo'!AN56</f>
        <v>Baguida</v>
      </c>
    </row>
    <row r="57" spans="1:19" ht="60">
      <c r="A57" t="str">
        <f t="shared" si="0"/>
        <v>Point ( 1.5713269352515131 6.237265928242092)</v>
      </c>
      <c r="B57" s="22" t="str">
        <f>'Liste Linéaire_Togo'!B57</f>
        <v>KOUDOTO  KOKOU LANDRY</v>
      </c>
      <c r="C57" s="22" t="str">
        <f>'Liste Linéaire_Togo'!F57</f>
        <v>Masculin</v>
      </c>
      <c r="D57" s="22" t="str">
        <f>'Liste Linéaire_Togo'!G57</f>
        <v>PECHEUR</v>
      </c>
      <c r="E57" s="22" t="str">
        <f>'Liste Linéaire_Togo'!I57</f>
        <v>DJAMADJI</v>
      </c>
      <c r="F57" s="22" t="str">
        <f>VLOOKUP(E57,CARTE!$C$1:$F$300,3,FALSE)</f>
        <v>6.237265928242092</v>
      </c>
      <c r="G57" s="22" t="str">
        <f>VLOOKUP(E57,CARTE!$C$1:$F$300,4,FALSE)</f>
        <v xml:space="preserve"> 1.5713269352515131</v>
      </c>
      <c r="H57" s="22" t="str">
        <f>'Liste Linéaire_Togo'!AM57</f>
        <v>Lacs 1</v>
      </c>
      <c r="I57" s="22" t="str">
        <f>'Liste Linéaire_Togo'!N57</f>
        <v>Lacs</v>
      </c>
      <c r="J57" s="22" t="str">
        <f>'Liste Linéaire_Togo'!O57</f>
        <v>MARITIME</v>
      </c>
      <c r="K57" s="23">
        <f>'Liste Linéaire_Togo'!P57</f>
        <v>45574</v>
      </c>
      <c r="L57" s="22" t="str">
        <f>'Liste Linéaire_Togo'!Q57</f>
        <v>S41</v>
      </c>
      <c r="M57" s="25" t="str">
        <f>'Liste Linéaire_Togo'!AC57</f>
        <v>Non</v>
      </c>
      <c r="N57" s="22" t="str">
        <f>'Liste Linéaire_Togo'!AF57</f>
        <v>NON fait</v>
      </c>
      <c r="O57" s="22" t="str">
        <f>'Liste Linéaire_Togo'!AH57</f>
        <v>OUI</v>
      </c>
      <c r="P57" s="23">
        <f>'Liste Linéaire_Togo'!AI57</f>
        <v>45576</v>
      </c>
      <c r="Q57" s="22" t="str">
        <f>'Liste Linéaire_Togo'!AJ57</f>
        <v>Guéri</v>
      </c>
      <c r="R57" s="22" t="str">
        <f>'Liste Linéaire_Togo'!AO57</f>
        <v>Positif</v>
      </c>
      <c r="S57" s="22" t="str">
        <f>'Liste Linéaire_Togo'!AN57</f>
        <v>Aného</v>
      </c>
    </row>
    <row r="58" spans="1:19" ht="30">
      <c r="A58" t="str">
        <f t="shared" si="0"/>
        <v>Point ( 1.762305618314484 6.280782053118657)</v>
      </c>
      <c r="B58" s="22" t="str">
        <f>'Liste Linéaire_Togo'!B58</f>
        <v>NANIVI   NATUS</v>
      </c>
      <c r="C58" s="22" t="str">
        <f>'Liste Linéaire_Togo'!F58</f>
        <v>Masculin</v>
      </c>
      <c r="D58" s="22" t="str">
        <f>'Liste Linéaire_Togo'!G58</f>
        <v>PECHEUR</v>
      </c>
      <c r="E58" s="22" t="str">
        <f>'Liste Linéaire_Togo'!I58</f>
        <v>TOGBECONDJI</v>
      </c>
      <c r="F58" s="22" t="str">
        <f>VLOOKUP(E58,CARTE!$C$1:$F$300,3,FALSE)</f>
        <v>6.280782053118657</v>
      </c>
      <c r="G58" s="22" t="str">
        <f>VLOOKUP(E58,CARTE!$C$1:$F$300,4,FALSE)</f>
        <v xml:space="preserve"> 1.762305618314484</v>
      </c>
      <c r="H58" s="22" t="str">
        <f>'Liste Linéaire_Togo'!AM58</f>
        <v>Lacs 2</v>
      </c>
      <c r="I58" s="22" t="str">
        <f>'Liste Linéaire_Togo'!N58</f>
        <v>Lacs</v>
      </c>
      <c r="J58" s="22" t="str">
        <f>'Liste Linéaire_Togo'!O58</f>
        <v>MARITIME</v>
      </c>
      <c r="K58" s="23">
        <f>'Liste Linéaire_Togo'!P58</f>
        <v>45575</v>
      </c>
      <c r="L58" s="22" t="str">
        <f>'Liste Linéaire_Togo'!Q58</f>
        <v>S41</v>
      </c>
      <c r="M58" s="25" t="str">
        <f>'Liste Linéaire_Togo'!AC58</f>
        <v>Non</v>
      </c>
      <c r="N58" s="22" t="str">
        <f>'Liste Linéaire_Togo'!AF58</f>
        <v>NON fait</v>
      </c>
      <c r="O58" s="22" t="str">
        <f>'Liste Linéaire_Togo'!AH58</f>
        <v>OUI</v>
      </c>
      <c r="P58" s="23">
        <f>'Liste Linéaire_Togo'!AI58</f>
        <v>0</v>
      </c>
      <c r="Q58" s="22" t="str">
        <f>'Liste Linéaire_Togo'!AJ58</f>
        <v>Guéri</v>
      </c>
      <c r="R58" s="22" t="str">
        <f>'Liste Linéaire_Togo'!AO58</f>
        <v>Positif</v>
      </c>
      <c r="S58" s="22" t="str">
        <f>'Liste Linéaire_Togo'!AN58</f>
        <v>Agouégan</v>
      </c>
    </row>
    <row r="59" spans="1:19" ht="60">
      <c r="A59" t="str">
        <f t="shared" si="0"/>
        <v>Point ( 1.762305618314484 6.280782053118657)</v>
      </c>
      <c r="B59" s="22" t="str">
        <f>'Liste Linéaire_Togo'!B59</f>
        <v>FOLLYGAH LAURENA</v>
      </c>
      <c r="C59" s="22" t="str">
        <f>'Liste Linéaire_Togo'!F59</f>
        <v>Féminin</v>
      </c>
      <c r="D59" s="22" t="str">
        <f>'Liste Linéaire_Togo'!G59</f>
        <v>N/A</v>
      </c>
      <c r="E59" s="22" t="str">
        <f>'Liste Linéaire_Togo'!I59</f>
        <v>Assoucondji</v>
      </c>
      <c r="F59" s="22" t="str">
        <f>VLOOKUP(E59,CARTE!$C$1:$F$300,3,FALSE)</f>
        <v>6.280782053118657</v>
      </c>
      <c r="G59" s="22" t="str">
        <f>VLOOKUP(E59,CARTE!$C$1:$F$300,4,FALSE)</f>
        <v xml:space="preserve"> 1.762305618314484</v>
      </c>
      <c r="H59" s="22" t="str">
        <f>'Liste Linéaire_Togo'!AM59</f>
        <v>Lacs 1</v>
      </c>
      <c r="I59" s="22" t="str">
        <f>'Liste Linéaire_Togo'!N59</f>
        <v>Lacs</v>
      </c>
      <c r="J59" s="22" t="str">
        <f>'Liste Linéaire_Togo'!O59</f>
        <v>MARITIME</v>
      </c>
      <c r="K59" s="23">
        <f>'Liste Linéaire_Togo'!P59</f>
        <v>45576</v>
      </c>
      <c r="L59" s="22" t="str">
        <f>'Liste Linéaire_Togo'!Q59</f>
        <v>S41</v>
      </c>
      <c r="M59" s="25" t="str">
        <f>'Liste Linéaire_Togo'!AC59</f>
        <v>Non</v>
      </c>
      <c r="N59" s="22" t="str">
        <f>'Liste Linéaire_Togo'!AF59</f>
        <v>NON fait</v>
      </c>
      <c r="O59" s="22" t="str">
        <f>'Liste Linéaire_Togo'!AH59</f>
        <v>NON</v>
      </c>
      <c r="P59" s="23">
        <f>'Liste Linéaire_Togo'!AI59</f>
        <v>0</v>
      </c>
      <c r="Q59" s="22" t="str">
        <f>'Liste Linéaire_Togo'!AJ59</f>
        <v>Guéri</v>
      </c>
      <c r="R59" s="22" t="str">
        <f>'Liste Linéaire_Togo'!AO59</f>
        <v>Positif</v>
      </c>
      <c r="S59" s="22" t="str">
        <f>'Liste Linéaire_Togo'!AN59</f>
        <v>AdjIdo</v>
      </c>
    </row>
    <row r="60" spans="1:19" ht="30">
      <c r="A60" t="str">
        <f t="shared" si="0"/>
        <v>Point ( 1.5813269352515131 6.227265928242092)</v>
      </c>
      <c r="B60" s="22" t="str">
        <f>'Liste Linéaire_Togo'!B60</f>
        <v>DOEVI SOULE</v>
      </c>
      <c r="C60" s="22" t="str">
        <f>'Liste Linéaire_Togo'!F60</f>
        <v>Masculin</v>
      </c>
      <c r="D60" s="22" t="str">
        <f>'Liste Linéaire_Togo'!G60</f>
        <v>TAXI MOTO</v>
      </c>
      <c r="E60" s="22" t="str">
        <f>'Liste Linéaire_Togo'!I60</f>
        <v>AGBATALANZO</v>
      </c>
      <c r="F60" s="22" t="str">
        <f>VLOOKUP(E60,CARTE!$C$1:$F$300,3,FALSE)</f>
        <v>6.227265928242092</v>
      </c>
      <c r="G60" s="22" t="str">
        <f>VLOOKUP(E60,CARTE!$C$1:$F$300,4,FALSE)</f>
        <v xml:space="preserve"> 1.5813269352515131</v>
      </c>
      <c r="H60" s="22" t="str">
        <f>'Liste Linéaire_Togo'!AM60</f>
        <v>Lacs 3</v>
      </c>
      <c r="I60" s="22" t="str">
        <f>'Liste Linéaire_Togo'!N60</f>
        <v>Lacs</v>
      </c>
      <c r="J60" s="22" t="str">
        <f>'Liste Linéaire_Togo'!O60</f>
        <v>MARITIME</v>
      </c>
      <c r="K60" s="23">
        <f>'Liste Linéaire_Togo'!P60</f>
        <v>45576</v>
      </c>
      <c r="L60" s="22" t="str">
        <f>'Liste Linéaire_Togo'!Q60</f>
        <v>S41</v>
      </c>
      <c r="M60" s="25" t="str">
        <f>'Liste Linéaire_Togo'!AC60</f>
        <v>OUI</v>
      </c>
      <c r="N60" s="22" t="str">
        <f>'Liste Linéaire_Togo'!AF60</f>
        <v>positif</v>
      </c>
      <c r="O60" s="22" t="str">
        <f>'Liste Linéaire_Togo'!AH60</f>
        <v>OUI</v>
      </c>
      <c r="P60" s="23">
        <f>'Liste Linéaire_Togo'!AI60</f>
        <v>0</v>
      </c>
      <c r="Q60" s="22" t="str">
        <f>'Liste Linéaire_Togo'!AJ60</f>
        <v>Guéri</v>
      </c>
      <c r="R60" s="22" t="str">
        <f>'Liste Linéaire_Togo'!AO60</f>
        <v>Positif</v>
      </c>
      <c r="S60" s="22" t="str">
        <f>'Liste Linéaire_Togo'!AN60</f>
        <v>Agbodrafo</v>
      </c>
    </row>
    <row r="61" spans="1:19" ht="30">
      <c r="A61" t="str">
        <f t="shared" si="0"/>
        <v>Point ( 1.762305618314484 6.280782053118657)</v>
      </c>
      <c r="B61" s="22" t="str">
        <f>'Liste Linéaire_Togo'!B61</f>
        <v>ADJAYI  AKPENE</v>
      </c>
      <c r="C61" s="22" t="str">
        <f>'Liste Linéaire_Togo'!F61</f>
        <v>Féminin</v>
      </c>
      <c r="D61" s="22" t="str">
        <f>'Liste Linéaire_Togo'!G61</f>
        <v>MENAGERE</v>
      </c>
      <c r="E61" s="22" t="str">
        <f>'Liste Linéaire_Togo'!I61</f>
        <v>TOGBECONDJI</v>
      </c>
      <c r="F61" s="22" t="str">
        <f>VLOOKUP(E61,CARTE!$C$1:$F$300,3,FALSE)</f>
        <v>6.280782053118657</v>
      </c>
      <c r="G61" s="22" t="str">
        <f>VLOOKUP(E61,CARTE!$C$1:$F$300,4,FALSE)</f>
        <v xml:space="preserve"> 1.762305618314484</v>
      </c>
      <c r="H61" s="22" t="str">
        <f>'Liste Linéaire_Togo'!AM61</f>
        <v>Lacs 2</v>
      </c>
      <c r="I61" s="22" t="str">
        <f>'Liste Linéaire_Togo'!N61</f>
        <v>Lacs</v>
      </c>
      <c r="J61" s="22" t="str">
        <f>'Liste Linéaire_Togo'!O61</f>
        <v>MARITIME</v>
      </c>
      <c r="K61" s="23">
        <f>'Liste Linéaire_Togo'!P61</f>
        <v>45576</v>
      </c>
      <c r="L61" s="22" t="str">
        <f>'Liste Linéaire_Togo'!Q61</f>
        <v>S41</v>
      </c>
      <c r="M61" s="25" t="str">
        <f>'Liste Linéaire_Togo'!AC61</f>
        <v>Non</v>
      </c>
      <c r="N61" s="22" t="str">
        <f>'Liste Linéaire_Togo'!AF61</f>
        <v>positif</v>
      </c>
      <c r="O61" s="22" t="str">
        <f>'Liste Linéaire_Togo'!AH61</f>
        <v>OUI</v>
      </c>
      <c r="P61" s="23">
        <f>'Liste Linéaire_Togo'!AI61</f>
        <v>0</v>
      </c>
      <c r="Q61" s="22" t="str">
        <f>'Liste Linéaire_Togo'!AJ61</f>
        <v>Guéri</v>
      </c>
      <c r="R61" s="22" t="str">
        <f>'Liste Linéaire_Togo'!AO61</f>
        <v>Positif</v>
      </c>
      <c r="S61" s="22" t="str">
        <f>'Liste Linéaire_Togo'!AN61</f>
        <v>Agouégan</v>
      </c>
    </row>
    <row r="62" spans="1:19" ht="60">
      <c r="A62" t="str">
        <f t="shared" si="0"/>
        <v>Point ( 1.762305618314484 6.280782053118657)</v>
      </c>
      <c r="B62" s="22" t="str">
        <f>'Liste Linéaire_Togo'!B62</f>
        <v>DJIWOMENEKO  TONYEVIADJI</v>
      </c>
      <c r="C62" s="22" t="str">
        <f>'Liste Linéaire_Togo'!F62</f>
        <v>Masculin</v>
      </c>
      <c r="D62" s="22" t="str">
        <f>'Liste Linéaire_Togo'!G62</f>
        <v>PECHEUR</v>
      </c>
      <c r="E62" s="22" t="str">
        <f>'Liste Linéaire_Togo'!I62</f>
        <v>TOGBECONDJI</v>
      </c>
      <c r="F62" s="22" t="str">
        <f>VLOOKUP(E62,CARTE!$C$1:$F$300,3,FALSE)</f>
        <v>6.280782053118657</v>
      </c>
      <c r="G62" s="22" t="str">
        <f>VLOOKUP(E62,CARTE!$C$1:$F$300,4,FALSE)</f>
        <v xml:space="preserve"> 1.762305618314484</v>
      </c>
      <c r="H62" s="22" t="str">
        <f>'Liste Linéaire_Togo'!AM62</f>
        <v>Lacs 2</v>
      </c>
      <c r="I62" s="22" t="str">
        <f>'Liste Linéaire_Togo'!N62</f>
        <v>Lacs</v>
      </c>
      <c r="J62" s="22" t="str">
        <f>'Liste Linéaire_Togo'!O62</f>
        <v>MARITIME</v>
      </c>
      <c r="K62" s="23">
        <f>'Liste Linéaire_Togo'!P62</f>
        <v>45576</v>
      </c>
      <c r="L62" s="22" t="str">
        <f>'Liste Linéaire_Togo'!Q62</f>
        <v>S41</v>
      </c>
      <c r="M62" s="25" t="str">
        <f>'Liste Linéaire_Togo'!AC62</f>
        <v>Non</v>
      </c>
      <c r="N62" s="22" t="str">
        <f>'Liste Linéaire_Togo'!AF62</f>
        <v>NON fait</v>
      </c>
      <c r="O62" s="22" t="str">
        <f>'Liste Linéaire_Togo'!AH62</f>
        <v>OUI</v>
      </c>
      <c r="P62" s="23">
        <f>'Liste Linéaire_Togo'!AI62</f>
        <v>0</v>
      </c>
      <c r="Q62" s="22" t="str">
        <f>'Liste Linéaire_Togo'!AJ62</f>
        <v>Guéri</v>
      </c>
      <c r="R62" s="22" t="str">
        <f>'Liste Linéaire_Togo'!AO62</f>
        <v>Positif</v>
      </c>
      <c r="S62" s="22" t="str">
        <f>'Liste Linéaire_Togo'!AN62</f>
        <v>Agouégan</v>
      </c>
    </row>
    <row r="63" spans="1:19" ht="30">
      <c r="A63" t="str">
        <f t="shared" si="0"/>
        <v>Point ( 1.615224647621934 6.234928331889)</v>
      </c>
      <c r="B63" s="22" t="str">
        <f>'Liste Linéaire_Togo'!B63</f>
        <v>AYANOU  JUSTIN</v>
      </c>
      <c r="C63" s="22" t="str">
        <f>'Liste Linéaire_Togo'!F63</f>
        <v>Masculin</v>
      </c>
      <c r="D63" s="22" t="str">
        <f>'Liste Linéaire_Togo'!G63</f>
        <v>N/A</v>
      </c>
      <c r="E63" s="22" t="str">
        <f>'Liste Linéaire_Togo'!I63</f>
        <v>JERICHO</v>
      </c>
      <c r="F63" s="22" t="str">
        <f>VLOOKUP(E63,CARTE!$C$1:$F$300,3,FALSE)</f>
        <v>6.234928331889</v>
      </c>
      <c r="G63" s="22" t="str">
        <f>VLOOKUP(E63,CARTE!$C$1:$F$300,4,FALSE)</f>
        <v xml:space="preserve"> 1.615224647621934</v>
      </c>
      <c r="H63" s="22" t="str">
        <f>'Liste Linéaire_Togo'!AM63</f>
        <v>Lacs 1</v>
      </c>
      <c r="I63" s="22" t="str">
        <f>'Liste Linéaire_Togo'!N63</f>
        <v>Lacs</v>
      </c>
      <c r="J63" s="22" t="str">
        <f>'Liste Linéaire_Togo'!O63</f>
        <v>MARITIME</v>
      </c>
      <c r="K63" s="23">
        <f>'Liste Linéaire_Togo'!P63</f>
        <v>45576</v>
      </c>
      <c r="L63" s="22" t="str">
        <f>'Liste Linéaire_Togo'!Q63</f>
        <v>S41</v>
      </c>
      <c r="M63" s="25" t="str">
        <f>'Liste Linéaire_Togo'!AC63</f>
        <v>Non</v>
      </c>
      <c r="N63" s="22" t="str">
        <f>'Liste Linéaire_Togo'!AF63</f>
        <v>positif</v>
      </c>
      <c r="O63" s="22" t="str">
        <f>'Liste Linéaire_Togo'!AH63</f>
        <v>NON</v>
      </c>
      <c r="P63" s="23" t="str">
        <f>'Liste Linéaire_Togo'!AI63</f>
        <v>NA</v>
      </c>
      <c r="Q63" s="22" t="str">
        <f>'Liste Linéaire_Togo'!AJ63</f>
        <v>Guéri</v>
      </c>
      <c r="R63" s="22" t="str">
        <f>'Liste Linéaire_Togo'!AO63</f>
        <v>Positif</v>
      </c>
      <c r="S63" s="22" t="str">
        <f>'Liste Linéaire_Togo'!AN63</f>
        <v>AdjIdo</v>
      </c>
    </row>
    <row r="64" spans="1:19" ht="45">
      <c r="A64" t="str">
        <f t="shared" si="0"/>
        <v>Point ( 1.762305618314484 6.280782053118657)</v>
      </c>
      <c r="B64" s="22" t="str">
        <f>'Liste Linéaire_Togo'!B64</f>
        <v>ADOURAMAN  ADJARA</v>
      </c>
      <c r="C64" s="22" t="str">
        <f>'Liste Linéaire_Togo'!F64</f>
        <v>Féminin</v>
      </c>
      <c r="D64" s="22" t="str">
        <f>'Liste Linéaire_Togo'!G64</f>
        <v>MENAGERE</v>
      </c>
      <c r="E64" s="22" t="str">
        <f>'Liste Linéaire_Togo'!I64</f>
        <v>VOYAGEUSE</v>
      </c>
      <c r="F64" s="22" t="str">
        <f>VLOOKUP(E64,CARTE!$C$1:$F$300,3,FALSE)</f>
        <v>6.280782053118657</v>
      </c>
      <c r="G64" s="22" t="str">
        <f>VLOOKUP(E64,CARTE!$C$1:$F$300,4,FALSE)</f>
        <v xml:space="preserve"> 1.762305618314484</v>
      </c>
      <c r="H64" s="22" t="str">
        <f>'Liste Linéaire_Togo'!AM64</f>
        <v>Lacs 2</v>
      </c>
      <c r="I64" s="22" t="str">
        <f>'Liste Linéaire_Togo'!N64</f>
        <v>Lacs</v>
      </c>
      <c r="J64" s="22" t="str">
        <f>'Liste Linéaire_Togo'!O64</f>
        <v>MARITIME</v>
      </c>
      <c r="K64" s="23">
        <f>'Liste Linéaire_Togo'!P64</f>
        <v>45576</v>
      </c>
      <c r="L64" s="22" t="str">
        <f>'Liste Linéaire_Togo'!Q64</f>
        <v>S41</v>
      </c>
      <c r="M64" s="25" t="str">
        <f>'Liste Linéaire_Togo'!AC64</f>
        <v>Non</v>
      </c>
      <c r="N64" s="22" t="str">
        <f>'Liste Linéaire_Togo'!AF64</f>
        <v>positif</v>
      </c>
      <c r="O64" s="22" t="str">
        <f>'Liste Linéaire_Togo'!AH64</f>
        <v>OUI</v>
      </c>
      <c r="P64" s="23">
        <f>'Liste Linéaire_Togo'!AI64</f>
        <v>0</v>
      </c>
      <c r="Q64" s="22" t="str">
        <f>'Liste Linéaire_Togo'!AJ64</f>
        <v>Guéri</v>
      </c>
      <c r="R64" s="22" t="str">
        <f>'Liste Linéaire_Togo'!AO64</f>
        <v>Positif</v>
      </c>
      <c r="S64" s="22" t="str">
        <f>'Liste Linéaire_Togo'!AN64</f>
        <v>Agouégan</v>
      </c>
    </row>
    <row r="65" spans="1:19" ht="30">
      <c r="A65" t="str">
        <f t="shared" si="0"/>
        <v>Point ( 1.2177901541906115 6.21494796391453)</v>
      </c>
      <c r="B65" s="22" t="str">
        <f>'Liste Linéaire_Togo'!B65</f>
        <v>PALALI Abalo</v>
      </c>
      <c r="C65" s="22" t="str">
        <f>'Liste Linéaire_Togo'!F65</f>
        <v>Masculin</v>
      </c>
      <c r="D65" s="22" t="str">
        <f>'Liste Linéaire_Togo'!G65</f>
        <v>Militaire retraité</v>
      </c>
      <c r="E65" s="22" t="str">
        <f>'Liste Linéaire_Togo'!I65</f>
        <v>Alinka</v>
      </c>
      <c r="F65" s="22" t="str">
        <f>VLOOKUP(E65,CARTE!$C$1:$F$300,3,FALSE)</f>
        <v>6.21494796391453</v>
      </c>
      <c r="G65" s="22" t="str">
        <f>VLOOKUP(E65,CARTE!$C$1:$F$300,4,FALSE)</f>
        <v xml:space="preserve"> 1.2177901541906115</v>
      </c>
      <c r="H65" s="22" t="str">
        <f>'Liste Linéaire_Togo'!AM65</f>
        <v>Agoè-Nyivé 4</v>
      </c>
      <c r="I65" s="22" t="str">
        <f>'Liste Linéaire_Togo'!N65</f>
        <v xml:space="preserve">Agoè-Nyivé </v>
      </c>
      <c r="J65" s="22" t="str">
        <f>'Liste Linéaire_Togo'!O65</f>
        <v>Grand Lomé</v>
      </c>
      <c r="K65" s="23">
        <f>'Liste Linéaire_Togo'!P65</f>
        <v>45544</v>
      </c>
      <c r="L65" s="22" t="str">
        <f>'Liste Linéaire_Togo'!Q65</f>
        <v>S37</v>
      </c>
      <c r="M65" s="25" t="str">
        <f>'Liste Linéaire_Togo'!AC65</f>
        <v>Oui</v>
      </c>
      <c r="N65" s="22" t="str">
        <f>'Liste Linéaire_Togo'!AF65</f>
        <v>négatif</v>
      </c>
      <c r="O65" s="22">
        <f>'Liste Linéaire_Togo'!AH65</f>
        <v>0</v>
      </c>
      <c r="P65" s="23">
        <f>'Liste Linéaire_Togo'!AI65</f>
        <v>45549</v>
      </c>
      <c r="Q65" s="22" t="str">
        <f>'Liste Linéaire_Togo'!AJ65</f>
        <v>Guéri</v>
      </c>
      <c r="R65" s="22" t="str">
        <f>'Liste Linéaire_Togo'!AO65</f>
        <v>negatif</v>
      </c>
      <c r="S65" s="22" t="str">
        <f>'Liste Linéaire_Togo'!AN65</f>
        <v>Agoè-Nyivé</v>
      </c>
    </row>
    <row r="66" spans="1:19" ht="60">
      <c r="A66" t="str">
        <f t="shared" si="0"/>
        <v>Point ( 1.2177901541906115 6.21494796391453)</v>
      </c>
      <c r="B66" s="22" t="str">
        <f>'Liste Linéaire_Togo'!B66</f>
        <v>BOUBAKAR Abdoulakim</v>
      </c>
      <c r="C66" s="22" t="str">
        <f>'Liste Linéaire_Togo'!F66</f>
        <v>Masculin</v>
      </c>
      <c r="D66" s="22" t="str">
        <f>'Liste Linéaire_Togo'!G66</f>
        <v>Elève</v>
      </c>
      <c r="E66" s="22" t="str">
        <f>'Liste Linéaire_Togo'!I66</f>
        <v>Agoè Kitidjan</v>
      </c>
      <c r="F66" s="22" t="str">
        <f>VLOOKUP(E66,CARTE!$C$1:$F$300,3,FALSE)</f>
        <v>6.21494796391453</v>
      </c>
      <c r="G66" s="22" t="str">
        <f>VLOOKUP(E66,CARTE!$C$1:$F$300,4,FALSE)</f>
        <v xml:space="preserve"> 1.2177901541906115</v>
      </c>
      <c r="H66" s="22" t="str">
        <f>'Liste Linéaire_Togo'!AM66</f>
        <v>Agoè-Nyivé 1</v>
      </c>
      <c r="I66" s="22" t="str">
        <f>'Liste Linéaire_Togo'!N66</f>
        <v xml:space="preserve">Agoè-Nyivé </v>
      </c>
      <c r="J66" s="22" t="str">
        <f>'Liste Linéaire_Togo'!O66</f>
        <v>Grand Lomé</v>
      </c>
      <c r="K66" s="23">
        <f>'Liste Linéaire_Togo'!P66</f>
        <v>45567</v>
      </c>
      <c r="L66" s="22" t="str">
        <f>'Liste Linéaire_Togo'!Q66</f>
        <v>S40</v>
      </c>
      <c r="M66" s="25" t="str">
        <f>'Liste Linéaire_Togo'!AC66</f>
        <v>Oui</v>
      </c>
      <c r="N66" s="22" t="str">
        <f>'Liste Linéaire_Togo'!AF66</f>
        <v>négatif</v>
      </c>
      <c r="O66" s="22">
        <f>'Liste Linéaire_Togo'!AH66</f>
        <v>0</v>
      </c>
      <c r="P66" s="23">
        <f>'Liste Linéaire_Togo'!AI66</f>
        <v>45572</v>
      </c>
      <c r="Q66" s="22" t="str">
        <f>'Liste Linéaire_Togo'!AJ66</f>
        <v>Guéri</v>
      </c>
      <c r="R66" s="22" t="str">
        <f>'Liste Linéaire_Togo'!AO66</f>
        <v>negatif</v>
      </c>
      <c r="S66" s="22" t="str">
        <f>'Liste Linéaire_Togo'!AN66</f>
        <v>Agoè-Nyivé</v>
      </c>
    </row>
    <row r="67" spans="1:19" ht="30">
      <c r="A67" t="str">
        <f t="shared" ref="A67:A130" si="1">_xlfn.CONCAT("Point (",G67," ",F67,")")</f>
        <v>Point ( 1.2177901541906115 6.21494796391453)</v>
      </c>
      <c r="B67" s="22" t="str">
        <f>'Liste Linéaire_Togo'!B67</f>
        <v>MOUKAILA Nadia</v>
      </c>
      <c r="C67" s="22" t="str">
        <f>'Liste Linéaire_Togo'!F67</f>
        <v>Féminin</v>
      </c>
      <c r="D67" s="22" t="str">
        <f>'Liste Linéaire_Togo'!G67</f>
        <v>Enfant</v>
      </c>
      <c r="E67" s="22" t="str">
        <f>'Liste Linéaire_Togo'!I67</f>
        <v>Agoè Houmbi</v>
      </c>
      <c r="F67" s="22" t="str">
        <f>VLOOKUP(E67,CARTE!$C$1:$F$300,3,FALSE)</f>
        <v>6.21494796391453</v>
      </c>
      <c r="G67" s="22" t="str">
        <f>VLOOKUP(E67,CARTE!$C$1:$F$300,4,FALSE)</f>
        <v xml:space="preserve"> 1.2177901541906115</v>
      </c>
      <c r="H67" s="22" t="str">
        <f>'Liste Linéaire_Togo'!AM67</f>
        <v>Agoè-Nyivé 1</v>
      </c>
      <c r="I67" s="22" t="str">
        <f>'Liste Linéaire_Togo'!N67</f>
        <v xml:space="preserve">Agoè-Nyivé </v>
      </c>
      <c r="J67" s="22" t="str">
        <f>'Liste Linéaire_Togo'!O67</f>
        <v>Grand Lomé</v>
      </c>
      <c r="K67" s="23">
        <f>'Liste Linéaire_Togo'!P67</f>
        <v>45574</v>
      </c>
      <c r="L67" s="22" t="str">
        <f>'Liste Linéaire_Togo'!Q67</f>
        <v>S41</v>
      </c>
      <c r="M67" s="25" t="str">
        <f>'Liste Linéaire_Togo'!AC67</f>
        <v>Oui</v>
      </c>
      <c r="N67" s="22" t="str">
        <f>'Liste Linéaire_Togo'!AF67</f>
        <v>positif</v>
      </c>
      <c r="O67" s="22">
        <f>'Liste Linéaire_Togo'!AH67</f>
        <v>0</v>
      </c>
      <c r="P67" s="23">
        <f>'Liste Linéaire_Togo'!AI67</f>
        <v>45582</v>
      </c>
      <c r="Q67" s="22" t="str">
        <f>'Liste Linéaire_Togo'!AJ67</f>
        <v>Guéri</v>
      </c>
      <c r="R67" s="22" t="str">
        <f>'Liste Linéaire_Togo'!AO67</f>
        <v>Positif</v>
      </c>
      <c r="S67" s="22" t="str">
        <f>'Liste Linéaire_Togo'!AN67</f>
        <v>Agoè-Nyivé</v>
      </c>
    </row>
    <row r="68" spans="1:19" ht="30">
      <c r="A68" t="str">
        <f t="shared" si="1"/>
        <v>Point ( 1.2177901541906115 6.21494796391453)</v>
      </c>
      <c r="B68" s="22" t="str">
        <f>'Liste Linéaire_Togo'!B68</f>
        <v>MOUSSA Arzouma</v>
      </c>
      <c r="C68" s="22" t="str">
        <f>'Liste Linéaire_Togo'!F68</f>
        <v>Masculin</v>
      </c>
      <c r="D68" s="22" t="str">
        <f>'Liste Linéaire_Togo'!G68</f>
        <v>Commerçant</v>
      </c>
      <c r="E68" s="22" t="str">
        <f>'Liste Linéaire_Togo'!I68</f>
        <v>Agoè Houmbi</v>
      </c>
      <c r="F68" s="22" t="str">
        <f>VLOOKUP(E68,CARTE!$C$1:$F$300,3,FALSE)</f>
        <v>6.21494796391453</v>
      </c>
      <c r="G68" s="22" t="str">
        <f>VLOOKUP(E68,CARTE!$C$1:$F$300,4,FALSE)</f>
        <v xml:space="preserve"> 1.2177901541906115</v>
      </c>
      <c r="H68" s="22" t="str">
        <f>'Liste Linéaire_Togo'!AM68</f>
        <v>Agoè-Nyivé 1</v>
      </c>
      <c r="I68" s="22" t="str">
        <f>'Liste Linéaire_Togo'!N68</f>
        <v xml:space="preserve">Agoè-Nyivé </v>
      </c>
      <c r="J68" s="22" t="str">
        <f>'Liste Linéaire_Togo'!O68</f>
        <v>Grand Lomé</v>
      </c>
      <c r="K68" s="23">
        <f>'Liste Linéaire_Togo'!P68</f>
        <v>45568</v>
      </c>
      <c r="L68" s="22" t="str">
        <f>'Liste Linéaire_Togo'!Q68</f>
        <v>S40</v>
      </c>
      <c r="M68" s="25" t="str">
        <f>'Liste Linéaire_Togo'!AC68</f>
        <v>Oui</v>
      </c>
      <c r="N68" s="22" t="str">
        <f>'Liste Linéaire_Togo'!AF68</f>
        <v>négatif</v>
      </c>
      <c r="O68" s="22">
        <f>'Liste Linéaire_Togo'!AH68</f>
        <v>0</v>
      </c>
      <c r="P68" s="23">
        <f>'Liste Linéaire_Togo'!AI68</f>
        <v>45577</v>
      </c>
      <c r="Q68" s="22" t="str">
        <f>'Liste Linéaire_Togo'!AJ68</f>
        <v>Guéri</v>
      </c>
      <c r="R68" s="22" t="str">
        <f>'Liste Linéaire_Togo'!AO68</f>
        <v>negatif</v>
      </c>
      <c r="S68" s="22" t="str">
        <f>'Liste Linéaire_Togo'!AN68</f>
        <v>Agoè-Nyivé</v>
      </c>
    </row>
    <row r="69" spans="1:19" ht="30">
      <c r="A69" t="str">
        <f t="shared" si="1"/>
        <v>Point ( 1.3065224647621934 6.170206928331889)</v>
      </c>
      <c r="B69" s="22" t="str">
        <f>'Liste Linéaire_Togo'!B69</f>
        <v>AGBOKOU Kpessi</v>
      </c>
      <c r="C69" s="22" t="str">
        <f>'Liste Linéaire_Togo'!F69</f>
        <v>Féminin</v>
      </c>
      <c r="D69" s="22" t="str">
        <f>'Liste Linéaire_Togo'!G69</f>
        <v>Revendeur</v>
      </c>
      <c r="E69" s="22" t="str">
        <f>'Liste Linéaire_Togo'!I69</f>
        <v>Attiégou</v>
      </c>
      <c r="F69" s="22" t="str">
        <f>VLOOKUP(E69,CARTE!$C$1:$F$300,3,FALSE)</f>
        <v>6.170206928331889</v>
      </c>
      <c r="G69" s="22" t="str">
        <f>VLOOKUP(E69,CARTE!$C$1:$F$300,4,FALSE)</f>
        <v xml:space="preserve"> 1.3065224647621934</v>
      </c>
      <c r="H69" s="22" t="str">
        <f>'Liste Linéaire_Togo'!AM69</f>
        <v>Golfe 1</v>
      </c>
      <c r="I69" s="22" t="str">
        <f>'Liste Linéaire_Togo'!N69</f>
        <v>Golfe</v>
      </c>
      <c r="J69" s="22" t="str">
        <f>'Liste Linéaire_Togo'!O69</f>
        <v>Grand Lomé</v>
      </c>
      <c r="K69" s="23">
        <f>'Liste Linéaire_Togo'!P69</f>
        <v>45577</v>
      </c>
      <c r="L69" s="22" t="str">
        <f>'Liste Linéaire_Togo'!Q69</f>
        <v>S41</v>
      </c>
      <c r="M69" s="25" t="str">
        <f>'Liste Linéaire_Togo'!AC69</f>
        <v>Tde</v>
      </c>
      <c r="N69" s="22" t="str">
        <f>'Liste Linéaire_Togo'!AF69</f>
        <v>négatif</v>
      </c>
      <c r="O69" s="22">
        <f>'Liste Linéaire_Togo'!AH69</f>
        <v>0</v>
      </c>
      <c r="P69" s="23">
        <f>'Liste Linéaire_Togo'!AI69</f>
        <v>45579</v>
      </c>
      <c r="Q69" s="22" t="str">
        <f>'Liste Linéaire_Togo'!AJ69</f>
        <v>Guéri</v>
      </c>
      <c r="R69" s="22" t="str">
        <f>'Liste Linéaire_Togo'!AO69</f>
        <v>negatif</v>
      </c>
      <c r="S69" s="22" t="str">
        <f>'Liste Linéaire_Togo'!AN69</f>
        <v>Bè-Est</v>
      </c>
    </row>
    <row r="70" spans="1:19" ht="30">
      <c r="A70" t="str">
        <f t="shared" si="1"/>
        <v>Point ( 1.3065224647621934 6.170206928331889)</v>
      </c>
      <c r="B70" s="22" t="str">
        <f>'Liste Linéaire_Togo'!B70</f>
        <v xml:space="preserve">DEGBE Adjovi </v>
      </c>
      <c r="C70" s="22" t="str">
        <f>'Liste Linéaire_Togo'!F70</f>
        <v>Féminin</v>
      </c>
      <c r="D70" s="22" t="str">
        <f>'Liste Linéaire_Togo'!G70</f>
        <v>Couture</v>
      </c>
      <c r="E70" s="22" t="str">
        <f>'Liste Linéaire_Togo'!I70</f>
        <v>Adamavo</v>
      </c>
      <c r="F70" s="22" t="str">
        <f>VLOOKUP(E70,CARTE!$C$1:$F$300,3,FALSE)</f>
        <v>6.170206928331889</v>
      </c>
      <c r="G70" s="22" t="str">
        <f>VLOOKUP(E70,CARTE!$C$1:$F$300,4,FALSE)</f>
        <v xml:space="preserve"> 1.3065224647621934</v>
      </c>
      <c r="H70" s="22" t="str">
        <f>'Liste Linéaire_Togo'!AM70</f>
        <v>Golfe 6</v>
      </c>
      <c r="I70" s="22" t="str">
        <f>'Liste Linéaire_Togo'!N70</f>
        <v>Golfe</v>
      </c>
      <c r="J70" s="22" t="str">
        <f>'Liste Linéaire_Togo'!O70</f>
        <v>Grand Lomé</v>
      </c>
      <c r="K70" s="23">
        <f>'Liste Linéaire_Togo'!P70</f>
        <v>45578</v>
      </c>
      <c r="L70" s="22" t="str">
        <f>'Liste Linéaire_Togo'!Q70</f>
        <v>S41</v>
      </c>
      <c r="M70" s="25" t="str">
        <f>'Liste Linéaire_Togo'!AC70</f>
        <v>Puits</v>
      </c>
      <c r="N70" s="22" t="str">
        <f>'Liste Linéaire_Togo'!AF70</f>
        <v>positif</v>
      </c>
      <c r="O70" s="22">
        <f>'Liste Linéaire_Togo'!AH70</f>
        <v>0</v>
      </c>
      <c r="P70" s="23">
        <f>'Liste Linéaire_Togo'!AI70</f>
        <v>45580</v>
      </c>
      <c r="Q70" s="22" t="str">
        <f>'Liste Linéaire_Togo'!AJ70</f>
        <v>Guéri</v>
      </c>
      <c r="R70" s="22" t="str">
        <f>'Liste Linéaire_Togo'!AO70</f>
        <v>Positif</v>
      </c>
      <c r="S70" s="22" t="str">
        <f>'Liste Linéaire_Togo'!AN70</f>
        <v>Bè-Est</v>
      </c>
    </row>
    <row r="71" spans="1:19" ht="45">
      <c r="A71" t="str">
        <f t="shared" si="1"/>
        <v>Point ( 1.76305618314484 6.310782053118657)</v>
      </c>
      <c r="B71" s="22" t="str">
        <f>'Liste Linéaire_Togo'!B71</f>
        <v>GBADOE   KANGNI HUGUES</v>
      </c>
      <c r="C71" s="22" t="str">
        <f>'Liste Linéaire_Togo'!F71</f>
        <v>Masculin</v>
      </c>
      <c r="D71" s="22" t="str">
        <f>'Liste Linéaire_Togo'!G71</f>
        <v>NA</v>
      </c>
      <c r="E71" s="22" t="str">
        <f>'Liste Linéaire_Togo'!I71</f>
        <v>AKLAKOU NOBLOKOME</v>
      </c>
      <c r="F71" s="22" t="str">
        <f>VLOOKUP(E71,CARTE!$C$1:$F$300,3,FALSE)</f>
        <v>6.310782053118657</v>
      </c>
      <c r="G71" s="22" t="str">
        <f>VLOOKUP(E71,CARTE!$C$1:$F$300,4,FALSE)</f>
        <v xml:space="preserve"> 1.76305618314484</v>
      </c>
      <c r="H71" s="22" t="str">
        <f>'Liste Linéaire_Togo'!AM71</f>
        <v>Lacs 4</v>
      </c>
      <c r="I71" s="22" t="str">
        <f>'Liste Linéaire_Togo'!N71</f>
        <v>Lacs</v>
      </c>
      <c r="J71" s="22" t="str">
        <f>'Liste Linéaire_Togo'!O71</f>
        <v>MARITIME</v>
      </c>
      <c r="K71" s="23">
        <f>'Liste Linéaire_Togo'!P71</f>
        <v>45578</v>
      </c>
      <c r="L71" s="22" t="str">
        <f>'Liste Linéaire_Togo'!Q71</f>
        <v>S41</v>
      </c>
      <c r="M71" s="25" t="str">
        <f>'Liste Linéaire_Togo'!AC71</f>
        <v>Non</v>
      </c>
      <c r="N71" s="22" t="str">
        <f>'Liste Linéaire_Togo'!AF71</f>
        <v>négatif</v>
      </c>
      <c r="O71" s="22" t="str">
        <f>'Liste Linéaire_Togo'!AH71</f>
        <v>NON</v>
      </c>
      <c r="P71" s="23">
        <f>'Liste Linéaire_Togo'!AI71</f>
        <v>45580</v>
      </c>
      <c r="Q71" s="22" t="str">
        <f>'Liste Linéaire_Togo'!AJ71</f>
        <v>Guéri</v>
      </c>
      <c r="R71" s="22" t="str">
        <f>'Liste Linéaire_Togo'!AO71</f>
        <v>negatif</v>
      </c>
      <c r="S71" s="22" t="str">
        <f>'Liste Linéaire_Togo'!AN71</f>
        <v>Aklakou</v>
      </c>
    </row>
    <row r="72" spans="1:19" ht="45">
      <c r="A72" t="str">
        <f t="shared" si="1"/>
        <v>Point ( 1.5813269352515131 6.227265928242092)</v>
      </c>
      <c r="B72" s="22" t="str">
        <f>'Liste Linéaire_Togo'!B72</f>
        <v>MOUMOUNI  MYRIAM</v>
      </c>
      <c r="C72" s="22" t="str">
        <f>'Liste Linéaire_Togo'!F72</f>
        <v>Féminin</v>
      </c>
      <c r="D72" s="22" t="str">
        <f>'Liste Linéaire_Togo'!G72</f>
        <v>ELEVE</v>
      </c>
      <c r="E72" s="22" t="str">
        <f>'Liste Linéaire_Togo'!I72</f>
        <v>ZEBE</v>
      </c>
      <c r="F72" s="22" t="str">
        <f>VLOOKUP(E72,CARTE!$C$1:$F$300,3,FALSE)</f>
        <v>6.227265928242092</v>
      </c>
      <c r="G72" s="22" t="str">
        <f>VLOOKUP(E72,CARTE!$C$1:$F$300,4,FALSE)</f>
        <v xml:space="preserve"> 1.5813269352515131</v>
      </c>
      <c r="H72" s="22" t="str">
        <f>'Liste Linéaire_Togo'!AM72</f>
        <v>Lacs 1</v>
      </c>
      <c r="I72" s="22" t="str">
        <f>'Liste Linéaire_Togo'!N72</f>
        <v>Lacs</v>
      </c>
      <c r="J72" s="22" t="str">
        <f>'Liste Linéaire_Togo'!O72</f>
        <v>MARITIME</v>
      </c>
      <c r="K72" s="23">
        <f>'Liste Linéaire_Togo'!P72</f>
        <v>45577</v>
      </c>
      <c r="L72" s="22" t="str">
        <f>'Liste Linéaire_Togo'!Q72</f>
        <v>S41</v>
      </c>
      <c r="M72" s="25" t="str">
        <f>'Liste Linéaire_Togo'!AC72</f>
        <v>Non</v>
      </c>
      <c r="N72" s="22" t="str">
        <f>'Liste Linéaire_Togo'!AF72</f>
        <v>négatif</v>
      </c>
      <c r="O72" s="22" t="str">
        <f>'Liste Linéaire_Togo'!AH72</f>
        <v>OUI</v>
      </c>
      <c r="P72" s="23">
        <f>'Liste Linéaire_Togo'!AI72</f>
        <v>45580</v>
      </c>
      <c r="Q72" s="22" t="str">
        <f>'Liste Linéaire_Togo'!AJ72</f>
        <v>Guéri</v>
      </c>
      <c r="R72" s="22" t="str">
        <f>'Liste Linéaire_Togo'!AO72</f>
        <v>negatif</v>
      </c>
      <c r="S72" s="22" t="str">
        <f>'Liste Linéaire_Togo'!AN72</f>
        <v>AdjIdo</v>
      </c>
    </row>
    <row r="73" spans="1:19" ht="45">
      <c r="A73" t="str">
        <f t="shared" si="1"/>
        <v>Point ( 1.5813269352515131 6.227265928242092)</v>
      </c>
      <c r="B73" s="22" t="str">
        <f>'Liste Linéaire_Togo'!B73</f>
        <v>LOKO   ADELASSI</v>
      </c>
      <c r="C73" s="22" t="str">
        <f>'Liste Linéaire_Togo'!F73</f>
        <v>Féminin</v>
      </c>
      <c r="D73" s="22" t="str">
        <f>'Liste Linéaire_Togo'!G73</f>
        <v>MENAGERE</v>
      </c>
      <c r="E73" s="22" t="str">
        <f>'Liste Linéaire_Togo'!I73</f>
        <v>SIVAME</v>
      </c>
      <c r="F73" s="22" t="str">
        <f>VLOOKUP(E73,CARTE!$C$1:$F$300,3,FALSE)</f>
        <v>6.227265928242092</v>
      </c>
      <c r="G73" s="22" t="str">
        <f>VLOOKUP(E73,CARTE!$C$1:$F$300,4,FALSE)</f>
        <v xml:space="preserve"> 1.5813269352515131</v>
      </c>
      <c r="H73" s="22" t="str">
        <f>'Liste Linéaire_Togo'!AM73</f>
        <v>Lacs 2</v>
      </c>
      <c r="I73" s="22" t="str">
        <f>'Liste Linéaire_Togo'!N73</f>
        <v>Lacs</v>
      </c>
      <c r="J73" s="22" t="str">
        <f>'Liste Linéaire_Togo'!O73</f>
        <v>MARITIME</v>
      </c>
      <c r="K73" s="23">
        <f>'Liste Linéaire_Togo'!P73</f>
        <v>45578</v>
      </c>
      <c r="L73" s="22" t="str">
        <f>'Liste Linéaire_Togo'!Q73</f>
        <v>S41</v>
      </c>
      <c r="M73" s="25" t="str">
        <f>'Liste Linéaire_Togo'!AC73</f>
        <v>Non</v>
      </c>
      <c r="N73" s="22" t="str">
        <f>'Liste Linéaire_Togo'!AF73</f>
        <v>négatif</v>
      </c>
      <c r="O73" s="22" t="str">
        <f>'Liste Linéaire_Togo'!AH73</f>
        <v>NON</v>
      </c>
      <c r="P73" s="23">
        <f>'Liste Linéaire_Togo'!AI73</f>
        <v>45580</v>
      </c>
      <c r="Q73" s="22" t="str">
        <f>'Liste Linéaire_Togo'!AJ73</f>
        <v>Guéri</v>
      </c>
      <c r="R73" s="22" t="str">
        <f>'Liste Linéaire_Togo'!AO73</f>
        <v>negatif</v>
      </c>
      <c r="S73" s="22" t="str">
        <f>'Liste Linéaire_Togo'!AN73</f>
        <v>Agouégan</v>
      </c>
    </row>
    <row r="74" spans="1:19" ht="30">
      <c r="A74" t="str">
        <f t="shared" si="1"/>
        <v>Point ( 1.76305618314484 6.310782053118657)</v>
      </c>
      <c r="B74" s="22" t="str">
        <f>'Liste Linéaire_Togo'!B74</f>
        <v>DEGBE  KOAMI</v>
      </c>
      <c r="C74" s="22" t="str">
        <f>'Liste Linéaire_Togo'!F74</f>
        <v>Masculin</v>
      </c>
      <c r="D74" s="22" t="str">
        <f>'Liste Linéaire_Togo'!G74</f>
        <v>CULTIVATEUR</v>
      </c>
      <c r="E74" s="22" t="str">
        <f>'Liste Linéaire_Togo'!I74</f>
        <v>GANAVE</v>
      </c>
      <c r="F74" s="22" t="str">
        <f>VLOOKUP(E74,CARTE!$C$1:$F$300,3,FALSE)</f>
        <v>6.310782053118657</v>
      </c>
      <c r="G74" s="22" t="str">
        <f>VLOOKUP(E74,CARTE!$C$1:$F$300,4,FALSE)</f>
        <v xml:space="preserve"> 1.76305618314484</v>
      </c>
      <c r="H74" s="22" t="str">
        <f>'Liste Linéaire_Togo'!AM74</f>
        <v>Lacs 4</v>
      </c>
      <c r="I74" s="22" t="str">
        <f>'Liste Linéaire_Togo'!N74</f>
        <v>Lacs</v>
      </c>
      <c r="J74" s="22" t="str">
        <f>'Liste Linéaire_Togo'!O74</f>
        <v>MARITIME</v>
      </c>
      <c r="K74" s="23">
        <f>'Liste Linéaire_Togo'!P74</f>
        <v>45579</v>
      </c>
      <c r="L74" s="22" t="str">
        <f>'Liste Linéaire_Togo'!Q74</f>
        <v>S42</v>
      </c>
      <c r="M74" s="25" t="str">
        <f>'Liste Linéaire_Togo'!AC74</f>
        <v>Non</v>
      </c>
      <c r="N74" s="22" t="str">
        <f>'Liste Linéaire_Togo'!AF74</f>
        <v>positif</v>
      </c>
      <c r="O74" s="22" t="str">
        <f>'Liste Linéaire_Togo'!AH74</f>
        <v>OUI</v>
      </c>
      <c r="P74" s="23">
        <f>'Liste Linéaire_Togo'!AI74</f>
        <v>45584</v>
      </c>
      <c r="Q74" s="22" t="str">
        <f>'Liste Linéaire_Togo'!AJ74</f>
        <v>Guéri</v>
      </c>
      <c r="R74" s="22" t="str">
        <f>'Liste Linéaire_Togo'!AO74</f>
        <v>Positif</v>
      </c>
      <c r="S74" s="22" t="str">
        <f>'Liste Linéaire_Togo'!AN74</f>
        <v>Ganavé</v>
      </c>
    </row>
    <row r="75" spans="1:19" ht="30">
      <c r="A75" t="str">
        <f t="shared" si="1"/>
        <v>Point ( 1.45305618314484 6.20782053118657)</v>
      </c>
      <c r="B75" s="22" t="str">
        <f>'Liste Linéaire_Togo'!B75</f>
        <v>MONTCHON  YAO</v>
      </c>
      <c r="C75" s="22" t="str">
        <f>'Liste Linéaire_Togo'!F75</f>
        <v>Masculin</v>
      </c>
      <c r="D75" s="22" t="str">
        <f>'Liste Linéaire_Togo'!G75</f>
        <v>Agent de sécurité</v>
      </c>
      <c r="E75" s="22" t="str">
        <f>'Liste Linéaire_Togo'!I75</f>
        <v>NOVOTON</v>
      </c>
      <c r="F75" s="22" t="str">
        <f>VLOOKUP(E75,CARTE!$C$1:$F$300,3,FALSE)</f>
        <v>6.20782053118657</v>
      </c>
      <c r="G75" s="22" t="str">
        <f>VLOOKUP(E75,CARTE!$C$1:$F$300,4,FALSE)</f>
        <v xml:space="preserve"> 1.45305618314484</v>
      </c>
      <c r="H75" s="22" t="str">
        <f>'Liste Linéaire_Togo'!AM75</f>
        <v>Lacs 3</v>
      </c>
      <c r="I75" s="22" t="str">
        <f>'Liste Linéaire_Togo'!N75</f>
        <v>Lacs</v>
      </c>
      <c r="J75" s="22" t="str">
        <f>'Liste Linéaire_Togo'!O75</f>
        <v>MARITIME</v>
      </c>
      <c r="K75" s="23">
        <f>'Liste Linéaire_Togo'!P75</f>
        <v>45584</v>
      </c>
      <c r="L75" s="22" t="str">
        <f>'Liste Linéaire_Togo'!Q75</f>
        <v>S42</v>
      </c>
      <c r="M75" s="25" t="str">
        <f>'Liste Linéaire_Togo'!AC75</f>
        <v>Non</v>
      </c>
      <c r="N75" s="22" t="str">
        <f>'Liste Linéaire_Togo'!AF75</f>
        <v>négatif</v>
      </c>
      <c r="O75" s="22" t="str">
        <f>'Liste Linéaire_Togo'!AH75</f>
        <v>NON</v>
      </c>
      <c r="P75" s="23">
        <f>'Liste Linéaire_Togo'!AI75</f>
        <v>0</v>
      </c>
      <c r="Q75" s="22" t="str">
        <f>'Liste Linéaire_Togo'!AJ75</f>
        <v>Guéri</v>
      </c>
      <c r="R75" s="22" t="str">
        <f>'Liste Linéaire_Togo'!AO75</f>
        <v>negatif</v>
      </c>
      <c r="S75" s="22" t="str">
        <f>'Liste Linéaire_Togo'!AN75</f>
        <v>Agbodrafo</v>
      </c>
    </row>
    <row r="76" spans="1:19" ht="30">
      <c r="A76" t="str">
        <f t="shared" si="1"/>
        <v>Point ( 1.61305618314484 6.25782053118657)</v>
      </c>
      <c r="B76" s="22" t="str">
        <f>'Liste Linéaire_Togo'!B76</f>
        <v>LAWSON LATE</v>
      </c>
      <c r="C76" s="22" t="str">
        <f>'Liste Linéaire_Togo'!F76</f>
        <v>Masculin</v>
      </c>
      <c r="D76" s="22" t="str">
        <f>'Liste Linéaire_Togo'!G76</f>
        <v>Maçon</v>
      </c>
      <c r="E76" s="22" t="str">
        <f>'Liste Linéaire_Togo'!I76</f>
        <v>ABALOCONDJI</v>
      </c>
      <c r="F76" s="22" t="str">
        <f>VLOOKUP(E76,CARTE!$C$1:$F$300,3,FALSE)</f>
        <v>6.25782053118657</v>
      </c>
      <c r="G76" s="22" t="str">
        <f>VLOOKUP(E76,CARTE!$C$1:$F$300,4,FALSE)</f>
        <v xml:space="preserve"> 1.61305618314484</v>
      </c>
      <c r="H76" s="22" t="str">
        <f>'Liste Linéaire_Togo'!AM76</f>
        <v>Lacs 1</v>
      </c>
      <c r="I76" s="22" t="str">
        <f>'Liste Linéaire_Togo'!N76</f>
        <v>Lacs</v>
      </c>
      <c r="J76" s="22" t="str">
        <f>'Liste Linéaire_Togo'!O76</f>
        <v>MARITIME</v>
      </c>
      <c r="K76" s="23">
        <f>'Liste Linéaire_Togo'!P76</f>
        <v>45584</v>
      </c>
      <c r="L76" s="22" t="str">
        <f>'Liste Linéaire_Togo'!Q76</f>
        <v>S42</v>
      </c>
      <c r="M76" s="25" t="str">
        <f>'Liste Linéaire_Togo'!AC76</f>
        <v>NON</v>
      </c>
      <c r="N76" s="22" t="str">
        <f>'Liste Linéaire_Togo'!AF76</f>
        <v>positif</v>
      </c>
      <c r="O76" s="22" t="str">
        <f>'Liste Linéaire_Togo'!AH76</f>
        <v>OUI</v>
      </c>
      <c r="P76" s="23">
        <f>'Liste Linéaire_Togo'!AI76</f>
        <v>0</v>
      </c>
      <c r="Q76" s="22" t="str">
        <f>'Liste Linéaire_Togo'!AJ76</f>
        <v>Guéri</v>
      </c>
      <c r="R76" s="22" t="str">
        <f>'Liste Linéaire_Togo'!AO76</f>
        <v>Positif</v>
      </c>
      <c r="S76" s="22" t="str">
        <f>'Liste Linéaire_Togo'!AN76</f>
        <v>Glidji</v>
      </c>
    </row>
    <row r="77" spans="1:19" ht="30">
      <c r="A77" t="str">
        <f t="shared" si="1"/>
        <v>Point ( 1.5825646909844922 6.227396584278712)</v>
      </c>
      <c r="B77" s="22" t="str">
        <f>'Liste Linéaire_Togo'!B77</f>
        <v>CODJA  AGNES</v>
      </c>
      <c r="C77" s="22" t="str">
        <f>'Liste Linéaire_Togo'!F77</f>
        <v>Féminin</v>
      </c>
      <c r="D77" s="22" t="str">
        <f>'Liste Linéaire_Togo'!G77</f>
        <v>ELEVE</v>
      </c>
      <c r="E77" s="22" t="str">
        <f>'Liste Linéaire_Togo'!I77</f>
        <v>NLESSI</v>
      </c>
      <c r="F77" s="22" t="str">
        <f>VLOOKUP(E77,CARTE!$C$1:$F$300,3,FALSE)</f>
        <v>6.227396584278712</v>
      </c>
      <c r="G77" s="22" t="str">
        <f>VLOOKUP(E77,CARTE!$C$1:$F$300,4,FALSE)</f>
        <v xml:space="preserve"> 1.5825646909844922</v>
      </c>
      <c r="H77" s="22" t="str">
        <f>'Liste Linéaire_Togo'!AM77</f>
        <v>Lacs 1</v>
      </c>
      <c r="I77" s="22" t="str">
        <f>'Liste Linéaire_Togo'!N77</f>
        <v>Lacs</v>
      </c>
      <c r="J77" s="22" t="str">
        <f>'Liste Linéaire_Togo'!O77</f>
        <v>MARITIME</v>
      </c>
      <c r="K77" s="23">
        <f>'Liste Linéaire_Togo'!P77</f>
        <v>45584</v>
      </c>
      <c r="L77" s="22" t="str">
        <f>'Liste Linéaire_Togo'!Q77</f>
        <v>S42</v>
      </c>
      <c r="M77" s="25" t="str">
        <f>'Liste Linéaire_Togo'!AC77</f>
        <v>Non</v>
      </c>
      <c r="N77" s="22" t="str">
        <f>'Liste Linéaire_Togo'!AF77</f>
        <v>positif</v>
      </c>
      <c r="O77" s="22" t="str">
        <f>'Liste Linéaire_Togo'!AH77</f>
        <v>OUI</v>
      </c>
      <c r="P77" s="23">
        <f>'Liste Linéaire_Togo'!AI77</f>
        <v>0</v>
      </c>
      <c r="Q77" s="22" t="str">
        <f>'Liste Linéaire_Togo'!AJ77</f>
        <v>Guéri</v>
      </c>
      <c r="R77" s="22" t="str">
        <f>'Liste Linéaire_Togo'!AO77</f>
        <v>Positif</v>
      </c>
      <c r="S77" s="22" t="str">
        <f>'Liste Linéaire_Togo'!AN77</f>
        <v>Aného</v>
      </c>
    </row>
    <row r="78" spans="1:19" ht="45">
      <c r="A78" t="str">
        <f t="shared" si="1"/>
        <v>Point ( 1.622224647621934 6.23928331889)</v>
      </c>
      <c r="B78" s="22" t="str">
        <f>'Liste Linéaire_Togo'!B78</f>
        <v>GBESSOYI  EPHRAIM</v>
      </c>
      <c r="C78" s="22" t="str">
        <f>'Liste Linéaire_Togo'!F78</f>
        <v>Masculin</v>
      </c>
      <c r="D78" s="22" t="str">
        <f>'Liste Linéaire_Togo'!G78</f>
        <v>MENUISIER ALU</v>
      </c>
      <c r="E78" s="22" t="str">
        <f>'Liste Linéaire_Togo'!I78</f>
        <v>FANTECOME</v>
      </c>
      <c r="F78" s="22" t="str">
        <f>VLOOKUP(E78,CARTE!$C$1:$F$300,3,FALSE)</f>
        <v>6.23928331889</v>
      </c>
      <c r="G78" s="22" t="str">
        <f>VLOOKUP(E78,CARTE!$C$1:$F$300,4,FALSE)</f>
        <v xml:space="preserve"> 1.622224647621934</v>
      </c>
      <c r="H78" s="22" t="str">
        <f>'Liste Linéaire_Togo'!AM78</f>
        <v>Lacs 1</v>
      </c>
      <c r="I78" s="22" t="str">
        <f>'Liste Linéaire_Togo'!N78</f>
        <v>Lacs</v>
      </c>
      <c r="J78" s="22" t="str">
        <f>'Liste Linéaire_Togo'!O78</f>
        <v>MARITIME</v>
      </c>
      <c r="K78" s="23">
        <f>'Liste Linéaire_Togo'!P78</f>
        <v>45586</v>
      </c>
      <c r="L78" s="22" t="str">
        <f>'Liste Linéaire_Togo'!Q78</f>
        <v>S43</v>
      </c>
      <c r="M78" s="25" t="str">
        <f>'Liste Linéaire_Togo'!AC78</f>
        <v>NON</v>
      </c>
      <c r="N78" s="22" t="str">
        <f>'Liste Linéaire_Togo'!AF78</f>
        <v>positif</v>
      </c>
      <c r="O78" s="22" t="str">
        <f>'Liste Linéaire_Togo'!AH78</f>
        <v>OUI</v>
      </c>
      <c r="P78" s="23">
        <f>'Liste Linéaire_Togo'!AI78</f>
        <v>45590</v>
      </c>
      <c r="Q78" s="22" t="str">
        <f>'Liste Linéaire_Togo'!AJ78</f>
        <v>Guéri</v>
      </c>
      <c r="R78" s="22" t="str">
        <f>'Liste Linéaire_Togo'!AO78</f>
        <v>Positif</v>
      </c>
      <c r="S78" s="22" t="str">
        <f>'Liste Linéaire_Togo'!AN78</f>
        <v>Aného</v>
      </c>
    </row>
    <row r="79" spans="1:19" ht="60">
      <c r="A79" t="str">
        <f t="shared" si="1"/>
        <v>Point ( 1.5825646909844922 6.227396584278712)</v>
      </c>
      <c r="B79" s="22" t="str">
        <f>'Liste Linéaire_Togo'!B79</f>
        <v>SOSSOU  YAOVI</v>
      </c>
      <c r="C79" s="22" t="str">
        <f>'Liste Linéaire_Togo'!F79</f>
        <v>Masculin</v>
      </c>
      <c r="D79" s="22" t="str">
        <f>'Liste Linéaire_Togo'!G79</f>
        <v>DESSINATEUR BATIMENT</v>
      </c>
      <c r="E79" s="22" t="str">
        <f>'Liste Linéaire_Togo'!I79</f>
        <v>NLESSI</v>
      </c>
      <c r="F79" s="22" t="str">
        <f>VLOOKUP(E79,CARTE!$C$1:$F$300,3,FALSE)</f>
        <v>6.227396584278712</v>
      </c>
      <c r="G79" s="22" t="str">
        <f>VLOOKUP(E79,CARTE!$C$1:$F$300,4,FALSE)</f>
        <v xml:space="preserve"> 1.5825646909844922</v>
      </c>
      <c r="H79" s="22" t="str">
        <f>'Liste Linéaire_Togo'!AM79</f>
        <v>Lacs 1</v>
      </c>
      <c r="I79" s="22" t="str">
        <f>'Liste Linéaire_Togo'!N79</f>
        <v>Lacs</v>
      </c>
      <c r="J79" s="22" t="str">
        <f>'Liste Linéaire_Togo'!O79</f>
        <v>MARITIME</v>
      </c>
      <c r="K79" s="23">
        <f>'Liste Linéaire_Togo'!P79</f>
        <v>45588</v>
      </c>
      <c r="L79" s="22" t="str">
        <f>'Liste Linéaire_Togo'!Q79</f>
        <v>S43</v>
      </c>
      <c r="M79" s="25" t="str">
        <f>'Liste Linéaire_Togo'!AC79</f>
        <v>NON</v>
      </c>
      <c r="N79" s="22" t="str">
        <f>'Liste Linéaire_Togo'!AF79</f>
        <v>positif</v>
      </c>
      <c r="O79" s="22" t="str">
        <f>'Liste Linéaire_Togo'!AH79</f>
        <v>OUI</v>
      </c>
      <c r="P79" s="23">
        <f>'Liste Linéaire_Togo'!AI79</f>
        <v>45590</v>
      </c>
      <c r="Q79" s="22" t="str">
        <f>'Liste Linéaire_Togo'!AJ79</f>
        <v>Guéri</v>
      </c>
      <c r="R79" s="22" t="str">
        <f>'Liste Linéaire_Togo'!AO79</f>
        <v>Positif</v>
      </c>
      <c r="S79" s="22" t="str">
        <f>'Liste Linéaire_Togo'!AN79</f>
        <v>Aného</v>
      </c>
    </row>
    <row r="80" spans="1:19" ht="45">
      <c r="A80" t="str">
        <f t="shared" si="1"/>
        <v>Point ( 1.6013269352515131 6.257265928242092)</v>
      </c>
      <c r="B80" s="22" t="str">
        <f>'Liste Linéaire_Togo'!B80</f>
        <v>ADJALO  ANTOINNETTE</v>
      </c>
      <c r="C80" s="22" t="str">
        <f>'Liste Linéaire_Togo'!F80</f>
        <v>Féminin</v>
      </c>
      <c r="D80" s="22" t="str">
        <f>'Liste Linéaire_Togo'!G80</f>
        <v>MENAGERE</v>
      </c>
      <c r="E80" s="22" t="str">
        <f>'Liste Linéaire_Togo'!I80</f>
        <v>HEMAZRO</v>
      </c>
      <c r="F80" s="22" t="str">
        <f>VLOOKUP(E80,CARTE!$C$1:$F$300,3,FALSE)</f>
        <v>6.257265928242092</v>
      </c>
      <c r="G80" s="22" t="str">
        <f>VLOOKUP(E80,CARTE!$C$1:$F$300,4,FALSE)</f>
        <v xml:space="preserve"> 1.6013269352515131</v>
      </c>
      <c r="H80" s="22" t="str">
        <f>'Liste Linéaire_Togo'!AM80</f>
        <v>Lacs 1</v>
      </c>
      <c r="I80" s="22" t="str">
        <f>'Liste Linéaire_Togo'!N80</f>
        <v>Lacs</v>
      </c>
      <c r="J80" s="22" t="str">
        <f>'Liste Linéaire_Togo'!O80</f>
        <v>MARITIME</v>
      </c>
      <c r="K80" s="23">
        <f>'Liste Linéaire_Togo'!P80</f>
        <v>45587</v>
      </c>
      <c r="L80" s="22" t="str">
        <f>'Liste Linéaire_Togo'!Q80</f>
        <v>S43</v>
      </c>
      <c r="M80" s="25" t="str">
        <f>'Liste Linéaire_Togo'!AC80</f>
        <v>NON</v>
      </c>
      <c r="N80" s="22" t="str">
        <f>'Liste Linéaire_Togo'!AF80</f>
        <v>négatif</v>
      </c>
      <c r="O80" s="22" t="str">
        <f>'Liste Linéaire_Togo'!AH80</f>
        <v>NON</v>
      </c>
      <c r="P80" s="23">
        <f>'Liste Linéaire_Togo'!AI80</f>
        <v>0</v>
      </c>
      <c r="Q80" s="22" t="str">
        <f>'Liste Linéaire_Togo'!AJ80</f>
        <v>Guéri</v>
      </c>
      <c r="R80" s="22" t="str">
        <f>'Liste Linéaire_Togo'!AO80</f>
        <v>negatif</v>
      </c>
      <c r="S80" s="22" t="str">
        <f>'Liste Linéaire_Togo'!AN80</f>
        <v>Glidji</v>
      </c>
    </row>
    <row r="81" spans="1:19" ht="30">
      <c r="A81" t="str">
        <f t="shared" si="1"/>
        <v>Point ( 1.6013269352515131 6.257265928242092)</v>
      </c>
      <c r="B81" s="22" t="str">
        <f>'Liste Linéaire_Togo'!B81</f>
        <v>AMEKALO  ADJO</v>
      </c>
      <c r="C81" s="22" t="str">
        <f>'Liste Linéaire_Togo'!F81</f>
        <v>Féminin</v>
      </c>
      <c r="D81" s="22" t="str">
        <f>'Liste Linéaire_Togo'!G81</f>
        <v>MENAGERE</v>
      </c>
      <c r="E81" s="22" t="str">
        <f>'Liste Linéaire_Togo'!I81</f>
        <v>GLIDJI</v>
      </c>
      <c r="F81" s="22" t="str">
        <f>VLOOKUP(E81,CARTE!$C$1:$F$300,3,FALSE)</f>
        <v>6.257265928242092</v>
      </c>
      <c r="G81" s="22" t="str">
        <f>VLOOKUP(E81,CARTE!$C$1:$F$300,4,FALSE)</f>
        <v xml:space="preserve"> 1.6013269352515131</v>
      </c>
      <c r="H81" s="22" t="str">
        <f>'Liste Linéaire_Togo'!AM81</f>
        <v>Lacs 1</v>
      </c>
      <c r="I81" s="22" t="str">
        <f>'Liste Linéaire_Togo'!N81</f>
        <v>Lacs</v>
      </c>
      <c r="J81" s="22" t="str">
        <f>'Liste Linéaire_Togo'!O81</f>
        <v>MARITIME</v>
      </c>
      <c r="K81" s="23">
        <f>'Liste Linéaire_Togo'!P81</f>
        <v>45586</v>
      </c>
      <c r="L81" s="22" t="str">
        <f>'Liste Linéaire_Togo'!Q81</f>
        <v>S43</v>
      </c>
      <c r="M81" s="25" t="str">
        <f>'Liste Linéaire_Togo'!AC81</f>
        <v>NON</v>
      </c>
      <c r="N81" s="22" t="str">
        <f>'Liste Linéaire_Togo'!AF81</f>
        <v>négatif</v>
      </c>
      <c r="O81" s="22" t="str">
        <f>'Liste Linéaire_Togo'!AH81</f>
        <v>NON</v>
      </c>
      <c r="P81" s="23">
        <f>'Liste Linéaire_Togo'!AI81</f>
        <v>0</v>
      </c>
      <c r="Q81" s="22" t="str">
        <f>'Liste Linéaire_Togo'!AJ81</f>
        <v>Guéri</v>
      </c>
      <c r="R81" s="22" t="str">
        <f>'Liste Linéaire_Togo'!AO81</f>
        <v>negatif</v>
      </c>
      <c r="S81" s="22" t="str">
        <f>'Liste Linéaire_Togo'!AN81</f>
        <v>Glidji</v>
      </c>
    </row>
    <row r="82" spans="1:19" ht="30">
      <c r="A82" t="str">
        <f t="shared" si="1"/>
        <v>Point ( 1.6013269352515131 6.257265928242092)</v>
      </c>
      <c r="B82" s="22" t="str">
        <f>'Liste Linéaire_Togo'!B82</f>
        <v>ATOUTO  LOUIS</v>
      </c>
      <c r="C82" s="22" t="str">
        <f>'Liste Linéaire_Togo'!F82</f>
        <v>Masculin</v>
      </c>
      <c r="D82" s="22" t="str">
        <f>'Liste Linéaire_Togo'!G82</f>
        <v>N/A</v>
      </c>
      <c r="E82" s="22" t="str">
        <f>'Liste Linéaire_Togo'!I82</f>
        <v>GLIDJI SOGBOME</v>
      </c>
      <c r="F82" s="22" t="str">
        <f>VLOOKUP(E82,CARTE!$C$1:$F$300,3,FALSE)</f>
        <v>6.257265928242092</v>
      </c>
      <c r="G82" s="22" t="str">
        <f>VLOOKUP(E82,CARTE!$C$1:$F$300,4,FALSE)</f>
        <v xml:space="preserve"> 1.6013269352515131</v>
      </c>
      <c r="H82" s="22" t="str">
        <f>'Liste Linéaire_Togo'!AM82</f>
        <v>Lacs 1</v>
      </c>
      <c r="I82" s="22" t="str">
        <f>'Liste Linéaire_Togo'!N82</f>
        <v>Lacs</v>
      </c>
      <c r="J82" s="22" t="str">
        <f>'Liste Linéaire_Togo'!O82</f>
        <v>MARITIME</v>
      </c>
      <c r="K82" s="23">
        <f>'Liste Linéaire_Togo'!P82</f>
        <v>45587</v>
      </c>
      <c r="L82" s="22" t="str">
        <f>'Liste Linéaire_Togo'!Q82</f>
        <v>S43</v>
      </c>
      <c r="M82" s="25" t="str">
        <f>'Liste Linéaire_Togo'!AC82</f>
        <v>NON</v>
      </c>
      <c r="N82" s="22" t="str">
        <f>'Liste Linéaire_Togo'!AF82</f>
        <v>négatif</v>
      </c>
      <c r="O82" s="22" t="str">
        <f>'Liste Linéaire_Togo'!AH82</f>
        <v>NON</v>
      </c>
      <c r="P82" s="23">
        <f>'Liste Linéaire_Togo'!AI82</f>
        <v>0</v>
      </c>
      <c r="Q82" s="22" t="str">
        <f>'Liste Linéaire_Togo'!AJ82</f>
        <v>Guéri</v>
      </c>
      <c r="R82" s="22" t="str">
        <f>'Liste Linéaire_Togo'!AO82</f>
        <v>negatif</v>
      </c>
      <c r="S82" s="22" t="str">
        <f>'Liste Linéaire_Togo'!AN82</f>
        <v>Glidji</v>
      </c>
    </row>
    <row r="83" spans="1:19" ht="45">
      <c r="A83" t="str">
        <f t="shared" si="1"/>
        <v>Point ( 1.6013269352515131 6.257265928242092)</v>
      </c>
      <c r="B83" s="22" t="str">
        <f>'Liste Linéaire_Togo'!B83</f>
        <v>MENSAH-KOUTO  PETRICIA</v>
      </c>
      <c r="C83" s="22" t="str">
        <f>'Liste Linéaire_Togo'!F83</f>
        <v>Féminin</v>
      </c>
      <c r="D83" s="22" t="str">
        <f>'Liste Linéaire_Togo'!G83</f>
        <v>MENAGERE</v>
      </c>
      <c r="E83" s="22" t="str">
        <f>'Liste Linéaire_Togo'!I83</f>
        <v>GLIDJI</v>
      </c>
      <c r="F83" s="22" t="str">
        <f>VLOOKUP(E83,CARTE!$C$1:$F$300,3,FALSE)</f>
        <v>6.257265928242092</v>
      </c>
      <c r="G83" s="22" t="str">
        <f>VLOOKUP(E83,CARTE!$C$1:$F$300,4,FALSE)</f>
        <v xml:space="preserve"> 1.6013269352515131</v>
      </c>
      <c r="H83" s="22" t="str">
        <f>'Liste Linéaire_Togo'!AM83</f>
        <v>Lacs 1</v>
      </c>
      <c r="I83" s="22" t="str">
        <f>'Liste Linéaire_Togo'!N83</f>
        <v>Lacs</v>
      </c>
      <c r="J83" s="22" t="str">
        <f>'Liste Linéaire_Togo'!O83</f>
        <v>MARITIME</v>
      </c>
      <c r="K83" s="23">
        <f>'Liste Linéaire_Togo'!P83</f>
        <v>45583</v>
      </c>
      <c r="L83" s="22" t="str">
        <f>'Liste Linéaire_Togo'!Q83</f>
        <v>S42</v>
      </c>
      <c r="M83" s="25" t="str">
        <f>'Liste Linéaire_Togo'!AC83</f>
        <v>NON</v>
      </c>
      <c r="N83" s="22" t="str">
        <f>'Liste Linéaire_Togo'!AF83</f>
        <v>négatif</v>
      </c>
      <c r="O83" s="22" t="str">
        <f>'Liste Linéaire_Togo'!AH83</f>
        <v>NON</v>
      </c>
      <c r="P83" s="23">
        <f>'Liste Linéaire_Togo'!AI83</f>
        <v>0</v>
      </c>
      <c r="Q83" s="22" t="str">
        <f>'Liste Linéaire_Togo'!AJ83</f>
        <v>Guéri</v>
      </c>
      <c r="R83" s="22" t="str">
        <f>'Liste Linéaire_Togo'!AO83</f>
        <v>negatif</v>
      </c>
      <c r="S83" s="22" t="str">
        <f>'Liste Linéaire_Togo'!AN83</f>
        <v>Glidji</v>
      </c>
    </row>
    <row r="84" spans="1:19" ht="45">
      <c r="A84" t="str">
        <f t="shared" si="1"/>
        <v>Point ( 1.5825646909844922 6.227396584278712)</v>
      </c>
      <c r="B84" s="22" t="str">
        <f>'Liste Linéaire_Togo'!B84</f>
        <v xml:space="preserve">KOUDOTO  KOKOU </v>
      </c>
      <c r="C84" s="22" t="str">
        <f>'Liste Linéaire_Togo'!F84</f>
        <v>Masculin</v>
      </c>
      <c r="D84" s="22" t="str">
        <f>'Liste Linéaire_Togo'!G84</f>
        <v>COIFFEUR</v>
      </c>
      <c r="E84" s="22" t="str">
        <f>'Liste Linéaire_Togo'!I84</f>
        <v>NLESSI</v>
      </c>
      <c r="F84" s="22" t="str">
        <f>VLOOKUP(E84,CARTE!$C$1:$F$300,3,FALSE)</f>
        <v>6.227396584278712</v>
      </c>
      <c r="G84" s="22" t="str">
        <f>VLOOKUP(E84,CARTE!$C$1:$F$300,4,FALSE)</f>
        <v xml:space="preserve"> 1.5825646909844922</v>
      </c>
      <c r="H84" s="22" t="str">
        <f>'Liste Linéaire_Togo'!AM84</f>
        <v>Lacs 1</v>
      </c>
      <c r="I84" s="22" t="str">
        <f>'Liste Linéaire_Togo'!N84</f>
        <v>Lacs</v>
      </c>
      <c r="J84" s="22" t="str">
        <f>'Liste Linéaire_Togo'!O84</f>
        <v>MARITIME</v>
      </c>
      <c r="K84" s="23">
        <f>'Liste Linéaire_Togo'!P84</f>
        <v>45589</v>
      </c>
      <c r="L84" s="22" t="str">
        <f>'Liste Linéaire_Togo'!Q84</f>
        <v>S43</v>
      </c>
      <c r="M84" s="25" t="str">
        <f>'Liste Linéaire_Togo'!AC84</f>
        <v>NON</v>
      </c>
      <c r="N84" s="22" t="str">
        <f>'Liste Linéaire_Togo'!AF84</f>
        <v>négatif</v>
      </c>
      <c r="O84" s="22" t="str">
        <f>'Liste Linéaire_Togo'!AH84</f>
        <v>NON</v>
      </c>
      <c r="P84" s="23">
        <f>'Liste Linéaire_Togo'!AI84</f>
        <v>0</v>
      </c>
      <c r="Q84" s="22" t="str">
        <f>'Liste Linéaire_Togo'!AJ84</f>
        <v>Guéri</v>
      </c>
      <c r="R84" s="22" t="str">
        <f>'Liste Linéaire_Togo'!AO84</f>
        <v>negatif</v>
      </c>
      <c r="S84" s="22" t="str">
        <f>'Liste Linéaire_Togo'!AN84</f>
        <v>Aného</v>
      </c>
    </row>
    <row r="85" spans="1:19" ht="30">
      <c r="A85" t="str">
        <f t="shared" si="1"/>
        <v>Point ( 1.622224647621934 6.23928331889)</v>
      </c>
      <c r="B85" s="22" t="str">
        <f>'Liste Linéaire_Togo'!B85</f>
        <v>MENYE  AURELIE</v>
      </c>
      <c r="C85" s="22" t="str">
        <f>'Liste Linéaire_Togo'!F85</f>
        <v>Féminin</v>
      </c>
      <c r="D85" s="22" t="str">
        <f>'Liste Linéaire_Togo'!G85</f>
        <v>ELEVE</v>
      </c>
      <c r="E85" s="22" t="str">
        <f>'Liste Linéaire_Togo'!I85</f>
        <v>MESSAN CONDJI</v>
      </c>
      <c r="F85" s="22" t="str">
        <f>VLOOKUP(E85,CARTE!$C$1:$F$300,3,FALSE)</f>
        <v>6.23928331889</v>
      </c>
      <c r="G85" s="22" t="str">
        <f>VLOOKUP(E85,CARTE!$C$1:$F$300,4,FALSE)</f>
        <v xml:space="preserve"> 1.622224647621934</v>
      </c>
      <c r="H85" s="22" t="str">
        <f>'Liste Linéaire_Togo'!AM85</f>
        <v>Lacs 2</v>
      </c>
      <c r="I85" s="22" t="str">
        <f>'Liste Linéaire_Togo'!N85</f>
        <v>Lacs</v>
      </c>
      <c r="J85" s="22" t="str">
        <f>'Liste Linéaire_Togo'!O85</f>
        <v>MARITIME</v>
      </c>
      <c r="K85" s="23">
        <f>'Liste Linéaire_Togo'!P85</f>
        <v>45588</v>
      </c>
      <c r="L85" s="22" t="str">
        <f>'Liste Linéaire_Togo'!Q85</f>
        <v>S43</v>
      </c>
      <c r="M85" s="25" t="str">
        <f>'Liste Linéaire_Togo'!AC85</f>
        <v>NON</v>
      </c>
      <c r="N85" s="22" t="str">
        <f>'Liste Linéaire_Togo'!AF85</f>
        <v>négatif</v>
      </c>
      <c r="O85" s="22" t="str">
        <f>'Liste Linéaire_Togo'!AH85</f>
        <v>NON</v>
      </c>
      <c r="P85" s="23">
        <f>'Liste Linéaire_Togo'!AI85</f>
        <v>0</v>
      </c>
      <c r="Q85" s="22" t="str">
        <f>'Liste Linéaire_Togo'!AJ85</f>
        <v>Guéri</v>
      </c>
      <c r="R85" s="22" t="str">
        <f>'Liste Linéaire_Togo'!AO85</f>
        <v>negatif</v>
      </c>
      <c r="S85" s="22" t="str">
        <f>'Liste Linéaire_Togo'!AN85</f>
        <v>Agouégan</v>
      </c>
    </row>
    <row r="86" spans="1:19" ht="45">
      <c r="A86" t="str">
        <f t="shared" si="1"/>
        <v>Point ( 1.292305618314484 6.240782053118657)</v>
      </c>
      <c r="B86" s="22" t="str">
        <f>'Liste Linéaire_Togo'!B86</f>
        <v>AMEGNONA PIERRE</v>
      </c>
      <c r="C86" s="22" t="str">
        <f>'Liste Linéaire_Togo'!F86</f>
        <v>Masculin</v>
      </c>
      <c r="D86" s="22" t="str">
        <f>'Liste Linéaire_Togo'!G86</f>
        <v>MACON</v>
      </c>
      <c r="E86" s="22" t="str">
        <f>'Liste Linéaire_Togo'!I86</f>
        <v>DJAGBLE</v>
      </c>
      <c r="F86" s="22" t="str">
        <f>VLOOKUP(E86,CARTE!$C$1:$F$300,3,FALSE)</f>
        <v>6.240782053118657</v>
      </c>
      <c r="G86" s="22" t="str">
        <f>VLOOKUP(E86,CARTE!$C$1:$F$300,4,FALSE)</f>
        <v xml:space="preserve"> 1.292305618314484</v>
      </c>
      <c r="H86" s="22" t="str">
        <f>'Liste Linéaire_Togo'!AM86</f>
        <v>Zio 1</v>
      </c>
      <c r="I86" s="22" t="str">
        <f>'Liste Linéaire_Togo'!N86</f>
        <v>LACS</v>
      </c>
      <c r="J86" s="22" t="str">
        <f>'Liste Linéaire_Togo'!O86</f>
        <v>MARITIME</v>
      </c>
      <c r="K86" s="23">
        <f>'Liste Linéaire_Togo'!P86</f>
        <v>45584</v>
      </c>
      <c r="L86" s="22" t="str">
        <f>'Liste Linéaire_Togo'!Q86</f>
        <v>S42</v>
      </c>
      <c r="M86" s="25" t="str">
        <f>'Liste Linéaire_Togo'!AC86</f>
        <v>NON</v>
      </c>
      <c r="N86" s="22" t="str">
        <f>'Liste Linéaire_Togo'!AF86</f>
        <v>négatif</v>
      </c>
      <c r="O86" s="22" t="str">
        <f>'Liste Linéaire_Togo'!AH86</f>
        <v>NON</v>
      </c>
      <c r="P86" s="23">
        <f>'Liste Linéaire_Togo'!AI86</f>
        <v>0</v>
      </c>
      <c r="Q86" s="22" t="str">
        <f>'Liste Linéaire_Togo'!AJ86</f>
        <v>Guéri</v>
      </c>
      <c r="R86" s="22" t="str">
        <f>'Liste Linéaire_Togo'!AO86</f>
        <v>negatif</v>
      </c>
      <c r="S86" s="22" t="str">
        <f>'Liste Linéaire_Togo'!AN86</f>
        <v>Djagblé</v>
      </c>
    </row>
    <row r="87" spans="1:19" ht="30">
      <c r="A87" t="str">
        <f t="shared" si="1"/>
        <v>Point ( 1.5825646909844922 6.227396584278712)</v>
      </c>
      <c r="B87" s="22" t="str">
        <f>'Liste Linéaire_Togo'!B87</f>
        <v>LAWSON LATRE</v>
      </c>
      <c r="C87" s="22" t="str">
        <f>'Liste Linéaire_Togo'!F87</f>
        <v>Féminin</v>
      </c>
      <c r="D87" s="22" t="str">
        <f>'Liste Linéaire_Togo'!G87</f>
        <v>REVENDEUSE</v>
      </c>
      <c r="E87" s="22" t="str">
        <f>'Liste Linéaire_Togo'!I87</f>
        <v>NLESSI</v>
      </c>
      <c r="F87" s="22" t="str">
        <f>VLOOKUP(E87,CARTE!$C$1:$F$300,3,FALSE)</f>
        <v>6.227396584278712</v>
      </c>
      <c r="G87" s="22" t="str">
        <f>VLOOKUP(E87,CARTE!$C$1:$F$300,4,FALSE)</f>
        <v xml:space="preserve"> 1.5825646909844922</v>
      </c>
      <c r="H87" s="22" t="str">
        <f>'Liste Linéaire_Togo'!AM87</f>
        <v>Lacs 1</v>
      </c>
      <c r="I87" s="22" t="str">
        <f>'Liste Linéaire_Togo'!N87</f>
        <v>Lacs</v>
      </c>
      <c r="J87" s="22" t="str">
        <f>'Liste Linéaire_Togo'!O87</f>
        <v>MARITIME</v>
      </c>
      <c r="K87" s="23">
        <f>'Liste Linéaire_Togo'!P87</f>
        <v>45588</v>
      </c>
      <c r="L87" s="22" t="str">
        <f>'Liste Linéaire_Togo'!Q87</f>
        <v>S43</v>
      </c>
      <c r="M87" s="25" t="str">
        <f>'Liste Linéaire_Togo'!AC87</f>
        <v>NON</v>
      </c>
      <c r="N87" s="22" t="str">
        <f>'Liste Linéaire_Togo'!AF87</f>
        <v>négatif</v>
      </c>
      <c r="O87" s="22" t="str">
        <f>'Liste Linéaire_Togo'!AH87</f>
        <v>NON</v>
      </c>
      <c r="P87" s="23">
        <f>'Liste Linéaire_Togo'!AI87</f>
        <v>0</v>
      </c>
      <c r="Q87" s="22" t="str">
        <f>'Liste Linéaire_Togo'!AJ87</f>
        <v>Guéri</v>
      </c>
      <c r="R87" s="22" t="str">
        <f>'Liste Linéaire_Togo'!AO87</f>
        <v>negatif</v>
      </c>
      <c r="S87" s="22" t="str">
        <f>'Liste Linéaire_Togo'!AN87</f>
        <v>Aného</v>
      </c>
    </row>
    <row r="88" spans="1:19" ht="30">
      <c r="A88" t="str">
        <f t="shared" si="1"/>
        <v>Point ( 1.6113269352515131 6.232565928242092)</v>
      </c>
      <c r="B88" s="22" t="str">
        <f>'Liste Linéaire_Togo'!B88</f>
        <v>KATCHI  EUGENIE</v>
      </c>
      <c r="C88" s="22" t="str">
        <f>'Liste Linéaire_Togo'!F88</f>
        <v>Féminin</v>
      </c>
      <c r="D88" s="22" t="str">
        <f>'Liste Linéaire_Togo'!G88</f>
        <v>MENAGERE</v>
      </c>
      <c r="E88" s="22" t="str">
        <f>'Liste Linéaire_Togo'!I88</f>
        <v>DJEKVI</v>
      </c>
      <c r="F88" s="22" t="str">
        <f>VLOOKUP(E88,CARTE!$C$1:$F$300,3,FALSE)</f>
        <v>6.232565928242092</v>
      </c>
      <c r="G88" s="22" t="str">
        <f>VLOOKUP(E88,CARTE!$C$1:$F$300,4,FALSE)</f>
        <v xml:space="preserve"> 1.6113269352515131</v>
      </c>
      <c r="H88" s="22" t="str">
        <f>'Liste Linéaire_Togo'!AM88</f>
        <v>Lacs 1</v>
      </c>
      <c r="I88" s="22" t="str">
        <f>'Liste Linéaire_Togo'!N88</f>
        <v>Lacs</v>
      </c>
      <c r="J88" s="22" t="str">
        <f>'Liste Linéaire_Togo'!O88</f>
        <v>MARITIME</v>
      </c>
      <c r="K88" s="23">
        <f>'Liste Linéaire_Togo'!P88</f>
        <v>45590</v>
      </c>
      <c r="L88" s="22" t="str">
        <f>'Liste Linéaire_Togo'!Q88</f>
        <v>S43</v>
      </c>
      <c r="M88" s="25" t="str">
        <f>'Liste Linéaire_Togo'!AC88</f>
        <v>NON</v>
      </c>
      <c r="N88" s="22" t="str">
        <f>'Liste Linéaire_Togo'!AF88</f>
        <v>négatif</v>
      </c>
      <c r="O88" s="22" t="str">
        <f>'Liste Linéaire_Togo'!AH88</f>
        <v>NON</v>
      </c>
      <c r="P88" s="23">
        <f>'Liste Linéaire_Togo'!AI88</f>
        <v>0</v>
      </c>
      <c r="Q88" s="22" t="str">
        <f>'Liste Linéaire_Togo'!AJ88</f>
        <v>Guéri</v>
      </c>
      <c r="R88" s="22" t="str">
        <f>'Liste Linéaire_Togo'!AO88</f>
        <v>negatif</v>
      </c>
      <c r="S88" s="22" t="str">
        <f>'Liste Linéaire_Togo'!AN88</f>
        <v>Aného</v>
      </c>
    </row>
    <row r="89" spans="1:19" ht="30">
      <c r="A89" t="str">
        <f t="shared" si="1"/>
        <v>Point ( 1.622224647621934 6.23928331889)</v>
      </c>
      <c r="B89" s="22" t="str">
        <f>'Liste Linéaire_Togo'!B89</f>
        <v>EDORH  LOGOSSI</v>
      </c>
      <c r="C89" s="22" t="str">
        <f>'Liste Linéaire_Togo'!F89</f>
        <v>Féminin</v>
      </c>
      <c r="D89" s="22" t="str">
        <f>'Liste Linéaire_Togo'!G89</f>
        <v>MENAGERE</v>
      </c>
      <c r="E89" s="22" t="str">
        <f>'Liste Linéaire_Togo'!I89</f>
        <v>VOUDOUGBE</v>
      </c>
      <c r="F89" s="22" t="str">
        <f>VLOOKUP(E89,CARTE!$C$1:$F$300,3,FALSE)</f>
        <v>6.23928331889</v>
      </c>
      <c r="G89" s="22" t="str">
        <f>VLOOKUP(E89,CARTE!$C$1:$F$300,4,FALSE)</f>
        <v xml:space="preserve"> 1.622224647621934</v>
      </c>
      <c r="H89" s="22" t="str">
        <f>'Liste Linéaire_Togo'!AM89</f>
        <v>Lacs 1</v>
      </c>
      <c r="I89" s="22" t="str">
        <f>'Liste Linéaire_Togo'!N89</f>
        <v>Lacs</v>
      </c>
      <c r="J89" s="22" t="str">
        <f>'Liste Linéaire_Togo'!O89</f>
        <v>MARITIME</v>
      </c>
      <c r="K89" s="23">
        <f>'Liste Linéaire_Togo'!P89</f>
        <v>45590</v>
      </c>
      <c r="L89" s="22" t="str">
        <f>'Liste Linéaire_Togo'!Q89</f>
        <v>S43</v>
      </c>
      <c r="M89" s="25" t="str">
        <f>'Liste Linéaire_Togo'!AC89</f>
        <v>NON</v>
      </c>
      <c r="N89" s="22" t="str">
        <f>'Liste Linéaire_Togo'!AF89</f>
        <v>négatif</v>
      </c>
      <c r="O89" s="22" t="str">
        <f>'Liste Linéaire_Togo'!AH89</f>
        <v>NON</v>
      </c>
      <c r="P89" s="23">
        <f>'Liste Linéaire_Togo'!AI89</f>
        <v>0</v>
      </c>
      <c r="Q89" s="22" t="str">
        <f>'Liste Linéaire_Togo'!AJ89</f>
        <v>Guéri</v>
      </c>
      <c r="R89" s="22" t="str">
        <f>'Liste Linéaire_Togo'!AO89</f>
        <v>negatif</v>
      </c>
      <c r="S89" s="22" t="str">
        <f>'Liste Linéaire_Togo'!AN89</f>
        <v>AdjIdo</v>
      </c>
    </row>
    <row r="90" spans="1:19" ht="45">
      <c r="A90" t="str">
        <f t="shared" si="1"/>
        <v>Point ( 1.5825646909844922 6.227396584278712)</v>
      </c>
      <c r="B90" s="22" t="str">
        <f>'Liste Linéaire_Togo'!B90</f>
        <v>ADANGLOE   KANGNI</v>
      </c>
      <c r="C90" s="22" t="str">
        <f>'Liste Linéaire_Togo'!F90</f>
        <v>Masculin</v>
      </c>
      <c r="D90" s="22" t="str">
        <f>'Liste Linéaire_Togo'!G90</f>
        <v>PECHEUR</v>
      </c>
      <c r="E90" s="22" t="str">
        <f>'Liste Linéaire_Togo'!I90</f>
        <v>NLESSI</v>
      </c>
      <c r="F90" s="22" t="str">
        <f>VLOOKUP(E90,CARTE!$C$1:$F$300,3,FALSE)</f>
        <v>6.227396584278712</v>
      </c>
      <c r="G90" s="22" t="str">
        <f>VLOOKUP(E90,CARTE!$C$1:$F$300,4,FALSE)</f>
        <v xml:space="preserve"> 1.5825646909844922</v>
      </c>
      <c r="H90" s="22" t="str">
        <f>'Liste Linéaire_Togo'!AM90</f>
        <v>Lacs 1</v>
      </c>
      <c r="I90" s="22" t="str">
        <f>'Liste Linéaire_Togo'!N90</f>
        <v>Lacs</v>
      </c>
      <c r="J90" s="22" t="str">
        <f>'Liste Linéaire_Togo'!O90</f>
        <v>MARITIME</v>
      </c>
      <c r="K90" s="23">
        <f>'Liste Linéaire_Togo'!P90</f>
        <v>45591</v>
      </c>
      <c r="L90" s="22" t="str">
        <f>'Liste Linéaire_Togo'!Q90</f>
        <v>S43</v>
      </c>
      <c r="M90" s="25" t="str">
        <f>'Liste Linéaire_Togo'!AC90</f>
        <v>NON</v>
      </c>
      <c r="N90" s="22" t="str">
        <f>'Liste Linéaire_Togo'!AF90</f>
        <v>négatif</v>
      </c>
      <c r="O90" s="22" t="str">
        <f>'Liste Linéaire_Togo'!AH90</f>
        <v>NON</v>
      </c>
      <c r="P90" s="23">
        <f>'Liste Linéaire_Togo'!AI90</f>
        <v>0</v>
      </c>
      <c r="Q90" s="22" t="str">
        <f>'Liste Linéaire_Togo'!AJ90</f>
        <v>Guéri</v>
      </c>
      <c r="R90" s="22" t="str">
        <f>'Liste Linéaire_Togo'!AO90</f>
        <v>negatif</v>
      </c>
      <c r="S90" s="22" t="str">
        <f>'Liste Linéaire_Togo'!AN90</f>
        <v>Aného</v>
      </c>
    </row>
    <row r="91" spans="1:19" ht="45">
      <c r="A91" t="str">
        <f t="shared" si="1"/>
        <v>Point ( 1.622224647621934 6.23928331889)</v>
      </c>
      <c r="B91" s="22" t="str">
        <f>'Liste Linéaire_Togo'!B91</f>
        <v>ASSIAMATE  SIVEDE</v>
      </c>
      <c r="C91" s="22" t="str">
        <f>'Liste Linéaire_Togo'!F91</f>
        <v>Féminin</v>
      </c>
      <c r="D91" s="22" t="str">
        <f>'Liste Linéaire_Togo'!G91</f>
        <v>REVENDEUSE</v>
      </c>
      <c r="E91" s="22" t="str">
        <f>'Liste Linéaire_Togo'!I91</f>
        <v>GA CONDJI</v>
      </c>
      <c r="F91" s="22" t="str">
        <f>VLOOKUP(E91,CARTE!$C$1:$F$300,3,FALSE)</f>
        <v>6.23928331889</v>
      </c>
      <c r="G91" s="22" t="str">
        <f>VLOOKUP(E91,CARTE!$C$1:$F$300,4,FALSE)</f>
        <v xml:space="preserve"> 1.622224647621934</v>
      </c>
      <c r="H91" s="22" t="str">
        <f>'Liste Linéaire_Togo'!AM91</f>
        <v>Lacs 2</v>
      </c>
      <c r="I91" s="22" t="str">
        <f>'Liste Linéaire_Togo'!N91</f>
        <v>Lacs</v>
      </c>
      <c r="J91" s="22" t="str">
        <f>'Liste Linéaire_Togo'!O91</f>
        <v>MARITIME</v>
      </c>
      <c r="K91" s="23">
        <f>'Liste Linéaire_Togo'!P91</f>
        <v>45591</v>
      </c>
      <c r="L91" s="22" t="str">
        <f>'Liste Linéaire_Togo'!Q91</f>
        <v>S43</v>
      </c>
      <c r="M91" s="25" t="str">
        <f>'Liste Linéaire_Togo'!AC91</f>
        <v>NON</v>
      </c>
      <c r="N91" s="22" t="str">
        <f>'Liste Linéaire_Togo'!AF91</f>
        <v>négatif</v>
      </c>
      <c r="O91" s="22" t="str">
        <f>'Liste Linéaire_Togo'!AH91</f>
        <v>NON</v>
      </c>
      <c r="P91" s="23">
        <f>'Liste Linéaire_Togo'!AI91</f>
        <v>0</v>
      </c>
      <c r="Q91" s="22" t="str">
        <f>'Liste Linéaire_Togo'!AJ91</f>
        <v>Guéri</v>
      </c>
      <c r="R91" s="22" t="str">
        <f>'Liste Linéaire_Togo'!AO91</f>
        <v>negatif</v>
      </c>
      <c r="S91" s="22" t="str">
        <f>'Liste Linéaire_Togo'!AN91</f>
        <v>Agouégan</v>
      </c>
    </row>
    <row r="92" spans="1:19" ht="45">
      <c r="A92" t="str">
        <f t="shared" si="1"/>
        <v>Point (1.27075633519218346 6.186026591764903)</v>
      </c>
      <c r="B92" s="22" t="str">
        <f>'Liste Linéaire_Togo'!B92</f>
        <v>ASSIBA Clémentine</v>
      </c>
      <c r="C92" s="22" t="str">
        <f>'Liste Linéaire_Togo'!F92</f>
        <v>Féminin</v>
      </c>
      <c r="D92" s="22" t="str">
        <f>'Liste Linéaire_Togo'!G92</f>
        <v>Commercante</v>
      </c>
      <c r="E92" s="22" t="str">
        <f>'Liste Linéaire_Togo'!I92</f>
        <v>Grand Marché</v>
      </c>
      <c r="F92" s="22" t="str">
        <f>VLOOKUP(E92,CARTE!$C$1:$F$300,3,FALSE)</f>
        <v>6.186026591764903</v>
      </c>
      <c r="G92" s="22" t="str">
        <f>VLOOKUP(E92,CARTE!$C$1:$F$300,4,FALSE)</f>
        <v>1.27075633519218346</v>
      </c>
      <c r="H92" s="22" t="str">
        <f>'Liste Linéaire_Togo'!AM92</f>
        <v>Golfe 4</v>
      </c>
      <c r="I92" s="22" t="str">
        <f>'Liste Linéaire_Togo'!N92</f>
        <v>Golfe</v>
      </c>
      <c r="J92" s="22" t="str">
        <f>'Liste Linéaire_Togo'!O92</f>
        <v>Grand Lomé</v>
      </c>
      <c r="K92" s="23">
        <f>'Liste Linéaire_Togo'!P92</f>
        <v>45582</v>
      </c>
      <c r="L92" s="22" t="str">
        <f>'Liste Linéaire_Togo'!Q92</f>
        <v>S42</v>
      </c>
      <c r="M92" s="25" t="str">
        <f>'Liste Linéaire_Togo'!AC92</f>
        <v>Eau en bouteille</v>
      </c>
      <c r="N92" s="22" t="str">
        <f>'Liste Linéaire_Togo'!AF92</f>
        <v>négatif</v>
      </c>
      <c r="O92" s="22" t="str">
        <f>'Liste Linéaire_Togo'!AH92</f>
        <v>Oui</v>
      </c>
      <c r="P92" s="23">
        <f>'Liste Linéaire_Togo'!AI92</f>
        <v>45586</v>
      </c>
      <c r="Q92" s="22" t="str">
        <f>'Liste Linéaire_Togo'!AJ92</f>
        <v>Guéri</v>
      </c>
      <c r="R92" s="22" t="str">
        <f>'Liste Linéaire_Togo'!AO92</f>
        <v>Positif</v>
      </c>
      <c r="S92" s="22" t="str">
        <f>'Liste Linéaire_Togo'!AN92</f>
        <v>Amoutivé</v>
      </c>
    </row>
    <row r="93" spans="1:19" ht="45">
      <c r="A93" t="str">
        <f t="shared" si="1"/>
        <v>Point (1.27075633519218346 6.186026591764903)</v>
      </c>
      <c r="B93" s="22" t="str">
        <f>'Liste Linéaire_Togo'!B93</f>
        <v>KOMDOGO Omou</v>
      </c>
      <c r="C93" s="22" t="str">
        <f>'Liste Linéaire_Togo'!F93</f>
        <v>Féminin</v>
      </c>
      <c r="D93" s="22" t="str">
        <f>'Liste Linéaire_Togo'!G93</f>
        <v>Commercante</v>
      </c>
      <c r="E93" s="22" t="str">
        <f>'Liste Linéaire_Togo'!I93</f>
        <v>Grand Marché</v>
      </c>
      <c r="F93" s="22" t="str">
        <f>VLOOKUP(E93,CARTE!$C$1:$F$300,3,FALSE)</f>
        <v>6.186026591764903</v>
      </c>
      <c r="G93" s="22" t="str">
        <f>VLOOKUP(E93,CARTE!$C$1:$F$300,4,FALSE)</f>
        <v>1.27075633519218346</v>
      </c>
      <c r="H93" s="22" t="str">
        <f>'Liste Linéaire_Togo'!AM93</f>
        <v>Golfe 4</v>
      </c>
      <c r="I93" s="22" t="str">
        <f>'Liste Linéaire_Togo'!N93</f>
        <v>Golfe</v>
      </c>
      <c r="J93" s="22" t="str">
        <f>'Liste Linéaire_Togo'!O93</f>
        <v>Grand Lomé</v>
      </c>
      <c r="K93" s="23">
        <f>'Liste Linéaire_Togo'!P93</f>
        <v>45583</v>
      </c>
      <c r="L93" s="22" t="str">
        <f>'Liste Linéaire_Togo'!Q93</f>
        <v>S42</v>
      </c>
      <c r="M93" s="25" t="str">
        <f>'Liste Linéaire_Togo'!AC93</f>
        <v>Eau en bouteille</v>
      </c>
      <c r="N93" s="22" t="str">
        <f>'Liste Linéaire_Togo'!AF93</f>
        <v>négatif</v>
      </c>
      <c r="O93" s="22" t="str">
        <f>'Liste Linéaire_Togo'!AH93</f>
        <v>Oui</v>
      </c>
      <c r="P93" s="23">
        <f>'Liste Linéaire_Togo'!AI93</f>
        <v>45590</v>
      </c>
      <c r="Q93" s="22" t="str">
        <f>'Liste Linéaire_Togo'!AJ93</f>
        <v>Guéri</v>
      </c>
      <c r="R93" s="22" t="str">
        <f>'Liste Linéaire_Togo'!AO93</f>
        <v>negatif</v>
      </c>
      <c r="S93" s="22" t="str">
        <f>'Liste Linéaire_Togo'!AN93</f>
        <v>Amoutivé</v>
      </c>
    </row>
    <row r="94" spans="1:19" ht="60">
      <c r="A94" t="str">
        <f t="shared" si="1"/>
        <v>Point (1.3075633519218346 6.186026591764903)</v>
      </c>
      <c r="B94" s="22" t="str">
        <f>'Liste Linéaire_Togo'!B94</f>
        <v>LEKE David</v>
      </c>
      <c r="C94" s="22" t="str">
        <f>'Liste Linéaire_Togo'!F94</f>
        <v>Masculin</v>
      </c>
      <c r="D94" s="22" t="str">
        <f>'Liste Linéaire_Togo'!G94</f>
        <v>Docker à l'ancien port de pêche</v>
      </c>
      <c r="E94" s="22" t="str">
        <f>'Liste Linéaire_Togo'!I94</f>
        <v>Katanga</v>
      </c>
      <c r="F94" s="22" t="str">
        <f>VLOOKUP(E94,CARTE!$C$1:$F$300,3,FALSE)</f>
        <v>6.186026591764903</v>
      </c>
      <c r="G94" s="22" t="str">
        <f>VLOOKUP(E94,CARTE!$C$1:$F$300,4,FALSE)</f>
        <v>1.3075633519218346</v>
      </c>
      <c r="H94" s="22" t="str">
        <f>'Liste Linéaire_Togo'!AM94</f>
        <v>Golfe 6</v>
      </c>
      <c r="I94" s="22" t="str">
        <f>'Liste Linéaire_Togo'!N94</f>
        <v>Golfe</v>
      </c>
      <c r="J94" s="22" t="str">
        <f>'Liste Linéaire_Togo'!O94</f>
        <v>Grand Lomé</v>
      </c>
      <c r="K94" s="23">
        <f>'Liste Linéaire_Togo'!P94</f>
        <v>45586</v>
      </c>
      <c r="L94" s="22" t="str">
        <f>'Liste Linéaire_Togo'!Q94</f>
        <v>S43</v>
      </c>
      <c r="M94" s="25" t="str">
        <f>'Liste Linéaire_Togo'!AC94</f>
        <v>Eau en sachet</v>
      </c>
      <c r="N94" s="22" t="str">
        <f>'Liste Linéaire_Togo'!AF94</f>
        <v>positif</v>
      </c>
      <c r="O94" s="22" t="str">
        <f>'Liste Linéaire_Togo'!AH94</f>
        <v>Oui</v>
      </c>
      <c r="P94" s="23">
        <f>'Liste Linéaire_Togo'!AI94</f>
        <v>45590</v>
      </c>
      <c r="Q94" s="22" t="str">
        <f>'Liste Linéaire_Togo'!AJ94</f>
        <v>Guéri</v>
      </c>
      <c r="R94" s="22" t="str">
        <f>'Liste Linéaire_Togo'!AO94</f>
        <v>Positif</v>
      </c>
      <c r="S94" s="22" t="str">
        <f>'Liste Linéaire_Togo'!AN94</f>
        <v>Baguida</v>
      </c>
    </row>
    <row r="95" spans="1:19" ht="30">
      <c r="A95" t="str">
        <f t="shared" si="1"/>
        <v>Point ( 1.3065224647621934 6.170206928331889)</v>
      </c>
      <c r="B95" s="22" t="str">
        <f>'Liste Linéaire_Togo'!B95</f>
        <v>SEGBEDJI Boris</v>
      </c>
      <c r="C95" s="22" t="str">
        <f>'Liste Linéaire_Togo'!F95</f>
        <v>Masculin</v>
      </c>
      <c r="D95" s="22" t="str">
        <f>'Liste Linéaire_Togo'!G95</f>
        <v>Eleve</v>
      </c>
      <c r="E95" s="22" t="str">
        <f>'Liste Linéaire_Togo'!I95</f>
        <v>Adamavo</v>
      </c>
      <c r="F95" s="22" t="str">
        <f>VLOOKUP(E95,CARTE!$C$1:$F$300,3,FALSE)</f>
        <v>6.170206928331889</v>
      </c>
      <c r="G95" s="22" t="str">
        <f>VLOOKUP(E95,CARTE!$C$1:$F$300,4,FALSE)</f>
        <v xml:space="preserve"> 1.3065224647621934</v>
      </c>
      <c r="H95" s="22" t="str">
        <f>'Liste Linéaire_Togo'!AM95</f>
        <v>Golfe 6</v>
      </c>
      <c r="I95" s="22" t="str">
        <f>'Liste Linéaire_Togo'!N95</f>
        <v>Golfe</v>
      </c>
      <c r="J95" s="22" t="str">
        <f>'Liste Linéaire_Togo'!O95</f>
        <v>Grand Lomé</v>
      </c>
      <c r="K95" s="23">
        <f>'Liste Linéaire_Togo'!P95</f>
        <v>45590</v>
      </c>
      <c r="L95" s="22" t="str">
        <f>'Liste Linéaire_Togo'!Q95</f>
        <v>S43</v>
      </c>
      <c r="M95" s="25" t="str">
        <f>'Liste Linéaire_Togo'!AC95</f>
        <v>Eau de robinet, Eau de puits</v>
      </c>
      <c r="N95" s="22" t="str">
        <f>'Liste Linéaire_Togo'!AF95</f>
        <v>négatif</v>
      </c>
      <c r="O95" s="22" t="str">
        <f>'Liste Linéaire_Togo'!AH95</f>
        <v>Non</v>
      </c>
      <c r="P95" s="23">
        <f>'Liste Linéaire_Togo'!AI95</f>
        <v>45590</v>
      </c>
      <c r="Q95" s="22" t="str">
        <f>'Liste Linéaire_Togo'!AJ95</f>
        <v>Guéri</v>
      </c>
      <c r="R95" s="22" t="str">
        <f>'Liste Linéaire_Togo'!AO95</f>
        <v>negatif</v>
      </c>
      <c r="S95" s="22" t="str">
        <f>'Liste Linéaire_Togo'!AN95</f>
        <v>Bè-Est</v>
      </c>
    </row>
    <row r="96" spans="1:19" ht="30">
      <c r="A96" t="str">
        <f t="shared" si="1"/>
        <v>Point ( 1.615224647621934 6.234928331889)</v>
      </c>
      <c r="B96" s="22" t="str">
        <f>'Liste Linéaire_Togo'!B96</f>
        <v>WALLAS  MESSAN</v>
      </c>
      <c r="C96" s="22" t="str">
        <f>'Liste Linéaire_Togo'!F96</f>
        <v>Masculin</v>
      </c>
      <c r="D96" s="22" t="str">
        <f>'Liste Linéaire_Togo'!G96</f>
        <v>RETRAITE</v>
      </c>
      <c r="E96" s="22" t="str">
        <f>'Liste Linéaire_Togo'!I96</f>
        <v>BADJI</v>
      </c>
      <c r="F96" s="22" t="str">
        <f>VLOOKUP(E96,CARTE!$C$1:$F$300,3,FALSE)</f>
        <v>6.234928331889</v>
      </c>
      <c r="G96" s="22" t="str">
        <f>VLOOKUP(E96,CARTE!$C$1:$F$300,4,FALSE)</f>
        <v xml:space="preserve"> 1.615224647621934</v>
      </c>
      <c r="H96" s="22" t="str">
        <f>'Liste Linéaire_Togo'!AM96</f>
        <v>Lacs 1</v>
      </c>
      <c r="I96" s="22" t="str">
        <f>'Liste Linéaire_Togo'!N96</f>
        <v>Lacs</v>
      </c>
      <c r="J96" s="22" t="str">
        <f>'Liste Linéaire_Togo'!O96</f>
        <v>MARITIME</v>
      </c>
      <c r="K96" s="23">
        <f>'Liste Linéaire_Togo'!P96</f>
        <v>45596</v>
      </c>
      <c r="L96" s="22" t="str">
        <f>'Liste Linéaire_Togo'!Q96</f>
        <v>S44</v>
      </c>
      <c r="M96" s="25" t="str">
        <f>'Liste Linéaire_Togo'!AC96</f>
        <v>NON</v>
      </c>
      <c r="N96" s="22" t="str">
        <f>'Liste Linéaire_Togo'!AF96</f>
        <v>négatif</v>
      </c>
      <c r="O96" s="22" t="str">
        <f>'Liste Linéaire_Togo'!AH96</f>
        <v>OUI</v>
      </c>
      <c r="P96" s="23">
        <f>'Liste Linéaire_Togo'!AI96</f>
        <v>0</v>
      </c>
      <c r="Q96" s="22" t="str">
        <f>'Liste Linéaire_Togo'!AJ96</f>
        <v>Guéri</v>
      </c>
      <c r="R96" s="22" t="str">
        <f>'Liste Linéaire_Togo'!AO96</f>
        <v>Positif</v>
      </c>
      <c r="S96" s="22" t="str">
        <f>'Liste Linéaire_Togo'!AN96</f>
        <v>Aného</v>
      </c>
    </row>
    <row r="97" spans="1:19" ht="60">
      <c r="A97" t="str">
        <f t="shared" si="1"/>
        <v>Point ( 1.76305618314484 6.310782053118657)</v>
      </c>
      <c r="B97" s="22" t="str">
        <f>'Liste Linéaire_Togo'!B97</f>
        <v>KOKOUVI  GREGOIRE</v>
      </c>
      <c r="C97" s="22" t="str">
        <f>'Liste Linéaire_Togo'!F97</f>
        <v>Masculin</v>
      </c>
      <c r="D97" s="22" t="str">
        <f>'Liste Linéaire_Togo'!G97</f>
        <v>N/A</v>
      </c>
      <c r="E97" s="22" t="str">
        <f>'Liste Linéaire_Togo'!I97</f>
        <v xml:space="preserve">AKLAKOU </v>
      </c>
      <c r="F97" s="22" t="str">
        <f>VLOOKUP(E97,CARTE!$C$1:$F$300,3,FALSE)</f>
        <v>6.310782053118657</v>
      </c>
      <c r="G97" s="22" t="str">
        <f>VLOOKUP(E97,CARTE!$C$1:$F$300,4,FALSE)</f>
        <v xml:space="preserve"> 1.76305618314484</v>
      </c>
      <c r="H97" s="22" t="str">
        <f>'Liste Linéaire_Togo'!AM97</f>
        <v>Lacs 4</v>
      </c>
      <c r="I97" s="22" t="str">
        <f>'Liste Linéaire_Togo'!N97</f>
        <v>Lacs</v>
      </c>
      <c r="J97" s="22" t="str">
        <f>'Liste Linéaire_Togo'!O97</f>
        <v>MARITIME</v>
      </c>
      <c r="K97" s="23">
        <f>'Liste Linéaire_Togo'!P97</f>
        <v>45596</v>
      </c>
      <c r="L97" s="22" t="str">
        <f>'Liste Linéaire_Togo'!Q97</f>
        <v>S44</v>
      </c>
      <c r="M97" s="25" t="str">
        <f>'Liste Linéaire_Togo'!AC97</f>
        <v>NON</v>
      </c>
      <c r="N97" s="22" t="str">
        <f>'Liste Linéaire_Togo'!AF97</f>
        <v>négatif</v>
      </c>
      <c r="O97" s="22" t="str">
        <f>'Liste Linéaire_Togo'!AH97</f>
        <v>NON</v>
      </c>
      <c r="P97" s="23">
        <f>'Liste Linéaire_Togo'!AI97</f>
        <v>0</v>
      </c>
      <c r="Q97" s="22" t="str">
        <f>'Liste Linéaire_Togo'!AJ97</f>
        <v>Guéri</v>
      </c>
      <c r="R97" s="22" t="str">
        <f>'Liste Linéaire_Togo'!AO97</f>
        <v>negatif</v>
      </c>
      <c r="S97" s="22" t="str">
        <f>'Liste Linéaire_Togo'!AN97</f>
        <v>Aklakou</v>
      </c>
    </row>
    <row r="98" spans="1:19" ht="60">
      <c r="A98" t="str">
        <f t="shared" si="1"/>
        <v>Point ( 1.622224647621934 6.23928331889)</v>
      </c>
      <c r="B98" s="22" t="str">
        <f>'Liste Linéaire_Togo'!B98</f>
        <v>KPONTON  FREEDOM</v>
      </c>
      <c r="C98" s="22" t="str">
        <f>'Liste Linéaire_Togo'!F98</f>
        <v>Masculin</v>
      </c>
      <c r="D98" s="22" t="str">
        <f>'Liste Linéaire_Togo'!G98</f>
        <v>ETUDIANT</v>
      </c>
      <c r="E98" s="22" t="str">
        <f>'Liste Linéaire_Togo'!I98</f>
        <v>VODOUGBE</v>
      </c>
      <c r="F98" s="22" t="str">
        <f>VLOOKUP(E98,CARTE!$C$1:$F$300,3,FALSE)</f>
        <v>6.23928331889</v>
      </c>
      <c r="G98" s="22" t="str">
        <f>VLOOKUP(E98,CARTE!$C$1:$F$300,4,FALSE)</f>
        <v xml:space="preserve"> 1.622224647621934</v>
      </c>
      <c r="H98" s="22" t="str">
        <f>'Liste Linéaire_Togo'!AM98</f>
        <v>Lacs 1</v>
      </c>
      <c r="I98" s="22" t="str">
        <f>'Liste Linéaire_Togo'!N98</f>
        <v>Lacs</v>
      </c>
      <c r="J98" s="22" t="str">
        <f>'Liste Linéaire_Togo'!O98</f>
        <v>MARITIME</v>
      </c>
      <c r="K98" s="23">
        <f>'Liste Linéaire_Togo'!P98</f>
        <v>45596</v>
      </c>
      <c r="L98" s="22" t="str">
        <f>'Liste Linéaire_Togo'!Q98</f>
        <v>S44</v>
      </c>
      <c r="M98" s="25" t="str">
        <f>'Liste Linéaire_Togo'!AC98</f>
        <v>NON</v>
      </c>
      <c r="N98" s="22" t="str">
        <f>'Liste Linéaire_Togo'!AF98</f>
        <v>négatif</v>
      </c>
      <c r="O98" s="22" t="str">
        <f>'Liste Linéaire_Togo'!AH98</f>
        <v>NON</v>
      </c>
      <c r="P98" s="23">
        <f>'Liste Linéaire_Togo'!AI98</f>
        <v>0</v>
      </c>
      <c r="Q98" s="22" t="str">
        <f>'Liste Linéaire_Togo'!AJ98</f>
        <v>Guéri</v>
      </c>
      <c r="R98" s="22" t="str">
        <f>'Liste Linéaire_Togo'!AO98</f>
        <v>negatif</v>
      </c>
      <c r="S98" s="22" t="str">
        <f>'Liste Linéaire_Togo'!AN98</f>
        <v>AdjIdo</v>
      </c>
    </row>
    <row r="99" spans="1:19" ht="60">
      <c r="A99" t="str">
        <f t="shared" si="1"/>
        <v>Point ( 1.615224647621934 6.234928331889)</v>
      </c>
      <c r="B99" s="22" t="str">
        <f>'Liste Linéaire_Togo'!B99</f>
        <v>DAMAZOU DJIWONOU</v>
      </c>
      <c r="C99" s="22" t="str">
        <f>'Liste Linéaire_Togo'!F99</f>
        <v>Masculin</v>
      </c>
      <c r="D99" s="22" t="str">
        <f>'Liste Linéaire_Togo'!G99</f>
        <v>CHARCUTIER</v>
      </c>
      <c r="E99" s="22" t="str">
        <f>'Liste Linéaire_Togo'!I99</f>
        <v>PRISONNIER</v>
      </c>
      <c r="F99" s="22" t="str">
        <f>VLOOKUP(E99,CARTE!$C$1:$F$300,3,FALSE)</f>
        <v>6.234928331889</v>
      </c>
      <c r="G99" s="22" t="str">
        <f>VLOOKUP(E99,CARTE!$C$1:$F$300,4,FALSE)</f>
        <v xml:space="preserve"> 1.615224647621934</v>
      </c>
      <c r="H99" s="22" t="str">
        <f>'Liste Linéaire_Togo'!AM99</f>
        <v>Lacs 1</v>
      </c>
      <c r="I99" s="22" t="str">
        <f>'Liste Linéaire_Togo'!N99</f>
        <v>Lacs</v>
      </c>
      <c r="J99" s="22" t="str">
        <f>'Liste Linéaire_Togo'!O99</f>
        <v>MARITIME</v>
      </c>
      <c r="K99" s="23">
        <f>'Liste Linéaire_Togo'!P99</f>
        <v>45597</v>
      </c>
      <c r="L99" s="22" t="str">
        <f>'Liste Linéaire_Togo'!Q99</f>
        <v>S44</v>
      </c>
      <c r="M99" s="25" t="str">
        <f>'Liste Linéaire_Togo'!AC99</f>
        <v>NON</v>
      </c>
      <c r="N99" s="22" t="str">
        <f>'Liste Linéaire_Togo'!AF99</f>
        <v>négatif</v>
      </c>
      <c r="O99" s="22" t="str">
        <f>'Liste Linéaire_Togo'!AH99</f>
        <v>OUI</v>
      </c>
      <c r="P99" s="23">
        <f>'Liste Linéaire_Togo'!AI99</f>
        <v>0</v>
      </c>
      <c r="Q99" s="22" t="str">
        <f>'Liste Linéaire_Togo'!AJ99</f>
        <v>Guéri</v>
      </c>
      <c r="R99" s="22" t="str">
        <f>'Liste Linéaire_Togo'!AO99</f>
        <v>negatif</v>
      </c>
      <c r="S99" s="22" t="str">
        <f>'Liste Linéaire_Togo'!AN99</f>
        <v>Aného</v>
      </c>
    </row>
    <row r="100" spans="1:19" ht="30">
      <c r="A100" t="str">
        <f t="shared" si="1"/>
        <v>Point ( 1.522305618314484 6.210782053118657)</v>
      </c>
      <c r="B100" s="22" t="str">
        <f>'Liste Linéaire_Togo'!B100</f>
        <v>TCHAGLI  ESSI</v>
      </c>
      <c r="C100" s="22" t="str">
        <f>'Liste Linéaire_Togo'!F100</f>
        <v>Féminin</v>
      </c>
      <c r="D100" s="22" t="str">
        <f>'Liste Linéaire_Togo'!G100</f>
        <v>REVENDEUSE</v>
      </c>
      <c r="E100" s="22" t="str">
        <f>'Liste Linéaire_Togo'!I100</f>
        <v>GOUMOUKOPE</v>
      </c>
      <c r="F100" s="22" t="str">
        <f>VLOOKUP(E100,CARTE!$C$1:$F$300,3,FALSE)</f>
        <v>6.210782053118657</v>
      </c>
      <c r="G100" s="22" t="str">
        <f>VLOOKUP(E100,CARTE!$C$1:$F$300,4,FALSE)</f>
        <v xml:space="preserve"> 1.522305618314484</v>
      </c>
      <c r="H100" s="22" t="str">
        <f>'Liste Linéaire_Togo'!AM100</f>
        <v>Lacs 3</v>
      </c>
      <c r="I100" s="22" t="str">
        <f>'Liste Linéaire_Togo'!N100</f>
        <v>Lacs</v>
      </c>
      <c r="J100" s="22" t="str">
        <f>'Liste Linéaire_Togo'!O100</f>
        <v>MARITIME</v>
      </c>
      <c r="K100" s="23">
        <f>'Liste Linéaire_Togo'!P100</f>
        <v>45597</v>
      </c>
      <c r="L100" s="22" t="str">
        <f>'Liste Linéaire_Togo'!Q100</f>
        <v>S44</v>
      </c>
      <c r="M100" s="25" t="str">
        <f>'Liste Linéaire_Togo'!AC100</f>
        <v>NON</v>
      </c>
      <c r="N100" s="22" t="str">
        <f>'Liste Linéaire_Togo'!AF100</f>
        <v>négatif</v>
      </c>
      <c r="O100" s="22" t="str">
        <f>'Liste Linéaire_Togo'!AH100</f>
        <v>OUI</v>
      </c>
      <c r="P100" s="23">
        <f>'Liste Linéaire_Togo'!AI100</f>
        <v>0</v>
      </c>
      <c r="Q100" s="22" t="str">
        <f>'Liste Linéaire_Togo'!AJ100</f>
        <v>Guéri</v>
      </c>
      <c r="R100" s="22" t="str">
        <f>'Liste Linéaire_Togo'!AO100</f>
        <v>negatif</v>
      </c>
      <c r="S100" s="22" t="str">
        <f>'Liste Linéaire_Togo'!AN100</f>
        <v>Agbodrafo</v>
      </c>
    </row>
    <row r="101" spans="1:19" ht="30">
      <c r="A101" t="str">
        <f t="shared" si="1"/>
        <v>Point ( 1.615224647621934 6.234928331889)</v>
      </c>
      <c r="B101" s="22" t="str">
        <f>'Liste Linéaire_Togo'!B101</f>
        <v xml:space="preserve">DOGBE DOSSEH </v>
      </c>
      <c r="C101" s="22" t="str">
        <f>'Liste Linéaire_Togo'!F101</f>
        <v>Masculin</v>
      </c>
      <c r="D101" s="22" t="str">
        <f>'Liste Linéaire_Togo'!G101</f>
        <v>PECHEUR</v>
      </c>
      <c r="E101" s="22" t="str">
        <f>'Liste Linéaire_Togo'!I101</f>
        <v>HABITAT</v>
      </c>
      <c r="F101" s="22" t="str">
        <f>VLOOKUP(E101,CARTE!$C$1:$F$300,3,FALSE)</f>
        <v>6.234928331889</v>
      </c>
      <c r="G101" s="22" t="str">
        <f>VLOOKUP(E101,CARTE!$C$1:$F$300,4,FALSE)</f>
        <v xml:space="preserve"> 1.615224647621934</v>
      </c>
      <c r="H101" s="22" t="str">
        <f>'Liste Linéaire_Togo'!AM101</f>
        <v>Lacs 1</v>
      </c>
      <c r="I101" s="22" t="str">
        <f>'Liste Linéaire_Togo'!N101</f>
        <v>Lacs</v>
      </c>
      <c r="J101" s="22" t="str">
        <f>'Liste Linéaire_Togo'!O101</f>
        <v>MARITIME</v>
      </c>
      <c r="K101" s="23">
        <f>'Liste Linéaire_Togo'!P101</f>
        <v>45596</v>
      </c>
      <c r="L101" s="22" t="str">
        <f>'Liste Linéaire_Togo'!Q101</f>
        <v>S44</v>
      </c>
      <c r="M101" s="25" t="str">
        <f>'Liste Linéaire_Togo'!AC101</f>
        <v>NON</v>
      </c>
      <c r="N101" s="22" t="str">
        <f>'Liste Linéaire_Togo'!AF101</f>
        <v>négatif</v>
      </c>
      <c r="O101" s="22" t="str">
        <f>'Liste Linéaire_Togo'!AH101</f>
        <v>OUI</v>
      </c>
      <c r="P101" s="23">
        <f>'Liste Linéaire_Togo'!AI101</f>
        <v>0</v>
      </c>
      <c r="Q101" s="22" t="str">
        <f>'Liste Linéaire_Togo'!AJ101</f>
        <v>Guéri</v>
      </c>
      <c r="R101" s="22" t="str">
        <f>'Liste Linéaire_Togo'!AO101</f>
        <v>negatif</v>
      </c>
      <c r="S101" s="22" t="str">
        <f>'Liste Linéaire_Togo'!AN101</f>
        <v>AdjIdo</v>
      </c>
    </row>
    <row r="102" spans="1:19" ht="30">
      <c r="A102" t="str">
        <f t="shared" si="1"/>
        <v>Point ( 1.615224647621934 6.234928331889)</v>
      </c>
      <c r="B102" s="22" t="str">
        <f>'Liste Linéaire_Togo'!B102</f>
        <v>DOTSE  PATRICIA</v>
      </c>
      <c r="C102" s="22" t="str">
        <f>'Liste Linéaire_Togo'!F102</f>
        <v>Féminin</v>
      </c>
      <c r="D102" s="22" t="str">
        <f>'Liste Linéaire_Togo'!G102</f>
        <v>ELEVE</v>
      </c>
      <c r="E102" s="22" t="str">
        <f>'Liste Linéaire_Togo'!I102</f>
        <v>JERICHO</v>
      </c>
      <c r="F102" s="22" t="str">
        <f>VLOOKUP(E102,CARTE!$C$1:$F$300,3,FALSE)</f>
        <v>6.234928331889</v>
      </c>
      <c r="G102" s="22" t="str">
        <f>VLOOKUP(E102,CARTE!$C$1:$F$300,4,FALSE)</f>
        <v xml:space="preserve"> 1.615224647621934</v>
      </c>
      <c r="H102" s="22" t="str">
        <f>'Liste Linéaire_Togo'!AM102</f>
        <v>Lacs 1</v>
      </c>
      <c r="I102" s="22" t="str">
        <f>'Liste Linéaire_Togo'!N102</f>
        <v>Lacs</v>
      </c>
      <c r="J102" s="22" t="str">
        <f>'Liste Linéaire_Togo'!O102</f>
        <v>MARITIME</v>
      </c>
      <c r="K102" s="23">
        <f>'Liste Linéaire_Togo'!P102</f>
        <v>45597</v>
      </c>
      <c r="L102" s="22" t="str">
        <f>'Liste Linéaire_Togo'!Q102</f>
        <v>S44</v>
      </c>
      <c r="M102" s="25" t="str">
        <f>'Liste Linéaire_Togo'!AC102</f>
        <v>NON</v>
      </c>
      <c r="N102" s="22" t="str">
        <f>'Liste Linéaire_Togo'!AF102</f>
        <v>négatif</v>
      </c>
      <c r="O102" s="22" t="str">
        <f>'Liste Linéaire_Togo'!AH102</f>
        <v>OUI</v>
      </c>
      <c r="P102" s="23">
        <f>'Liste Linéaire_Togo'!AI102</f>
        <v>0</v>
      </c>
      <c r="Q102" s="22" t="str">
        <f>'Liste Linéaire_Togo'!AJ102</f>
        <v>Guéri</v>
      </c>
      <c r="R102" s="22" t="str">
        <f>'Liste Linéaire_Togo'!AO102</f>
        <v>negatif</v>
      </c>
      <c r="S102" s="22" t="str">
        <f>'Liste Linéaire_Togo'!AN102</f>
        <v>Aného</v>
      </c>
    </row>
    <row r="103" spans="1:19" ht="60">
      <c r="A103" t="str">
        <f t="shared" si="1"/>
        <v>Point ( 1.615224647621934 6.234928331889)</v>
      </c>
      <c r="B103" s="22" t="str">
        <f>'Liste Linéaire_Togo'!B103</f>
        <v>KOUKOUZOU KOMLAVI</v>
      </c>
      <c r="C103" s="22" t="str">
        <f>'Liste Linéaire_Togo'!F103</f>
        <v>Masculin</v>
      </c>
      <c r="D103" s="22" t="str">
        <f>'Liste Linéaire_Togo'!G103</f>
        <v>SOUDEUR</v>
      </c>
      <c r="E103" s="22" t="str">
        <f>'Liste Linéaire_Togo'!I103</f>
        <v>DEGBENOU</v>
      </c>
      <c r="F103" s="22" t="str">
        <f>VLOOKUP(E103,CARTE!$C$1:$F$300,3,FALSE)</f>
        <v>6.234928331889</v>
      </c>
      <c r="G103" s="22" t="str">
        <f>VLOOKUP(E103,CARTE!$C$1:$F$300,4,FALSE)</f>
        <v xml:space="preserve"> 1.615224647621934</v>
      </c>
      <c r="H103" s="22" t="str">
        <f>'Liste Linéaire_Togo'!AM103</f>
        <v>Lacs 1</v>
      </c>
      <c r="I103" s="22" t="str">
        <f>'Liste Linéaire_Togo'!N103</f>
        <v>Lacs</v>
      </c>
      <c r="J103" s="22" t="str">
        <f>'Liste Linéaire_Togo'!O103</f>
        <v>MARITIME</v>
      </c>
      <c r="K103" s="23">
        <f>'Liste Linéaire_Togo'!P103</f>
        <v>45598</v>
      </c>
      <c r="L103" s="22" t="str">
        <f>'Liste Linéaire_Togo'!Q103</f>
        <v>S44</v>
      </c>
      <c r="M103" s="25" t="str">
        <f>'Liste Linéaire_Togo'!AC103</f>
        <v>NON</v>
      </c>
      <c r="N103" s="22" t="str">
        <f>'Liste Linéaire_Togo'!AF103</f>
        <v>négatif</v>
      </c>
      <c r="O103" s="22" t="str">
        <f>'Liste Linéaire_Togo'!AH103</f>
        <v>OUI</v>
      </c>
      <c r="P103" s="23">
        <f>'Liste Linéaire_Togo'!AI103</f>
        <v>0</v>
      </c>
      <c r="Q103" s="22" t="str">
        <f>'Liste Linéaire_Togo'!AJ103</f>
        <v>Guéri</v>
      </c>
      <c r="R103" s="22" t="str">
        <f>'Liste Linéaire_Togo'!AO103</f>
        <v>negatif</v>
      </c>
      <c r="S103" s="22" t="str">
        <f>'Liste Linéaire_Togo'!AN103</f>
        <v>Aného</v>
      </c>
    </row>
    <row r="104" spans="1:19" ht="30">
      <c r="A104" t="str">
        <f t="shared" si="1"/>
        <v>Point ( 1.453890712205296 6.221673273925775)</v>
      </c>
      <c r="B104" s="22" t="str">
        <f>'Liste Linéaire_Togo'!B104</f>
        <v>BOGUE  HOMEFA</v>
      </c>
      <c r="C104" s="22" t="str">
        <f>'Liste Linéaire_Togo'!F104</f>
        <v>Féminin</v>
      </c>
      <c r="D104" s="22" t="str">
        <f>'Liste Linéaire_Togo'!G104</f>
        <v>REVENDEUSE</v>
      </c>
      <c r="E104" s="22" t="str">
        <f>'Liste Linéaire_Togo'!I104</f>
        <v>DAGUE</v>
      </c>
      <c r="F104" s="22" t="str">
        <f>VLOOKUP(E104,CARTE!$C$1:$F$300,3,FALSE)</f>
        <v>6.221673273925775</v>
      </c>
      <c r="G104" s="22" t="str">
        <f>VLOOKUP(E104,CARTE!$C$1:$F$300,4,FALSE)</f>
        <v xml:space="preserve"> 1.453890712205296</v>
      </c>
      <c r="H104" s="22" t="str">
        <f>'Liste Linéaire_Togo'!AM104</f>
        <v>Lacs 3</v>
      </c>
      <c r="I104" s="22" t="str">
        <f>'Liste Linéaire_Togo'!N104</f>
        <v>Lacs</v>
      </c>
      <c r="J104" s="22" t="str">
        <f>'Liste Linéaire_Togo'!O104</f>
        <v>MARITIME</v>
      </c>
      <c r="K104" s="23">
        <f>'Liste Linéaire_Togo'!P104</f>
        <v>45598</v>
      </c>
      <c r="L104" s="22" t="str">
        <f>'Liste Linéaire_Togo'!Q104</f>
        <v>S44</v>
      </c>
      <c r="M104" s="25" t="str">
        <f>'Liste Linéaire_Togo'!AC104</f>
        <v xml:space="preserve">NON </v>
      </c>
      <c r="N104" s="22" t="str">
        <f>'Liste Linéaire_Togo'!AF104</f>
        <v>négatif</v>
      </c>
      <c r="O104" s="22" t="str">
        <f>'Liste Linéaire_Togo'!AH104</f>
        <v>OUI</v>
      </c>
      <c r="P104" s="23">
        <f>'Liste Linéaire_Togo'!AI104</f>
        <v>0</v>
      </c>
      <c r="Q104" s="22" t="str">
        <f>'Liste Linéaire_Togo'!AJ104</f>
        <v>Guéri</v>
      </c>
      <c r="R104" s="22" t="str">
        <f>'Liste Linéaire_Togo'!AO104</f>
        <v>negatif</v>
      </c>
      <c r="S104" s="22" t="str">
        <f>'Liste Linéaire_Togo'!AN104</f>
        <v>Agbodrafo</v>
      </c>
    </row>
    <row r="105" spans="1:19" ht="30">
      <c r="A105" t="str">
        <f t="shared" si="1"/>
        <v>Point (1.711843 6.493375)</v>
      </c>
      <c r="B105" s="22" t="str">
        <f>'Liste Linéaire_Togo'!B105</f>
        <v>MIHETO AKOUVI</v>
      </c>
      <c r="C105" s="22" t="str">
        <f>'Liste Linéaire_Togo'!F105</f>
        <v>Féminin</v>
      </c>
      <c r="D105" s="22" t="str">
        <f>'Liste Linéaire_Togo'!G105</f>
        <v>Ménagère</v>
      </c>
      <c r="E105" s="22" t="str">
        <f>'Liste Linéaire_Togo'!I105</f>
        <v>Dogboyou</v>
      </c>
      <c r="F105" s="22" t="str">
        <f>VLOOKUP(E105,CARTE!$C$1:$F$300,3,FALSE)</f>
        <v>6.493375</v>
      </c>
      <c r="G105" s="22" t="str">
        <f>VLOOKUP(E105,CARTE!$C$1:$F$300,4,FALSE)</f>
        <v>1.711843</v>
      </c>
      <c r="H105" s="22" t="str">
        <f>'Liste Linéaire_Togo'!AM105</f>
        <v>Bas-Mono 2</v>
      </c>
      <c r="I105" s="22" t="str">
        <f>'Liste Linéaire_Togo'!N105</f>
        <v>BAS-MONO</v>
      </c>
      <c r="J105" s="22" t="str">
        <f>'Liste Linéaire_Togo'!O105</f>
        <v>MARITIME</v>
      </c>
      <c r="K105" s="23">
        <f>'Liste Linéaire_Togo'!P105</f>
        <v>45587</v>
      </c>
      <c r="L105" s="22" t="str">
        <f>'Liste Linéaire_Togo'!Q105</f>
        <v>S43</v>
      </c>
      <c r="M105" s="25" t="str">
        <f>'Liste Linéaire_Togo'!AC105</f>
        <v>TdE+Eau de fleuve</v>
      </c>
      <c r="N105" s="22" t="str">
        <f>'Liste Linéaire_Togo'!AF105</f>
        <v>NON fait</v>
      </c>
      <c r="O105" s="22" t="str">
        <f>'Liste Linéaire_Togo'!AH105</f>
        <v>NON</v>
      </c>
      <c r="P105" s="23">
        <f>'Liste Linéaire_Togo'!AI105</f>
        <v>45590</v>
      </c>
      <c r="Q105" s="22" t="str">
        <f>'Liste Linéaire_Togo'!AJ105</f>
        <v>dcd</v>
      </c>
      <c r="R105" s="22" t="str">
        <f>'Liste Linéaire_Togo'!AO105</f>
        <v>negatif</v>
      </c>
      <c r="S105" s="22" t="str">
        <f>'Liste Linéaire_Togo'!AN105</f>
        <v>Agbétiko</v>
      </c>
    </row>
    <row r="106" spans="1:19" ht="45">
      <c r="A106" t="str">
        <f t="shared" si="1"/>
        <v>Point (1.711843 6.493375)</v>
      </c>
      <c r="B106" s="22" t="str">
        <f>'Liste Linéaire_Togo'!B106</f>
        <v>TOSSOU SOKPOHOE</v>
      </c>
      <c r="C106" s="22" t="str">
        <f>'Liste Linéaire_Togo'!F106</f>
        <v>Féminin</v>
      </c>
      <c r="D106" s="22" t="str">
        <f>'Liste Linéaire_Togo'!G106</f>
        <v>Ménagère</v>
      </c>
      <c r="E106" s="22" t="str">
        <f>'Liste Linéaire_Togo'!I106</f>
        <v>Dogboyou</v>
      </c>
      <c r="F106" s="22" t="str">
        <f>VLOOKUP(E106,CARTE!$C$1:$F$300,3,FALSE)</f>
        <v>6.493375</v>
      </c>
      <c r="G106" s="22" t="str">
        <f>VLOOKUP(E106,CARTE!$C$1:$F$300,4,FALSE)</f>
        <v>1.711843</v>
      </c>
      <c r="H106" s="22" t="str">
        <f>'Liste Linéaire_Togo'!AM106</f>
        <v>Bas-Mono 2</v>
      </c>
      <c r="I106" s="22" t="str">
        <f>'Liste Linéaire_Togo'!N106</f>
        <v>BAS-MONO</v>
      </c>
      <c r="J106" s="22" t="str">
        <f>'Liste Linéaire_Togo'!O106</f>
        <v>MARITIME</v>
      </c>
      <c r="K106" s="23">
        <f>'Liste Linéaire_Togo'!P106</f>
        <v>45589</v>
      </c>
      <c r="L106" s="22" t="str">
        <f>'Liste Linéaire_Togo'!Q106</f>
        <v>S43</v>
      </c>
      <c r="M106" s="25" t="str">
        <f>'Liste Linéaire_Togo'!AC106</f>
        <v>TdE+Eau de fleuve</v>
      </c>
      <c r="N106" s="22" t="str">
        <f>'Liste Linéaire_Togo'!AF106</f>
        <v>positif</v>
      </c>
      <c r="O106" s="22" t="str">
        <f>'Liste Linéaire_Togo'!AH106</f>
        <v>OUI</v>
      </c>
      <c r="P106" s="23">
        <f>'Liste Linéaire_Togo'!AI106</f>
        <v>45594</v>
      </c>
      <c r="Q106" s="22" t="str">
        <f>'Liste Linéaire_Togo'!AJ106</f>
        <v>Guéri</v>
      </c>
      <c r="R106" s="22" t="str">
        <f>'Liste Linéaire_Togo'!AO106</f>
        <v>Positif</v>
      </c>
      <c r="S106" s="22" t="str">
        <f>'Liste Linéaire_Togo'!AN106</f>
        <v>Agbétiko</v>
      </c>
    </row>
    <row r="107" spans="1:19" ht="60">
      <c r="A107" t="str">
        <f t="shared" si="1"/>
        <v>Point (1.711426 6.497394)</v>
      </c>
      <c r="B107" s="22" t="str">
        <f>'Liste Linéaire_Togo'!B107</f>
        <v>KOUKOU KODJO GEOFFROI</v>
      </c>
      <c r="C107" s="22" t="str">
        <f>'Liste Linéaire_Togo'!F107</f>
        <v>Masculin</v>
      </c>
      <c r="D107" s="22" t="str">
        <f>'Liste Linéaire_Togo'!G107</f>
        <v>Chauffeur</v>
      </c>
      <c r="E107" s="22" t="str">
        <f>'Liste Linéaire_Togo'!I107</f>
        <v>Atchanhoé</v>
      </c>
      <c r="F107" s="22" t="str">
        <f>VLOOKUP(E107,CARTE!$C$1:$F$300,3,FALSE)</f>
        <v>6.497394</v>
      </c>
      <c r="G107" s="22" t="str">
        <f>VLOOKUP(E107,CARTE!$C$1:$F$300,4,FALSE)</f>
        <v>1.711426</v>
      </c>
      <c r="H107" s="22" t="str">
        <f>'Liste Linéaire_Togo'!AM107</f>
        <v>Bas-Mono 2</v>
      </c>
      <c r="I107" s="22" t="str">
        <f>'Liste Linéaire_Togo'!N107</f>
        <v>BAS-MONO</v>
      </c>
      <c r="J107" s="22" t="str">
        <f>'Liste Linéaire_Togo'!O107</f>
        <v>MARITIME</v>
      </c>
      <c r="K107" s="23">
        <f>'Liste Linéaire_Togo'!P107</f>
        <v>45590</v>
      </c>
      <c r="L107" s="22" t="str">
        <f>'Liste Linéaire_Togo'!Q107</f>
        <v>S43</v>
      </c>
      <c r="M107" s="25" t="str">
        <f>'Liste Linéaire_Togo'!AC107</f>
        <v>TdE+Eau de fleuve</v>
      </c>
      <c r="N107" s="22" t="str">
        <f>'Liste Linéaire_Togo'!AF107</f>
        <v>positif</v>
      </c>
      <c r="O107" s="22" t="str">
        <f>'Liste Linéaire_Togo'!AH107</f>
        <v>OUI</v>
      </c>
      <c r="P107" s="23" t="str">
        <f>'Liste Linéaire_Togo'!AI107</f>
        <v>EN COURS</v>
      </c>
      <c r="Q107" s="22" t="str">
        <f>'Liste Linéaire_Togo'!AJ107</f>
        <v>Guéri</v>
      </c>
      <c r="R107" s="22" t="str">
        <f>'Liste Linéaire_Togo'!AO107</f>
        <v>Positif</v>
      </c>
      <c r="S107" s="22" t="str">
        <f>'Liste Linéaire_Togo'!AN107</f>
        <v>Agbétiko</v>
      </c>
    </row>
    <row r="108" spans="1:19" ht="30">
      <c r="A108" t="str">
        <f t="shared" si="1"/>
        <v>Point (1.711843 6.493375)</v>
      </c>
      <c r="B108" s="22" t="str">
        <f>'Liste Linéaire_Togo'!B108</f>
        <v>DOVI KOUAMI</v>
      </c>
      <c r="C108" s="22" t="str">
        <f>'Liste Linéaire_Togo'!F108</f>
        <v>Masculin</v>
      </c>
      <c r="D108" s="22" t="str">
        <f>'Liste Linéaire_Togo'!G108</f>
        <v>Maçon</v>
      </c>
      <c r="E108" s="22" t="str">
        <f>'Liste Linéaire_Togo'!I108</f>
        <v>Dogboyou</v>
      </c>
      <c r="F108" s="22" t="str">
        <f>VLOOKUP(E108,CARTE!$C$1:$F$300,3,FALSE)</f>
        <v>6.493375</v>
      </c>
      <c r="G108" s="22" t="str">
        <f>VLOOKUP(E108,CARTE!$C$1:$F$300,4,FALSE)</f>
        <v>1.711843</v>
      </c>
      <c r="H108" s="22" t="str">
        <f>'Liste Linéaire_Togo'!AM108</f>
        <v>Bas-Mono 2</v>
      </c>
      <c r="I108" s="22" t="str">
        <f>'Liste Linéaire_Togo'!N108</f>
        <v>BAS-MONO</v>
      </c>
      <c r="J108" s="22" t="str">
        <f>'Liste Linéaire_Togo'!O108</f>
        <v>MARITIME</v>
      </c>
      <c r="K108" s="23">
        <f>'Liste Linéaire_Togo'!P108</f>
        <v>45591</v>
      </c>
      <c r="L108" s="22" t="str">
        <f>'Liste Linéaire_Togo'!Q108</f>
        <v>S43</v>
      </c>
      <c r="M108" s="25" t="str">
        <f>'Liste Linéaire_Togo'!AC108</f>
        <v>TdE+Eau de fleuve</v>
      </c>
      <c r="N108" s="22" t="str">
        <f>'Liste Linéaire_Togo'!AF108</f>
        <v>négatif</v>
      </c>
      <c r="O108" s="22" t="str">
        <f>'Liste Linéaire_Togo'!AH108</f>
        <v>OUI</v>
      </c>
      <c r="P108" s="23">
        <f>'Liste Linéaire_Togo'!AI108</f>
        <v>45594</v>
      </c>
      <c r="Q108" s="22" t="str">
        <f>'Liste Linéaire_Togo'!AJ108</f>
        <v>Guéri</v>
      </c>
      <c r="R108" s="22" t="str">
        <f>'Liste Linéaire_Togo'!AO108</f>
        <v>negatif</v>
      </c>
      <c r="S108" s="22" t="str">
        <f>'Liste Linéaire_Togo'!AN108</f>
        <v>Agbétiko</v>
      </c>
    </row>
    <row r="109" spans="1:19" ht="45">
      <c r="A109" t="str">
        <f t="shared" si="1"/>
        <v>Point (1.711426 6.497394)</v>
      </c>
      <c r="B109" s="22" t="str">
        <f>'Liste Linéaire_Togo'!B109</f>
        <v>AGBA SOGBOSSI</v>
      </c>
      <c r="C109" s="22" t="str">
        <f>'Liste Linéaire_Togo'!F109</f>
        <v>Féminin</v>
      </c>
      <c r="D109" s="22" t="str">
        <f>'Liste Linéaire_Togo'!G109</f>
        <v>Revendeuse</v>
      </c>
      <c r="E109" s="22" t="str">
        <f>'Liste Linéaire_Togo'!I109</f>
        <v>Atchanhoé</v>
      </c>
      <c r="F109" s="22" t="str">
        <f>VLOOKUP(E109,CARTE!$C$1:$F$300,3,FALSE)</f>
        <v>6.497394</v>
      </c>
      <c r="G109" s="22" t="str">
        <f>VLOOKUP(E109,CARTE!$C$1:$F$300,4,FALSE)</f>
        <v>1.711426</v>
      </c>
      <c r="H109" s="22" t="str">
        <f>'Liste Linéaire_Togo'!AM109</f>
        <v>Bas-Mono 2</v>
      </c>
      <c r="I109" s="22" t="str">
        <f>'Liste Linéaire_Togo'!N109</f>
        <v>BAS-MONO</v>
      </c>
      <c r="J109" s="22" t="str">
        <f>'Liste Linéaire_Togo'!O109</f>
        <v>MARITIME</v>
      </c>
      <c r="K109" s="23">
        <f>'Liste Linéaire_Togo'!P109</f>
        <v>45582</v>
      </c>
      <c r="L109" s="22" t="str">
        <f>'Liste Linéaire_Togo'!Q109</f>
        <v>S42</v>
      </c>
      <c r="M109" s="25" t="str">
        <f>'Liste Linéaire_Togo'!AC109</f>
        <v>TdE+Eau de fleuve</v>
      </c>
      <c r="N109" s="22" t="str">
        <f>'Liste Linéaire_Togo'!AF109</f>
        <v>NON fait</v>
      </c>
      <c r="O109" s="22" t="str">
        <f>'Liste Linéaire_Togo'!AH109</f>
        <v>NON</v>
      </c>
      <c r="P109" s="23">
        <f>'Liste Linéaire_Togo'!AI109</f>
        <v>45587</v>
      </c>
      <c r="Q109" s="22" t="str">
        <f>'Liste Linéaire_Togo'!AJ109</f>
        <v>dcd</v>
      </c>
      <c r="R109" s="22" t="str">
        <f>'Liste Linéaire_Togo'!AO109</f>
        <v>negatif</v>
      </c>
      <c r="S109" s="22" t="str">
        <f>'Liste Linéaire_Togo'!AN109</f>
        <v>Agbétiko</v>
      </c>
    </row>
    <row r="110" spans="1:19" ht="30">
      <c r="A110" t="str">
        <f t="shared" si="1"/>
        <v>Point (1.711426 6.497394)</v>
      </c>
      <c r="B110" s="22" t="str">
        <f>'Liste Linéaire_Togo'!B110</f>
        <v>KOUEGAN Adjo</v>
      </c>
      <c r="C110" s="22" t="str">
        <f>'Liste Linéaire_Togo'!F110</f>
        <v>Féminin</v>
      </c>
      <c r="D110" s="22" t="str">
        <f>'Liste Linéaire_Togo'!G110</f>
        <v>Ménagère</v>
      </c>
      <c r="E110" s="22" t="str">
        <f>'Liste Linéaire_Togo'!I110</f>
        <v>Atchanhoé</v>
      </c>
      <c r="F110" s="22" t="str">
        <f>VLOOKUP(E110,CARTE!$C$1:$F$300,3,FALSE)</f>
        <v>6.497394</v>
      </c>
      <c r="G110" s="22" t="str">
        <f>VLOOKUP(E110,CARTE!$C$1:$F$300,4,FALSE)</f>
        <v>1.711426</v>
      </c>
      <c r="H110" s="22" t="str">
        <f>'Liste Linéaire_Togo'!AM110</f>
        <v>Bas-Mono 2</v>
      </c>
      <c r="I110" s="22" t="str">
        <f>'Liste Linéaire_Togo'!N110</f>
        <v>BAS-MONO</v>
      </c>
      <c r="J110" s="22" t="str">
        <f>'Liste Linéaire_Togo'!O110</f>
        <v>MARITIME</v>
      </c>
      <c r="K110" s="23">
        <f>'Liste Linéaire_Togo'!P110</f>
        <v>45591</v>
      </c>
      <c r="L110" s="22" t="str">
        <f>'Liste Linéaire_Togo'!Q110</f>
        <v>S43</v>
      </c>
      <c r="M110" s="25" t="str">
        <f>'Liste Linéaire_Togo'!AC110</f>
        <v>TdE+Eau de fleuve</v>
      </c>
      <c r="N110" s="22" t="str">
        <f>'Liste Linéaire_Togo'!AF110</f>
        <v>positif</v>
      </c>
      <c r="O110" s="22" t="str">
        <f>'Liste Linéaire_Togo'!AH110</f>
        <v>OUI</v>
      </c>
      <c r="P110" s="23">
        <f>'Liste Linéaire_Togo'!AI110</f>
        <v>45594</v>
      </c>
      <c r="Q110" s="22" t="str">
        <f>'Liste Linéaire_Togo'!AJ110</f>
        <v>Guéri</v>
      </c>
      <c r="R110" s="22" t="str">
        <f>'Liste Linéaire_Togo'!AO110</f>
        <v>Positif</v>
      </c>
      <c r="S110" s="22" t="str">
        <f>'Liste Linéaire_Togo'!AN110</f>
        <v>Agbétiko</v>
      </c>
    </row>
    <row r="111" spans="1:19" ht="45">
      <c r="A111" t="str">
        <f t="shared" si="1"/>
        <v>Point (1.711843 6.493375)</v>
      </c>
      <c r="B111" s="22" t="str">
        <f>'Liste Linéaire_Togo'!B111</f>
        <v>HOUNDJAGBE Olivier</v>
      </c>
      <c r="C111" s="22" t="str">
        <f>'Liste Linéaire_Togo'!F111</f>
        <v>Masculin</v>
      </c>
      <c r="D111" s="22" t="str">
        <f>'Liste Linéaire_Togo'!G111</f>
        <v>Cultivateur</v>
      </c>
      <c r="E111" s="22" t="str">
        <f>'Liste Linéaire_Togo'!I111</f>
        <v>Dogboyou</v>
      </c>
      <c r="F111" s="22" t="str">
        <f>VLOOKUP(E111,CARTE!$C$1:$F$300,3,FALSE)</f>
        <v>6.493375</v>
      </c>
      <c r="G111" s="22" t="str">
        <f>VLOOKUP(E111,CARTE!$C$1:$F$300,4,FALSE)</f>
        <v>1.711843</v>
      </c>
      <c r="H111" s="22" t="str">
        <f>'Liste Linéaire_Togo'!AM111</f>
        <v>Bas-Mono 2</v>
      </c>
      <c r="I111" s="22" t="str">
        <f>'Liste Linéaire_Togo'!N111</f>
        <v>BAS-MONO</v>
      </c>
      <c r="J111" s="22" t="str">
        <f>'Liste Linéaire_Togo'!O111</f>
        <v>MARITIME</v>
      </c>
      <c r="K111" s="23">
        <f>'Liste Linéaire_Togo'!P111</f>
        <v>45594</v>
      </c>
      <c r="L111" s="22" t="str">
        <f>'Liste Linéaire_Togo'!Q111</f>
        <v>S44</v>
      </c>
      <c r="M111" s="25" t="str">
        <f>'Liste Linéaire_Togo'!AC111</f>
        <v>TdE+Eau de fleuve</v>
      </c>
      <c r="N111" s="22" t="str">
        <f>'Liste Linéaire_Togo'!AF111</f>
        <v>négatif</v>
      </c>
      <c r="O111" s="22" t="str">
        <f>'Liste Linéaire_Togo'!AH111</f>
        <v>OUI</v>
      </c>
      <c r="P111" s="23" t="str">
        <f>'Liste Linéaire_Togo'!AI111</f>
        <v>EN COURS</v>
      </c>
      <c r="Q111" s="22" t="str">
        <f>'Liste Linéaire_Togo'!AJ111</f>
        <v>Guéri</v>
      </c>
      <c r="R111" s="22" t="str">
        <f>'Liste Linéaire_Togo'!AO111</f>
        <v>negatif</v>
      </c>
      <c r="S111" s="22" t="str">
        <f>'Liste Linéaire_Togo'!AN111</f>
        <v>Agbétiko</v>
      </c>
    </row>
    <row r="112" spans="1:19" ht="45">
      <c r="A112" t="str">
        <f t="shared" si="1"/>
        <v>Point (1.695555 6.540833)</v>
      </c>
      <c r="B112" s="22" t="str">
        <f>'Liste Linéaire_Togo'!B112</f>
        <v>SOSSA-AKPA Anassi</v>
      </c>
      <c r="C112" s="22" t="str">
        <f>'Liste Linéaire_Togo'!F112</f>
        <v>Féminin</v>
      </c>
      <c r="D112" s="22" t="str">
        <f>'Liste Linéaire_Togo'!G112</f>
        <v>Cultivateur</v>
      </c>
      <c r="E112" s="22" t="str">
        <f>'Liste Linéaire_Togo'!I112</f>
        <v>Avégbo</v>
      </c>
      <c r="F112" s="22" t="str">
        <f>VLOOKUP(E112,CARTE!$C$1:$F$300,3,FALSE)</f>
        <v>6.540833</v>
      </c>
      <c r="G112" s="22" t="str">
        <f>VLOOKUP(E112,CARTE!$C$1:$F$300,4,FALSE)</f>
        <v>1.695555</v>
      </c>
      <c r="H112" s="22" t="str">
        <f>'Liste Linéaire_Togo'!AM112</f>
        <v>Bas-Mono 2</v>
      </c>
      <c r="I112" s="22" t="str">
        <f>'Liste Linéaire_Togo'!N112</f>
        <v>BAS-MONO</v>
      </c>
      <c r="J112" s="22" t="str">
        <f>'Liste Linéaire_Togo'!O112</f>
        <v>MARITIME</v>
      </c>
      <c r="K112" s="23">
        <f>'Liste Linéaire_Togo'!P112</f>
        <v>45588</v>
      </c>
      <c r="L112" s="22" t="str">
        <f>'Liste Linéaire_Togo'!Q112</f>
        <v>S43</v>
      </c>
      <c r="M112" s="25" t="str">
        <f>'Liste Linéaire_Togo'!AC112</f>
        <v>TdE+Eau de fleuve</v>
      </c>
      <c r="N112" s="22" t="str">
        <f>'Liste Linéaire_Togo'!AF112</f>
        <v>négatif</v>
      </c>
      <c r="O112" s="22" t="str">
        <f>'Liste Linéaire_Togo'!AH112</f>
        <v>OUI</v>
      </c>
      <c r="P112" s="23" t="str">
        <f>'Liste Linéaire_Togo'!AI112</f>
        <v>EN COURS</v>
      </c>
      <c r="Q112" s="22" t="str">
        <f>'Liste Linéaire_Togo'!AJ112</f>
        <v>Guéri</v>
      </c>
      <c r="R112" s="22" t="str">
        <f>'Liste Linéaire_Togo'!AO112</f>
        <v>negatif</v>
      </c>
      <c r="S112" s="22" t="str">
        <f>'Liste Linéaire_Togo'!AN112</f>
        <v>Agome-Glozou</v>
      </c>
    </row>
    <row r="113" spans="1:19" ht="30">
      <c r="A113" t="str">
        <f t="shared" si="1"/>
        <v>Point (1.695555 6.540833)</v>
      </c>
      <c r="B113" s="22" t="str">
        <f>'Liste Linéaire_Togo'!B113</f>
        <v>BOSSOU AMEKPO</v>
      </c>
      <c r="C113" s="22" t="str">
        <f>'Liste Linéaire_Togo'!F113</f>
        <v>Masculin</v>
      </c>
      <c r="D113" s="22" t="str">
        <f>'Liste Linéaire_Togo'!G113</f>
        <v>Cultivateur</v>
      </c>
      <c r="E113" s="22" t="str">
        <f>'Liste Linéaire_Togo'!I113</f>
        <v>Avégbo</v>
      </c>
      <c r="F113" s="22" t="str">
        <f>VLOOKUP(E113,CARTE!$C$1:$F$300,3,FALSE)</f>
        <v>6.540833</v>
      </c>
      <c r="G113" s="22" t="str">
        <f>VLOOKUP(E113,CARTE!$C$1:$F$300,4,FALSE)</f>
        <v>1.695555</v>
      </c>
      <c r="H113" s="22" t="str">
        <f>'Liste Linéaire_Togo'!AM113</f>
        <v>Bas-Mono 2</v>
      </c>
      <c r="I113" s="22" t="str">
        <f>'Liste Linéaire_Togo'!N113</f>
        <v>BAS-MONO</v>
      </c>
      <c r="J113" s="22" t="str">
        <f>'Liste Linéaire_Togo'!O113</f>
        <v>MARITIME</v>
      </c>
      <c r="K113" s="23">
        <f>'Liste Linéaire_Togo'!P113</f>
        <v>45594</v>
      </c>
      <c r="L113" s="22" t="str">
        <f>'Liste Linéaire_Togo'!Q113</f>
        <v>S44</v>
      </c>
      <c r="M113" s="25" t="str">
        <f>'Liste Linéaire_Togo'!AC113</f>
        <v>TdE+Eau de fleuve</v>
      </c>
      <c r="N113" s="22" t="str">
        <f>'Liste Linéaire_Togo'!AF113</f>
        <v>négatif</v>
      </c>
      <c r="O113" s="22" t="str">
        <f>'Liste Linéaire_Togo'!AH113</f>
        <v>OUI</v>
      </c>
      <c r="P113" s="23" t="str">
        <f>'Liste Linéaire_Togo'!AI113</f>
        <v>EN COURS</v>
      </c>
      <c r="Q113" s="22" t="str">
        <f>'Liste Linéaire_Togo'!AJ113</f>
        <v>Guéri</v>
      </c>
      <c r="R113" s="22" t="str">
        <f>'Liste Linéaire_Togo'!AO113</f>
        <v>negatif</v>
      </c>
      <c r="S113" s="22" t="str">
        <f>'Liste Linéaire_Togo'!AN113</f>
        <v>Agome-Glozou</v>
      </c>
    </row>
    <row r="114" spans="1:19" ht="30">
      <c r="A114" t="str">
        <f t="shared" si="1"/>
        <v>Point (1.711843 6.493375)</v>
      </c>
      <c r="B114" s="22" t="str">
        <f>'Liste Linéaire_Togo'!B114</f>
        <v>KODJOVI Yawavi</v>
      </c>
      <c r="C114" s="22" t="str">
        <f>'Liste Linéaire_Togo'!F114</f>
        <v>Féminin</v>
      </c>
      <c r="D114" s="22" t="str">
        <f>'Liste Linéaire_Togo'!G114</f>
        <v>Cultivatrice</v>
      </c>
      <c r="E114" s="22" t="str">
        <f>'Liste Linéaire_Togo'!I114</f>
        <v>Dogboyou</v>
      </c>
      <c r="F114" s="22" t="str">
        <f>VLOOKUP(E114,CARTE!$C$1:$F$300,3,FALSE)</f>
        <v>6.493375</v>
      </c>
      <c r="G114" s="22" t="str">
        <f>VLOOKUP(E114,CARTE!$C$1:$F$300,4,FALSE)</f>
        <v>1.711843</v>
      </c>
      <c r="H114" s="22" t="str">
        <f>'Liste Linéaire_Togo'!AM114</f>
        <v>Bas-Mono 2</v>
      </c>
      <c r="I114" s="22" t="str">
        <f>'Liste Linéaire_Togo'!N114</f>
        <v>BAS-MONO</v>
      </c>
      <c r="J114" s="22" t="str">
        <f>'Liste Linéaire_Togo'!O114</f>
        <v>MARITIME</v>
      </c>
      <c r="K114" s="23">
        <f>'Liste Linéaire_Togo'!P114</f>
        <v>45592</v>
      </c>
      <c r="L114" s="22" t="str">
        <f>'Liste Linéaire_Togo'!Q114</f>
        <v>S43</v>
      </c>
      <c r="M114" s="25" t="str">
        <f>'Liste Linéaire_Togo'!AC114</f>
        <v>TdE+Eau de fleuve</v>
      </c>
      <c r="N114" s="22" t="str">
        <f>'Liste Linéaire_Togo'!AF114</f>
        <v>NON fait</v>
      </c>
      <c r="O114" s="22" t="str">
        <f>'Liste Linéaire_Togo'!AH114</f>
        <v>OUI</v>
      </c>
      <c r="P114" s="23" t="str">
        <f>'Liste Linéaire_Togo'!AI114</f>
        <v>EN COURS</v>
      </c>
      <c r="Q114" s="22" t="str">
        <f>'Liste Linéaire_Togo'!AJ114</f>
        <v>Guéri</v>
      </c>
      <c r="R114" s="22" t="str">
        <f>'Liste Linéaire_Togo'!AO114</f>
        <v>negatif</v>
      </c>
      <c r="S114" s="22" t="str">
        <f>'Liste Linéaire_Togo'!AN114</f>
        <v>Agbétiko</v>
      </c>
    </row>
    <row r="115" spans="1:19" ht="45">
      <c r="A115" t="str">
        <f t="shared" si="1"/>
        <v>Point (1.711843 6.493375)</v>
      </c>
      <c r="B115" s="22" t="str">
        <f>'Liste Linéaire_Togo'!B115</f>
        <v>AZIAWO Adjo Florence</v>
      </c>
      <c r="C115" s="22" t="str">
        <f>'Liste Linéaire_Togo'!F115</f>
        <v>Féminin</v>
      </c>
      <c r="D115" s="22" t="str">
        <f>'Liste Linéaire_Togo'!G115</f>
        <v>Coiffeuse/ménagère</v>
      </c>
      <c r="E115" s="22" t="str">
        <f>'Liste Linéaire_Togo'!I115</f>
        <v>Dogboyou</v>
      </c>
      <c r="F115" s="22" t="str">
        <f>VLOOKUP(E115,CARTE!$C$1:$F$300,3,FALSE)</f>
        <v>6.493375</v>
      </c>
      <c r="G115" s="22" t="str">
        <f>VLOOKUP(E115,CARTE!$C$1:$F$300,4,FALSE)</f>
        <v>1.711843</v>
      </c>
      <c r="H115" s="22" t="str">
        <f>'Liste Linéaire_Togo'!AM115</f>
        <v>Bas-Mono 2</v>
      </c>
      <c r="I115" s="22" t="str">
        <f>'Liste Linéaire_Togo'!N115</f>
        <v>BAS-MONO</v>
      </c>
      <c r="J115" s="22" t="str">
        <f>'Liste Linéaire_Togo'!O115</f>
        <v>MARITIME</v>
      </c>
      <c r="K115" s="23">
        <f>'Liste Linéaire_Togo'!P115</f>
        <v>45595</v>
      </c>
      <c r="L115" s="22" t="str">
        <f>'Liste Linéaire_Togo'!Q115</f>
        <v>S44</v>
      </c>
      <c r="M115" s="25" t="str">
        <f>'Liste Linéaire_Togo'!AC115</f>
        <v>TdE+Eau de fleuve</v>
      </c>
      <c r="N115" s="22" t="str">
        <f>'Liste Linéaire_Togo'!AF115</f>
        <v>NON fait</v>
      </c>
      <c r="O115" s="22" t="str">
        <f>'Liste Linéaire_Togo'!AH115</f>
        <v>OUI</v>
      </c>
      <c r="P115" s="23" t="str">
        <f>'Liste Linéaire_Togo'!AI115</f>
        <v>EN COURS</v>
      </c>
      <c r="Q115" s="22" t="str">
        <f>'Liste Linéaire_Togo'!AJ115</f>
        <v>Guéri</v>
      </c>
      <c r="R115" s="22" t="str">
        <f>'Liste Linéaire_Togo'!AO115</f>
        <v>negatif</v>
      </c>
      <c r="S115" s="22" t="str">
        <f>'Liste Linéaire_Togo'!AN115</f>
        <v>Agbétiko</v>
      </c>
    </row>
    <row r="116" spans="1:19" ht="45">
      <c r="A116" t="str">
        <f t="shared" si="1"/>
        <v>Point (1.2756098362654944 6.164475693128914)</v>
      </c>
      <c r="B116" s="22" t="str">
        <f>'Liste Linéaire_Togo'!B116</f>
        <v>SOULEYMANE Fridos</v>
      </c>
      <c r="C116" s="22" t="str">
        <f>'Liste Linéaire_Togo'!F116</f>
        <v>Féminin</v>
      </c>
      <c r="D116" s="22" t="str">
        <f>'Liste Linéaire_Togo'!G116</f>
        <v>Couture</v>
      </c>
      <c r="E116" s="22" t="str">
        <f>'Liste Linéaire_Togo'!I116</f>
        <v>Anfamé</v>
      </c>
      <c r="F116" s="22" t="str">
        <f>VLOOKUP(E116,CARTE!$C$1:$F$300,3,FALSE)</f>
        <v>6.164475693128914</v>
      </c>
      <c r="G116" s="22" t="str">
        <f>VLOOKUP(E116,CARTE!$C$1:$F$300,4,FALSE)</f>
        <v>1.2756098362654944</v>
      </c>
      <c r="H116" s="22" t="str">
        <f>'Liste Linéaire_Togo'!AM116</f>
        <v>Golfe 1</v>
      </c>
      <c r="I116" s="22" t="str">
        <f>'Liste Linéaire_Togo'!N116</f>
        <v>Golfe</v>
      </c>
      <c r="J116" s="22" t="str">
        <f>'Liste Linéaire_Togo'!O116</f>
        <v>Grand Lomé</v>
      </c>
      <c r="K116" s="23">
        <f>'Liste Linéaire_Togo'!P116</f>
        <v>45590</v>
      </c>
      <c r="L116" s="22" t="str">
        <f>'Liste Linéaire_Togo'!Q116</f>
        <v>S43</v>
      </c>
      <c r="M116" s="25" t="str">
        <f>'Liste Linéaire_Togo'!AC116</f>
        <v>Eau en sachet</v>
      </c>
      <c r="N116" s="22" t="str">
        <f>'Liste Linéaire_Togo'!AF116</f>
        <v>négatif</v>
      </c>
      <c r="O116" s="22" t="str">
        <f>'Liste Linéaire_Togo'!AH116</f>
        <v>Oui</v>
      </c>
      <c r="P116" s="23" t="str">
        <f>'Liste Linéaire_Togo'!AI116</f>
        <v>NA</v>
      </c>
      <c r="Q116" s="22" t="str">
        <f>'Liste Linéaire_Togo'!AJ116</f>
        <v>Guéri</v>
      </c>
      <c r="R116" s="22" t="str">
        <f>'Liste Linéaire_Togo'!AO116</f>
        <v>negatif</v>
      </c>
      <c r="S116" s="22" t="str">
        <f>'Liste Linéaire_Togo'!AN116</f>
        <v>Bè-Est</v>
      </c>
    </row>
    <row r="117" spans="1:19" ht="30">
      <c r="A117" t="str">
        <f t="shared" si="1"/>
        <v>Point (1.269512 6.169113)</v>
      </c>
      <c r="B117" s="22" t="str">
        <f>'Liste Linéaire_Togo'!B117</f>
        <v>LATE Afi</v>
      </c>
      <c r="C117" s="22" t="str">
        <f>'Liste Linéaire_Togo'!F117</f>
        <v>Féminin</v>
      </c>
      <c r="D117" s="22" t="str">
        <f>'Liste Linéaire_Togo'!G117</f>
        <v>Revendeur</v>
      </c>
      <c r="E117" s="22" t="str">
        <f>'Liste Linéaire_Togo'!I117</f>
        <v>Djifa-Kpota</v>
      </c>
      <c r="F117" s="22" t="str">
        <f>VLOOKUP(E117,CARTE!$C$1:$F$300,3,FALSE)</f>
        <v>6.169113</v>
      </c>
      <c r="G117" s="22" t="str">
        <f>VLOOKUP(E117,CARTE!$C$1:$F$300,4,FALSE)</f>
        <v>1.269512</v>
      </c>
      <c r="H117" s="22" t="str">
        <f>'Liste Linéaire_Togo'!AM117</f>
        <v>Golfe 1</v>
      </c>
      <c r="I117" s="22" t="str">
        <f>'Liste Linéaire_Togo'!N117</f>
        <v>Golfe</v>
      </c>
      <c r="J117" s="22" t="str">
        <f>'Liste Linéaire_Togo'!O117</f>
        <v>Grand Lomé</v>
      </c>
      <c r="K117" s="23">
        <f>'Liste Linéaire_Togo'!P117</f>
        <v>45592</v>
      </c>
      <c r="L117" s="22" t="str">
        <f>'Liste Linéaire_Togo'!Q117</f>
        <v>S43</v>
      </c>
      <c r="M117" s="25" t="str">
        <f>'Liste Linéaire_Togo'!AC117</f>
        <v>Tde</v>
      </c>
      <c r="N117" s="22" t="str">
        <f>'Liste Linéaire_Togo'!AF117</f>
        <v>positif</v>
      </c>
      <c r="O117" s="22" t="str">
        <f>'Liste Linéaire_Togo'!AH117</f>
        <v>Oui</v>
      </c>
      <c r="P117" s="23" t="str">
        <f>'Liste Linéaire_Togo'!AI117</f>
        <v>NA</v>
      </c>
      <c r="Q117" s="22" t="str">
        <f>'Liste Linéaire_Togo'!AJ117</f>
        <v>Guéri</v>
      </c>
      <c r="R117" s="22" t="str">
        <f>'Liste Linéaire_Togo'!AO117</f>
        <v>Positif</v>
      </c>
      <c r="S117" s="22" t="str">
        <f>'Liste Linéaire_Togo'!AN117</f>
        <v>Bè-Est</v>
      </c>
    </row>
    <row r="118" spans="1:19" ht="45">
      <c r="A118" t="str">
        <f t="shared" si="1"/>
        <v>Point (1.2885405838783568 6.171169451806052)</v>
      </c>
      <c r="B118" s="22" t="str">
        <f>'Liste Linéaire_Togo'!B118</f>
        <v>SANI Mohamed</v>
      </c>
      <c r="C118" s="22" t="str">
        <f>'Liste Linéaire_Togo'!F118</f>
        <v>Masculin</v>
      </c>
      <c r="D118" s="22" t="str">
        <f>'Liste Linéaire_Togo'!G118</f>
        <v>Revendeur</v>
      </c>
      <c r="E118" s="22" t="str">
        <f>'Liste Linéaire_Togo'!I118</f>
        <v>Adakpamé</v>
      </c>
      <c r="F118" s="22" t="str">
        <f>VLOOKUP(E118,CARTE!$C$1:$F$300,3,FALSE)</f>
        <v>6.171169451806052</v>
      </c>
      <c r="G118" s="22" t="str">
        <f>VLOOKUP(E118,CARTE!$C$1:$F$300,4,FALSE)</f>
        <v>1.2885405838783568</v>
      </c>
      <c r="H118" s="22" t="str">
        <f>'Liste Linéaire_Togo'!AM118</f>
        <v>Golfe 1</v>
      </c>
      <c r="I118" s="22" t="str">
        <f>'Liste Linéaire_Togo'!N118</f>
        <v>Golfe</v>
      </c>
      <c r="J118" s="22" t="str">
        <f>'Liste Linéaire_Togo'!O118</f>
        <v>Grand Lomé</v>
      </c>
      <c r="K118" s="23">
        <f>'Liste Linéaire_Togo'!P118</f>
        <v>45593</v>
      </c>
      <c r="L118" s="22" t="str">
        <f>'Liste Linéaire_Togo'!Q118</f>
        <v>S44</v>
      </c>
      <c r="M118" s="25" t="str">
        <f>'Liste Linéaire_Togo'!AC118</f>
        <v>Eau en sachet</v>
      </c>
      <c r="N118" s="22" t="str">
        <f>'Liste Linéaire_Togo'!AF118</f>
        <v>négatif</v>
      </c>
      <c r="O118" s="22" t="str">
        <f>'Liste Linéaire_Togo'!AH118</f>
        <v>Oui</v>
      </c>
      <c r="P118" s="23" t="str">
        <f>'Liste Linéaire_Togo'!AI118</f>
        <v>NA</v>
      </c>
      <c r="Q118" s="22" t="str">
        <f>'Liste Linéaire_Togo'!AJ118</f>
        <v>Guéri</v>
      </c>
      <c r="R118" s="22" t="str">
        <f>'Liste Linéaire_Togo'!AO118</f>
        <v>negatif</v>
      </c>
      <c r="S118" s="22" t="str">
        <f>'Liste Linéaire_Togo'!AN118</f>
        <v>Bè-Est</v>
      </c>
    </row>
    <row r="119" spans="1:19" ht="30">
      <c r="A119" t="str">
        <f t="shared" si="1"/>
        <v>Point (1.2885405838783568 6.171169451806052)</v>
      </c>
      <c r="B119" s="22" t="str">
        <f>'Liste Linéaire_Togo'!B119</f>
        <v>FIKLOU Tchotcho</v>
      </c>
      <c r="C119" s="22" t="str">
        <f>'Liste Linéaire_Togo'!F119</f>
        <v>Féminin</v>
      </c>
      <c r="D119" s="22" t="str">
        <f>'Liste Linéaire_Togo'!G119</f>
        <v>Revendeur</v>
      </c>
      <c r="E119" s="22" t="str">
        <f>'Liste Linéaire_Togo'!I119</f>
        <v>Adakpamé</v>
      </c>
      <c r="F119" s="22" t="str">
        <f>VLOOKUP(E119,CARTE!$C$1:$F$300,3,FALSE)</f>
        <v>6.171169451806052</v>
      </c>
      <c r="G119" s="22" t="str">
        <f>VLOOKUP(E119,CARTE!$C$1:$F$300,4,FALSE)</f>
        <v>1.2885405838783568</v>
      </c>
      <c r="H119" s="22" t="str">
        <f>'Liste Linéaire_Togo'!AM119</f>
        <v>Golfe 1</v>
      </c>
      <c r="I119" s="22" t="str">
        <f>'Liste Linéaire_Togo'!N119</f>
        <v>Golfe</v>
      </c>
      <c r="J119" s="22" t="str">
        <f>'Liste Linéaire_Togo'!O119</f>
        <v>Grand Lomé</v>
      </c>
      <c r="K119" s="23">
        <f>'Liste Linéaire_Togo'!P119</f>
        <v>45593</v>
      </c>
      <c r="L119" s="22" t="str">
        <f>'Liste Linéaire_Togo'!Q119</f>
        <v>S44</v>
      </c>
      <c r="M119" s="25" t="str">
        <f>'Liste Linéaire_Togo'!AC119</f>
        <v>Eau en sachet</v>
      </c>
      <c r="N119" s="22" t="str">
        <f>'Liste Linéaire_Togo'!AF119</f>
        <v>négatif</v>
      </c>
      <c r="O119" s="22" t="str">
        <f>'Liste Linéaire_Togo'!AH119</f>
        <v>Oui</v>
      </c>
      <c r="P119" s="23" t="str">
        <f>'Liste Linéaire_Togo'!AI119</f>
        <v>NA</v>
      </c>
      <c r="Q119" s="22" t="str">
        <f>'Liste Linéaire_Togo'!AJ119</f>
        <v>Guéri</v>
      </c>
      <c r="R119" s="22" t="str">
        <f>'Liste Linéaire_Togo'!AO119</f>
        <v>negatif</v>
      </c>
      <c r="S119" s="22" t="str">
        <f>'Liste Linéaire_Togo'!AN119</f>
        <v>Bè-Est</v>
      </c>
    </row>
    <row r="120" spans="1:19" ht="45">
      <c r="A120" t="str">
        <f t="shared" si="1"/>
        <v>Point (1.3054846135860712 6.15306806591882)</v>
      </c>
      <c r="B120" s="22" t="str">
        <f>'Liste Linéaire_Togo'!B120</f>
        <v>AMETOWOU Koffa</v>
      </c>
      <c r="C120" s="22" t="str">
        <f>'Liste Linéaire_Togo'!F120</f>
        <v>Masculin</v>
      </c>
      <c r="D120" s="22" t="str">
        <f>'Liste Linéaire_Togo'!G120</f>
        <v>pêcheur</v>
      </c>
      <c r="E120" s="22" t="str">
        <f>'Liste Linéaire_Togo'!I120</f>
        <v>Gbétsogbé</v>
      </c>
      <c r="F120" s="22" t="str">
        <f>VLOOKUP(E120,CARTE!$C$1:$F$300,3,FALSE)</f>
        <v>6.15306806591882</v>
      </c>
      <c r="G120" s="22" t="str">
        <f>VLOOKUP(E120,CARTE!$C$1:$F$300,4,FALSE)</f>
        <v>1.3054846135860712</v>
      </c>
      <c r="H120" s="22" t="str">
        <f>'Liste Linéaire_Togo'!AM120</f>
        <v>Golfe 6</v>
      </c>
      <c r="I120" s="22" t="str">
        <f>'Liste Linéaire_Togo'!N120</f>
        <v>Golfe</v>
      </c>
      <c r="J120" s="22" t="str">
        <f>'Liste Linéaire_Togo'!O120</f>
        <v>Grand Lomé</v>
      </c>
      <c r="K120" s="23">
        <f>'Liste Linéaire_Togo'!P120</f>
        <v>45594</v>
      </c>
      <c r="L120" s="22" t="str">
        <f>'Liste Linéaire_Togo'!Q120</f>
        <v>S44</v>
      </c>
      <c r="M120" s="25" t="str">
        <f>'Liste Linéaire_Togo'!AC120</f>
        <v>Eau en sachet</v>
      </c>
      <c r="N120" s="22" t="str">
        <f>'Liste Linéaire_Togo'!AF120</f>
        <v>négatif</v>
      </c>
      <c r="O120" s="22" t="str">
        <f>'Liste Linéaire_Togo'!AH120</f>
        <v>Non</v>
      </c>
      <c r="P120" s="23">
        <f>'Liste Linéaire_Togo'!AI120</f>
        <v>45595</v>
      </c>
      <c r="Q120" s="22" t="str">
        <f>'Liste Linéaire_Togo'!AJ120</f>
        <v>Guéri</v>
      </c>
      <c r="R120" s="22" t="str">
        <f>'Liste Linéaire_Togo'!AO120</f>
        <v>negatif</v>
      </c>
      <c r="S120" s="22" t="str">
        <f>'Liste Linéaire_Togo'!AN120</f>
        <v>Baguida</v>
      </c>
    </row>
    <row r="121" spans="1:19" ht="30">
      <c r="A121" t="str">
        <f t="shared" si="1"/>
        <v>Point ( 1.3065224647621934 6.170206928331889)</v>
      </c>
      <c r="B121" s="22" t="str">
        <f>'Liste Linéaire_Togo'!B121</f>
        <v>SILIVI AKOUVI</v>
      </c>
      <c r="C121" s="22" t="str">
        <f>'Liste Linéaire_Togo'!F121</f>
        <v>Féminin</v>
      </c>
      <c r="D121" s="22" t="str">
        <f>'Liste Linéaire_Togo'!G121</f>
        <v>Boulangère</v>
      </c>
      <c r="E121" s="22" t="str">
        <f>'Liste Linéaire_Togo'!I121</f>
        <v>Adamavo</v>
      </c>
      <c r="F121" s="22" t="str">
        <f>VLOOKUP(E121,CARTE!$C$1:$F$300,3,FALSE)</f>
        <v>6.170206928331889</v>
      </c>
      <c r="G121" s="22" t="str">
        <f>VLOOKUP(E121,CARTE!$C$1:$F$300,4,FALSE)</f>
        <v xml:space="preserve"> 1.3065224647621934</v>
      </c>
      <c r="H121" s="22" t="str">
        <f>'Liste Linéaire_Togo'!AM121</f>
        <v>Golfe 6</v>
      </c>
      <c r="I121" s="22" t="str">
        <f>'Liste Linéaire_Togo'!N121</f>
        <v>Golfe</v>
      </c>
      <c r="J121" s="22" t="str">
        <f>'Liste Linéaire_Togo'!O121</f>
        <v>Grand Lomé</v>
      </c>
      <c r="K121" s="23">
        <f>'Liste Linéaire_Togo'!P121</f>
        <v>45598</v>
      </c>
      <c r="L121" s="22" t="str">
        <f>'Liste Linéaire_Togo'!Q121</f>
        <v>S44</v>
      </c>
      <c r="M121" s="25" t="str">
        <f>'Liste Linéaire_Togo'!AC121</f>
        <v>Eau de puits</v>
      </c>
      <c r="N121" s="22" t="str">
        <f>'Liste Linéaire_Togo'!AF121</f>
        <v>négatif</v>
      </c>
      <c r="O121" s="22" t="str">
        <f>'Liste Linéaire_Togo'!AH121</f>
        <v>Non</v>
      </c>
      <c r="P121" s="23">
        <f>'Liste Linéaire_Togo'!AI121</f>
        <v>45598</v>
      </c>
      <c r="Q121" s="22" t="str">
        <f>'Liste Linéaire_Togo'!AJ121</f>
        <v>Guéri</v>
      </c>
      <c r="R121" s="22" t="str">
        <f>'Liste Linéaire_Togo'!AO121</f>
        <v>negatif</v>
      </c>
      <c r="S121" s="22" t="str">
        <f>'Liste Linéaire_Togo'!AN121</f>
        <v>Bè-Est</v>
      </c>
    </row>
    <row r="122" spans="1:19" ht="45">
      <c r="A122" t="str">
        <f t="shared" si="1"/>
        <v>Point ( 1.3065224647621934 6.170206928331889)</v>
      </c>
      <c r="B122" s="22" t="str">
        <f>'Liste Linéaire_Togo'!B122</f>
        <v>AKOWONOU Rodrigue</v>
      </c>
      <c r="C122" s="22" t="str">
        <f>'Liste Linéaire_Togo'!F122</f>
        <v>Masculin</v>
      </c>
      <c r="D122" s="22" t="str">
        <f>'Liste Linéaire_Togo'!G122</f>
        <v>NA (Enfant)</v>
      </c>
      <c r="E122" s="22" t="str">
        <f>'Liste Linéaire_Togo'!I122</f>
        <v>Adamavo</v>
      </c>
      <c r="F122" s="22" t="str">
        <f>VLOOKUP(E122,CARTE!$C$1:$F$300,3,FALSE)</f>
        <v>6.170206928331889</v>
      </c>
      <c r="G122" s="22" t="str">
        <f>VLOOKUP(E122,CARTE!$C$1:$F$300,4,FALSE)</f>
        <v xml:space="preserve"> 1.3065224647621934</v>
      </c>
      <c r="H122" s="22" t="str">
        <f>'Liste Linéaire_Togo'!AM122</f>
        <v>Golfe 6</v>
      </c>
      <c r="I122" s="22" t="str">
        <f>'Liste Linéaire_Togo'!N122</f>
        <v>Golfe</v>
      </c>
      <c r="J122" s="22" t="str">
        <f>'Liste Linéaire_Togo'!O122</f>
        <v>Grand Lomé</v>
      </c>
      <c r="K122" s="23">
        <f>'Liste Linéaire_Togo'!P122</f>
        <v>45597</v>
      </c>
      <c r="L122" s="22" t="str">
        <f>'Liste Linéaire_Togo'!Q122</f>
        <v>S44</v>
      </c>
      <c r="M122" s="25" t="str">
        <f>'Liste Linéaire_Togo'!AC122</f>
        <v>Eau de rivière</v>
      </c>
      <c r="N122" s="22" t="str">
        <f>'Liste Linéaire_Togo'!AF122</f>
        <v>négatif</v>
      </c>
      <c r="O122" s="22" t="str">
        <f>'Liste Linéaire_Togo'!AH122</f>
        <v>Non</v>
      </c>
      <c r="P122" s="23">
        <f>'Liste Linéaire_Togo'!AI122</f>
        <v>45598</v>
      </c>
      <c r="Q122" s="22" t="str">
        <f>'Liste Linéaire_Togo'!AJ122</f>
        <v>Guéri</v>
      </c>
      <c r="R122" s="22" t="str">
        <f>'Liste Linéaire_Togo'!AO122</f>
        <v>negatif</v>
      </c>
      <c r="S122" s="22" t="str">
        <f>'Liste Linéaire_Togo'!AN122</f>
        <v>Bè-Est</v>
      </c>
    </row>
    <row r="123" spans="1:19" ht="60">
      <c r="A123" t="str">
        <f t="shared" si="1"/>
        <v>Point (1.3275633519218346 6.176026591764903)</v>
      </c>
      <c r="B123" s="22" t="str">
        <f>'Liste Linéaire_Togo'!B123</f>
        <v>TEUGBEDOR Akossiwa</v>
      </c>
      <c r="C123" s="22" t="str">
        <f>'Liste Linéaire_Togo'!F123</f>
        <v>Féminin</v>
      </c>
      <c r="D123" s="22" t="str">
        <f>'Liste Linéaire_Togo'!G123</f>
        <v>Tresse</v>
      </c>
      <c r="E123" s="22" t="str">
        <f>'Liste Linéaire_Togo'!I123</f>
        <v>Baguida</v>
      </c>
      <c r="F123" s="22" t="str">
        <f>VLOOKUP(E123,CARTE!$C$1:$F$300,3,FALSE)</f>
        <v>6.176026591764903</v>
      </c>
      <c r="G123" s="22" t="str">
        <f>VLOOKUP(E123,CARTE!$C$1:$F$300,4,FALSE)</f>
        <v>1.3275633519218346</v>
      </c>
      <c r="H123" s="22" t="str">
        <f>'Liste Linéaire_Togo'!AM123</f>
        <v>Golfe 6</v>
      </c>
      <c r="I123" s="22" t="str">
        <f>'Liste Linéaire_Togo'!N123</f>
        <v>Golfe</v>
      </c>
      <c r="J123" s="22" t="str">
        <f>'Liste Linéaire_Togo'!O123</f>
        <v>Grand Lomé</v>
      </c>
      <c r="K123" s="23">
        <f>'Liste Linéaire_Togo'!P123</f>
        <v>45593</v>
      </c>
      <c r="L123" s="22" t="str">
        <f>'Liste Linéaire_Togo'!Q123</f>
        <v>S44</v>
      </c>
      <c r="M123" s="25" t="str">
        <f>'Liste Linéaire_Togo'!AC123</f>
        <v>Eau en sachet</v>
      </c>
      <c r="N123" s="22" t="str">
        <f>'Liste Linéaire_Togo'!AF123</f>
        <v>positif</v>
      </c>
      <c r="O123" s="22" t="str">
        <f>'Liste Linéaire_Togo'!AH123</f>
        <v>Oui</v>
      </c>
      <c r="P123" s="23" t="str">
        <f>'Liste Linéaire_Togo'!AI123</f>
        <v>NA</v>
      </c>
      <c r="Q123" s="22" t="str">
        <f>'Liste Linéaire_Togo'!AJ123</f>
        <v>Guéri</v>
      </c>
      <c r="R123" s="22" t="str">
        <f>'Liste Linéaire_Togo'!AO123</f>
        <v>Positif</v>
      </c>
      <c r="S123" s="22" t="str">
        <f>'Liste Linéaire_Togo'!AN123</f>
        <v>Baguida</v>
      </c>
    </row>
    <row r="124" spans="1:19" ht="45">
      <c r="A124" t="str">
        <f t="shared" si="1"/>
        <v>Point ( 1.615224647621934 6.234928331889)</v>
      </c>
      <c r="B124" s="22" t="str">
        <f>'Liste Linéaire_Togo'!B124</f>
        <v>WALLAS   MAWUGNO</v>
      </c>
      <c r="C124" s="22" t="str">
        <f>'Liste Linéaire_Togo'!F124</f>
        <v>Masculin</v>
      </c>
      <c r="D124" s="22" t="str">
        <f>'Liste Linéaire_Togo'!G124</f>
        <v>SANS PROFESSION</v>
      </c>
      <c r="E124" s="22" t="str">
        <f>'Liste Linéaire_Togo'!I124</f>
        <v>BADJI</v>
      </c>
      <c r="F124" s="22" t="str">
        <f>VLOOKUP(E124,CARTE!$C$1:$F$300,3,FALSE)</f>
        <v>6.234928331889</v>
      </c>
      <c r="G124" s="22" t="str">
        <f>VLOOKUP(E124,CARTE!$C$1:$F$300,4,FALSE)</f>
        <v xml:space="preserve"> 1.615224647621934</v>
      </c>
      <c r="H124" s="22" t="str">
        <f>'Liste Linéaire_Togo'!AM124</f>
        <v>Lacs 1</v>
      </c>
      <c r="I124" s="22" t="str">
        <f>'Liste Linéaire_Togo'!N124</f>
        <v>Lacs</v>
      </c>
      <c r="J124" s="22" t="str">
        <f>'Liste Linéaire_Togo'!O124</f>
        <v>MARITIME</v>
      </c>
      <c r="K124" s="23">
        <f>'Liste Linéaire_Togo'!P124</f>
        <v>45593</v>
      </c>
      <c r="L124" s="22" t="str">
        <f>'Liste Linéaire_Togo'!Q124</f>
        <v>S44</v>
      </c>
      <c r="M124" s="25" t="str">
        <f>'Liste Linéaire_Togo'!AC124</f>
        <v>NON</v>
      </c>
      <c r="N124" s="22" t="str">
        <f>'Liste Linéaire_Togo'!AF124</f>
        <v>NON fait</v>
      </c>
      <c r="O124" s="22" t="str">
        <f>'Liste Linéaire_Togo'!AH124</f>
        <v>NON</v>
      </c>
      <c r="P124" s="23">
        <f>'Liste Linéaire_Togo'!AI124</f>
        <v>45594</v>
      </c>
      <c r="Q124" s="22" t="str">
        <f>'Liste Linéaire_Togo'!AJ124</f>
        <v>dcd</v>
      </c>
      <c r="R124" s="22" t="str">
        <f>'Liste Linéaire_Togo'!AO124</f>
        <v>negatif</v>
      </c>
      <c r="S124" s="22" t="str">
        <f>'Liste Linéaire_Togo'!AN124</f>
        <v>Aného</v>
      </c>
    </row>
    <row r="125" spans="1:19" ht="45">
      <c r="A125" t="str">
        <f t="shared" si="1"/>
        <v>Point (1.711843 6.493375)</v>
      </c>
      <c r="B125" s="22" t="str">
        <f>'Liste Linéaire_Togo'!B125</f>
        <v>HOUNKPATI Dosseh</v>
      </c>
      <c r="C125" s="22" t="str">
        <f>'Liste Linéaire_Togo'!F125</f>
        <v>Masculin</v>
      </c>
      <c r="D125" s="22" t="str">
        <f>'Liste Linéaire_Togo'!G125</f>
        <v>Cultivateur</v>
      </c>
      <c r="E125" s="22" t="str">
        <f>'Liste Linéaire_Togo'!I125</f>
        <v>Dogboyou</v>
      </c>
      <c r="F125" s="22" t="str">
        <f>VLOOKUP(E125,CARTE!$C$1:$F$300,3,FALSE)</f>
        <v>6.493375</v>
      </c>
      <c r="G125" s="22" t="str">
        <f>VLOOKUP(E125,CARTE!$C$1:$F$300,4,FALSE)</f>
        <v>1.711843</v>
      </c>
      <c r="H125" s="22" t="str">
        <f>'Liste Linéaire_Togo'!AM125</f>
        <v>Bas-Mono 2</v>
      </c>
      <c r="I125" s="22" t="str">
        <f>'Liste Linéaire_Togo'!N125</f>
        <v>BAS-MONO</v>
      </c>
      <c r="J125" s="22" t="str">
        <f>'Liste Linéaire_Togo'!O125</f>
        <v>MARITIME</v>
      </c>
      <c r="K125" s="23">
        <f>'Liste Linéaire_Togo'!P125</f>
        <v>45597</v>
      </c>
      <c r="L125" s="22" t="str">
        <f>'Liste Linéaire_Togo'!Q125</f>
        <v>S44</v>
      </c>
      <c r="M125" s="25" t="str">
        <f>'Liste Linéaire_Togo'!AC125</f>
        <v>TdE+Eau de fleuve</v>
      </c>
      <c r="N125" s="22" t="str">
        <f>'Liste Linéaire_Togo'!AF125</f>
        <v>négatif</v>
      </c>
      <c r="O125" s="22" t="str">
        <f>'Liste Linéaire_Togo'!AH125</f>
        <v>OUI</v>
      </c>
      <c r="P125" s="23" t="str">
        <f>'Liste Linéaire_Togo'!AI125</f>
        <v>EN COURS</v>
      </c>
      <c r="Q125" s="22" t="str">
        <f>'Liste Linéaire_Togo'!AJ125</f>
        <v>Guéri</v>
      </c>
      <c r="R125" s="22" t="str">
        <f>'Liste Linéaire_Togo'!AO125</f>
        <v>negatif</v>
      </c>
      <c r="S125" s="22" t="str">
        <f>'Liste Linéaire_Togo'!AN125</f>
        <v>Agbétiko</v>
      </c>
    </row>
    <row r="126" spans="1:19" ht="30">
      <c r="A126" t="str">
        <f t="shared" si="1"/>
        <v>Point ( 1.2177901541906115 6.21494796391453)</v>
      </c>
      <c r="B126" s="22" t="str">
        <f>'Liste Linéaire_Togo'!B126</f>
        <v>AROUNA Adamou</v>
      </c>
      <c r="C126" s="22" t="str">
        <f>'Liste Linéaire_Togo'!F126</f>
        <v>Masculin</v>
      </c>
      <c r="D126" s="22" t="str">
        <f>'Liste Linéaire_Togo'!G126</f>
        <v>Revendeur/se</v>
      </c>
      <c r="E126" s="22" t="str">
        <f>'Liste Linéaire_Togo'!I126</f>
        <v>Agoè Kitidjan</v>
      </c>
      <c r="F126" s="22" t="str">
        <f>VLOOKUP(E126,CARTE!$C$1:$F$300,3,FALSE)</f>
        <v>6.21494796391453</v>
      </c>
      <c r="G126" s="22" t="str">
        <f>VLOOKUP(E126,CARTE!$C$1:$F$300,4,FALSE)</f>
        <v xml:space="preserve"> 1.2177901541906115</v>
      </c>
      <c r="H126" s="22" t="str">
        <f>'Liste Linéaire_Togo'!AM126</f>
        <v>Agoè-Nyivé 1</v>
      </c>
      <c r="I126" s="22" t="str">
        <f>'Liste Linéaire_Togo'!N126</f>
        <v xml:space="preserve">Agoè-Nyivé </v>
      </c>
      <c r="J126" s="22" t="str">
        <f>'Liste Linéaire_Togo'!O126</f>
        <v>Grand Lomé</v>
      </c>
      <c r="K126" s="23">
        <f>'Liste Linéaire_Togo'!P126</f>
        <v>45592</v>
      </c>
      <c r="L126" s="22" t="str">
        <f>'Liste Linéaire_Togo'!Q126</f>
        <v>S43</v>
      </c>
      <c r="M126" s="25" t="str">
        <f>'Liste Linéaire_Togo'!AC126</f>
        <v>Tde/Forage</v>
      </c>
      <c r="N126" s="22" t="str">
        <f>'Liste Linéaire_Togo'!AF126</f>
        <v>négatif</v>
      </c>
      <c r="O126" s="22">
        <f>'Liste Linéaire_Togo'!AH126</f>
        <v>0</v>
      </c>
      <c r="P126" s="23">
        <f>'Liste Linéaire_Togo'!AI126</f>
        <v>45596</v>
      </c>
      <c r="Q126" s="22" t="str">
        <f>'Liste Linéaire_Togo'!AJ126</f>
        <v>Guéri</v>
      </c>
      <c r="R126" s="22" t="str">
        <f>'Liste Linéaire_Togo'!AO126</f>
        <v>negatif</v>
      </c>
      <c r="S126" s="22" t="str">
        <f>'Liste Linéaire_Togo'!AN126</f>
        <v>Agoè-Nyivé</v>
      </c>
    </row>
    <row r="127" spans="1:19" ht="75">
      <c r="A127" t="str">
        <f t="shared" si="1"/>
        <v>Point ( 1.1488334834691227 6.27315038934121)</v>
      </c>
      <c r="B127" s="22" t="str">
        <f>'Liste Linéaire_Togo'!B127</f>
        <v>ANIMAKA Kokou Samuel</v>
      </c>
      <c r="C127" s="22" t="str">
        <f>'Liste Linéaire_Togo'!F127</f>
        <v>Masculin</v>
      </c>
      <c r="D127" s="22" t="str">
        <f>'Liste Linéaire_Togo'!G127</f>
        <v>Enfant (moins de 4ans)</v>
      </c>
      <c r="E127" s="22" t="str">
        <f>'Liste Linéaire_Togo'!I127</f>
        <v>Légbassito/Amedenta</v>
      </c>
      <c r="F127" s="22" t="str">
        <f>VLOOKUP(E127,CARTE!$C$1:$F$300,3,FALSE)</f>
        <v>6.27315038934121</v>
      </c>
      <c r="G127" s="22" t="str">
        <f>VLOOKUP(E127,CARTE!$C$1:$F$300,4,FALSE)</f>
        <v xml:space="preserve"> 1.1488334834691227</v>
      </c>
      <c r="H127" s="22" t="str">
        <f>'Liste Linéaire_Togo'!AM127</f>
        <v>Agoè-Nyivé 2</v>
      </c>
      <c r="I127" s="22" t="str">
        <f>'Liste Linéaire_Togo'!N127</f>
        <v xml:space="preserve">Agoè-Nyivé </v>
      </c>
      <c r="J127" s="22" t="str">
        <f>'Liste Linéaire_Togo'!O127</f>
        <v>Grand Lomé</v>
      </c>
      <c r="K127" s="23">
        <f>'Liste Linéaire_Togo'!P127</f>
        <v>45589</v>
      </c>
      <c r="L127" s="22" t="str">
        <f>'Liste Linéaire_Togo'!Q127</f>
        <v>S43</v>
      </c>
      <c r="M127" s="25" t="str">
        <f>'Liste Linéaire_Togo'!AC127</f>
        <v>Forage</v>
      </c>
      <c r="N127" s="22" t="str">
        <f>'Liste Linéaire_Togo'!AF127</f>
        <v>Echantillon en cour de convoyage</v>
      </c>
      <c r="O127" s="22">
        <f>'Liste Linéaire_Togo'!AH127</f>
        <v>0</v>
      </c>
      <c r="P127" s="23">
        <f>'Liste Linéaire_Togo'!AI127</f>
        <v>45597</v>
      </c>
      <c r="Q127" s="22" t="str">
        <f>'Liste Linéaire_Togo'!AJ127</f>
        <v>Guéri</v>
      </c>
      <c r="R127" s="22" t="str">
        <f>'Liste Linéaire_Togo'!AO127</f>
        <v>negatif</v>
      </c>
      <c r="S127" s="22" t="str">
        <f>'Liste Linéaire_Togo'!AN127</f>
        <v>Légbassito</v>
      </c>
    </row>
    <row r="128" spans="1:19" ht="45">
      <c r="A128" t="str">
        <f t="shared" si="1"/>
        <v>Point ( 1.615224647621934 6.234928331889)</v>
      </c>
      <c r="B128" s="22" t="str">
        <f>'Liste Linéaire_Togo'!B128</f>
        <v>AMOUZOUGAN CHIMENE</v>
      </c>
      <c r="C128" s="22" t="str">
        <f>'Liste Linéaire_Togo'!F128</f>
        <v>Féminin</v>
      </c>
      <c r="D128" s="22" t="str">
        <f>'Liste Linéaire_Togo'!G128</f>
        <v>REVENDEUSE</v>
      </c>
      <c r="E128" s="22" t="str">
        <f>'Liste Linéaire_Togo'!I128</f>
        <v>JERICHO</v>
      </c>
      <c r="F128" s="22" t="str">
        <f>VLOOKUP(E128,CARTE!$C$1:$F$300,3,FALSE)</f>
        <v>6.234928331889</v>
      </c>
      <c r="G128" s="22" t="str">
        <f>VLOOKUP(E128,CARTE!$C$1:$F$300,4,FALSE)</f>
        <v xml:space="preserve"> 1.615224647621934</v>
      </c>
      <c r="H128" s="22" t="str">
        <f>'Liste Linéaire_Togo'!AM128</f>
        <v>Lacs 1</v>
      </c>
      <c r="I128" s="22" t="str">
        <f>'Liste Linéaire_Togo'!N128</f>
        <v>Lacs</v>
      </c>
      <c r="J128" s="22" t="str">
        <f>'Liste Linéaire_Togo'!O128</f>
        <v>MARITIME</v>
      </c>
      <c r="K128" s="23">
        <f>'Liste Linéaire_Togo'!P128</f>
        <v>45600</v>
      </c>
      <c r="L128" s="22" t="str">
        <f>'Liste Linéaire_Togo'!Q128</f>
        <v>S45</v>
      </c>
      <c r="M128" s="25" t="str">
        <f>'Liste Linéaire_Togo'!AC128</f>
        <v>NON</v>
      </c>
      <c r="N128" s="22" t="str">
        <f>'Liste Linéaire_Togo'!AF128</f>
        <v>positif</v>
      </c>
      <c r="O128" s="22" t="str">
        <f>'Liste Linéaire_Togo'!AH128</f>
        <v>OUI</v>
      </c>
      <c r="P128" s="23">
        <f>'Liste Linéaire_Togo'!AI128</f>
        <v>45602</v>
      </c>
      <c r="Q128" s="22" t="str">
        <f>'Liste Linéaire_Togo'!AJ128</f>
        <v>Guéri</v>
      </c>
      <c r="R128" s="22" t="str">
        <f>'Liste Linéaire_Togo'!AO128</f>
        <v>Positif</v>
      </c>
      <c r="S128" s="22" t="str">
        <f>'Liste Linéaire_Togo'!AN128</f>
        <v>Aného</v>
      </c>
    </row>
    <row r="129" spans="1:19" ht="45">
      <c r="A129" t="str">
        <f t="shared" si="1"/>
        <v>Point ( 1.5825646909844922 6.227396584278712)</v>
      </c>
      <c r="B129" s="22" t="str">
        <f>'Liste Linéaire_Togo'!B129</f>
        <v>KPOTENOU  BRIGITTE</v>
      </c>
      <c r="C129" s="22" t="str">
        <f>'Liste Linéaire_Togo'!F129</f>
        <v>Féminin</v>
      </c>
      <c r="D129" s="22" t="str">
        <f>'Liste Linéaire_Togo'!G129</f>
        <v>ELEVE</v>
      </c>
      <c r="E129" s="22" t="str">
        <f>'Liste Linéaire_Togo'!I129</f>
        <v>AVEME</v>
      </c>
      <c r="F129" s="22" t="str">
        <f>VLOOKUP(E129,CARTE!$C$1:$F$300,3,FALSE)</f>
        <v>6.227396584278712</v>
      </c>
      <c r="G129" s="22" t="str">
        <f>VLOOKUP(E129,CARTE!$C$1:$F$300,4,FALSE)</f>
        <v xml:space="preserve"> 1.5825646909844922</v>
      </c>
      <c r="H129" s="22" t="str">
        <f>'Liste Linéaire_Togo'!AM129</f>
        <v>Lacs 1</v>
      </c>
      <c r="I129" s="22" t="str">
        <f>'Liste Linéaire_Togo'!N129</f>
        <v>Lacs</v>
      </c>
      <c r="J129" s="22" t="str">
        <f>'Liste Linéaire_Togo'!O129</f>
        <v>MARITIME</v>
      </c>
      <c r="K129" s="23">
        <f>'Liste Linéaire_Togo'!P129</f>
        <v>45600</v>
      </c>
      <c r="L129" s="22" t="str">
        <f>'Liste Linéaire_Togo'!Q129</f>
        <v>S45</v>
      </c>
      <c r="M129" s="25" t="str">
        <f>'Liste Linéaire_Togo'!AC129</f>
        <v>NON</v>
      </c>
      <c r="N129" s="22" t="str">
        <f>'Liste Linéaire_Togo'!AF129</f>
        <v>positif</v>
      </c>
      <c r="O129" s="22" t="str">
        <f>'Liste Linéaire_Togo'!AH129</f>
        <v>OUI</v>
      </c>
      <c r="P129" s="23">
        <f>'Liste Linéaire_Togo'!AI129</f>
        <v>45602</v>
      </c>
      <c r="Q129" s="22" t="str">
        <f>'Liste Linéaire_Togo'!AJ129</f>
        <v>Guéri</v>
      </c>
      <c r="R129" s="22" t="str">
        <f>'Liste Linéaire_Togo'!AO129</f>
        <v>Positif</v>
      </c>
      <c r="S129" s="22" t="str">
        <f>'Liste Linéaire_Togo'!AN129</f>
        <v>Aného</v>
      </c>
    </row>
    <row r="130" spans="1:19" ht="45">
      <c r="A130" t="str">
        <f t="shared" si="1"/>
        <v>Point ( 1.60073062276193 6.266859652616071)</v>
      </c>
      <c r="B130" s="22" t="str">
        <f>'Liste Linéaire_Togo'!B130</f>
        <v>KOUMONDJI  JEANNE</v>
      </c>
      <c r="C130" s="22" t="str">
        <f>'Liste Linéaire_Togo'!F130</f>
        <v>Féminin</v>
      </c>
      <c r="D130" s="22" t="str">
        <f>'Liste Linéaire_Togo'!G130</f>
        <v>COIFFEUSE</v>
      </c>
      <c r="E130" s="22" t="str">
        <f>'Liste Linéaire_Togo'!I130</f>
        <v>ADJEGAN</v>
      </c>
      <c r="F130" s="22" t="str">
        <f>VLOOKUP(E130,CARTE!$C$1:$F$300,3,FALSE)</f>
        <v>6.266859652616071</v>
      </c>
      <c r="G130" s="22" t="str">
        <f>VLOOKUP(E130,CARTE!$C$1:$F$300,4,FALSE)</f>
        <v xml:space="preserve"> 1.60073062276193</v>
      </c>
      <c r="H130" s="22" t="str">
        <f>'Liste Linéaire_Togo'!AM130</f>
        <v>Lacs 1</v>
      </c>
      <c r="I130" s="22" t="str">
        <f>'Liste Linéaire_Togo'!N130</f>
        <v>Lacs</v>
      </c>
      <c r="J130" s="22" t="str">
        <f>'Liste Linéaire_Togo'!O130</f>
        <v>MARITIME</v>
      </c>
      <c r="K130" s="23">
        <f>'Liste Linéaire_Togo'!P130</f>
        <v>45599</v>
      </c>
      <c r="L130" s="22" t="str">
        <f>'Liste Linéaire_Togo'!Q130</f>
        <v>S44</v>
      </c>
      <c r="M130" s="25" t="str">
        <f>'Liste Linéaire_Togo'!AC130</f>
        <v>NON</v>
      </c>
      <c r="N130" s="22" t="str">
        <f>'Liste Linéaire_Togo'!AF130</f>
        <v>négatif</v>
      </c>
      <c r="O130" s="22" t="str">
        <f>'Liste Linéaire_Togo'!AH130</f>
        <v>OUI</v>
      </c>
      <c r="P130" s="23">
        <f>'Liste Linéaire_Togo'!AI130</f>
        <v>45603</v>
      </c>
      <c r="Q130" s="22" t="str">
        <f>'Liste Linéaire_Togo'!AJ130</f>
        <v>Guéri</v>
      </c>
      <c r="R130" s="22" t="str">
        <f>'Liste Linéaire_Togo'!AO130</f>
        <v>negatif</v>
      </c>
      <c r="S130" s="22" t="str">
        <f>'Liste Linéaire_Togo'!AN130</f>
        <v>Glidji</v>
      </c>
    </row>
    <row r="131" spans="1:19" ht="30">
      <c r="A131" t="str">
        <f t="shared" ref="A131:A194" si="2">_xlfn.CONCAT("Point (",G131," ",F131,")")</f>
        <v>Point ( 1.615224647621934 6.234928331889)</v>
      </c>
      <c r="B131" s="22" t="str">
        <f>'Liste Linéaire_Togo'!B131</f>
        <v>TOULASSI  KODJO</v>
      </c>
      <c r="C131" s="22" t="str">
        <f>'Liste Linéaire_Togo'!F131</f>
        <v>Masculin</v>
      </c>
      <c r="D131" s="22" t="str">
        <f>'Liste Linéaire_Togo'!G131</f>
        <v>REVENDEUR</v>
      </c>
      <c r="E131" s="22" t="str">
        <f>'Liste Linéaire_Togo'!I131</f>
        <v>JERICHO</v>
      </c>
      <c r="F131" s="22" t="str">
        <f>VLOOKUP(E131,CARTE!$C$1:$F$300,3,FALSE)</f>
        <v>6.234928331889</v>
      </c>
      <c r="G131" s="22" t="str">
        <f>VLOOKUP(E131,CARTE!$C$1:$F$300,4,FALSE)</f>
        <v xml:space="preserve"> 1.615224647621934</v>
      </c>
      <c r="H131" s="22" t="str">
        <f>'Liste Linéaire_Togo'!AM131</f>
        <v>Lacs 1</v>
      </c>
      <c r="I131" s="22" t="str">
        <f>'Liste Linéaire_Togo'!N131</f>
        <v>Lacs</v>
      </c>
      <c r="J131" s="22" t="str">
        <f>'Liste Linéaire_Togo'!O131</f>
        <v>MARITIME</v>
      </c>
      <c r="K131" s="23">
        <f>'Liste Linéaire_Togo'!P131</f>
        <v>45599</v>
      </c>
      <c r="L131" s="22" t="str">
        <f>'Liste Linéaire_Togo'!Q131</f>
        <v>S44</v>
      </c>
      <c r="M131" s="25" t="str">
        <f>'Liste Linéaire_Togo'!AC131</f>
        <v>NON</v>
      </c>
      <c r="N131" s="22" t="str">
        <f>'Liste Linéaire_Togo'!AF131</f>
        <v>positif</v>
      </c>
      <c r="O131" s="22" t="str">
        <f>'Liste Linéaire_Togo'!AH131</f>
        <v>OUI</v>
      </c>
      <c r="P131" s="23">
        <f>'Liste Linéaire_Togo'!AI131</f>
        <v>45603</v>
      </c>
      <c r="Q131" s="22" t="str">
        <f>'Liste Linéaire_Togo'!AJ131</f>
        <v>Guéri</v>
      </c>
      <c r="R131" s="22" t="str">
        <f>'Liste Linéaire_Togo'!AO131</f>
        <v>Positif</v>
      </c>
      <c r="S131" s="22" t="str">
        <f>'Liste Linéaire_Togo'!AN131</f>
        <v>Aného</v>
      </c>
    </row>
    <row r="132" spans="1:19" ht="45">
      <c r="A132" t="str">
        <f t="shared" si="2"/>
        <v>Point ( 1.762305618314484 6.280782053118657)</v>
      </c>
      <c r="B132" s="22" t="str">
        <f>'Liste Linéaire_Togo'!B132</f>
        <v>FIATEPE RODRIGUE</v>
      </c>
      <c r="C132" s="22" t="str">
        <f>'Liste Linéaire_Togo'!F132</f>
        <v>Masculin</v>
      </c>
      <c r="D132" s="22" t="str">
        <f>'Liste Linéaire_Togo'!G132</f>
        <v>ECOLIER</v>
      </c>
      <c r="E132" s="22" t="str">
        <f>'Liste Linéaire_Togo'!I132</f>
        <v>AZIAGBACONDJI</v>
      </c>
      <c r="F132" s="22" t="str">
        <f>VLOOKUP(E132,CARTE!$C$1:$F$300,3,FALSE)</f>
        <v>6.280782053118657</v>
      </c>
      <c r="G132" s="22" t="str">
        <f>VLOOKUP(E132,CARTE!$C$1:$F$300,4,FALSE)</f>
        <v xml:space="preserve"> 1.762305618314484</v>
      </c>
      <c r="H132" s="22" t="str">
        <f>'Liste Linéaire_Togo'!AM132</f>
        <v>Lacs 1</v>
      </c>
      <c r="I132" s="22" t="str">
        <f>'Liste Linéaire_Togo'!N132</f>
        <v>Lacs</v>
      </c>
      <c r="J132" s="22" t="str">
        <f>'Liste Linéaire_Togo'!O132</f>
        <v>MARITIME</v>
      </c>
      <c r="K132" s="23">
        <f>'Liste Linéaire_Togo'!P132</f>
        <v>45599</v>
      </c>
      <c r="L132" s="22" t="str">
        <f>'Liste Linéaire_Togo'!Q132</f>
        <v>S44</v>
      </c>
      <c r="M132" s="25" t="str">
        <f>'Liste Linéaire_Togo'!AC132</f>
        <v>NON</v>
      </c>
      <c r="N132" s="22" t="str">
        <f>'Liste Linéaire_Togo'!AF132</f>
        <v>négatif</v>
      </c>
      <c r="O132" s="22" t="str">
        <f>'Liste Linéaire_Togo'!AH132</f>
        <v>NON</v>
      </c>
      <c r="P132" s="23">
        <f>'Liste Linéaire_Togo'!AI132</f>
        <v>45603</v>
      </c>
      <c r="Q132" s="22" t="str">
        <f>'Liste Linéaire_Togo'!AJ132</f>
        <v>Guéri</v>
      </c>
      <c r="R132" s="22" t="str">
        <f>'Liste Linéaire_Togo'!AO132</f>
        <v>negatif</v>
      </c>
      <c r="S132" s="22" t="str">
        <f>'Liste Linéaire_Togo'!AN132</f>
        <v>AdjIdo</v>
      </c>
    </row>
    <row r="133" spans="1:19" ht="60">
      <c r="A133" t="str">
        <f t="shared" si="2"/>
        <v>Point ( 1.615224647621934 6.234928331889)</v>
      </c>
      <c r="B133" s="22" t="str">
        <f>'Liste Linéaire_Togo'!B133</f>
        <v>AMOUZOU   LATA CLAUDE</v>
      </c>
      <c r="C133" s="22" t="str">
        <f>'Liste Linéaire_Togo'!F133</f>
        <v>Masculin</v>
      </c>
      <c r="D133" s="22" t="str">
        <f>'Liste Linéaire_Togo'!G133</f>
        <v>APPRENTI ELECTRICIEN</v>
      </c>
      <c r="E133" s="22" t="str">
        <f>'Liste Linéaire_Togo'!I133</f>
        <v>ZALIVE</v>
      </c>
      <c r="F133" s="22" t="str">
        <f>VLOOKUP(E133,CARTE!$C$1:$F$300,3,FALSE)</f>
        <v>6.234928331889</v>
      </c>
      <c r="G133" s="22" t="str">
        <f>VLOOKUP(E133,CARTE!$C$1:$F$300,4,FALSE)</f>
        <v xml:space="preserve"> 1.615224647621934</v>
      </c>
      <c r="H133" s="22" t="str">
        <f>'Liste Linéaire_Togo'!AM133</f>
        <v>Lacs 1</v>
      </c>
      <c r="I133" s="22" t="str">
        <f>'Liste Linéaire_Togo'!N133</f>
        <v>Lacs</v>
      </c>
      <c r="J133" s="22" t="str">
        <f>'Liste Linéaire_Togo'!O133</f>
        <v>MARITIME</v>
      </c>
      <c r="K133" s="23">
        <f>'Liste Linéaire_Togo'!P133</f>
        <v>45598</v>
      </c>
      <c r="L133" s="22" t="str">
        <f>'Liste Linéaire_Togo'!Q133</f>
        <v>S44</v>
      </c>
      <c r="M133" s="25" t="str">
        <f>'Liste Linéaire_Togo'!AC133</f>
        <v>NON</v>
      </c>
      <c r="N133" s="22" t="str">
        <f>'Liste Linéaire_Togo'!AF133</f>
        <v>positif</v>
      </c>
      <c r="O133" s="22" t="str">
        <f>'Liste Linéaire_Togo'!AH133</f>
        <v>OUI</v>
      </c>
      <c r="P133" s="23">
        <f>'Liste Linéaire_Togo'!AI133</f>
        <v>45603</v>
      </c>
      <c r="Q133" s="22" t="str">
        <f>'Liste Linéaire_Togo'!AJ133</f>
        <v>Guéri</v>
      </c>
      <c r="R133" s="22" t="str">
        <f>'Liste Linéaire_Togo'!AO133</f>
        <v>Positif</v>
      </c>
      <c r="S133" s="22" t="str">
        <f>'Liste Linéaire_Togo'!AN133</f>
        <v>Aného</v>
      </c>
    </row>
    <row r="134" spans="1:19" ht="30">
      <c r="A134" t="str">
        <f t="shared" si="2"/>
        <v>Point ( 1.5825646909844922 6.227396584278712)</v>
      </c>
      <c r="B134" s="22" t="str">
        <f>'Liste Linéaire_Togo'!B134</f>
        <v>GNAVO  HERVE</v>
      </c>
      <c r="C134" s="22" t="str">
        <f>'Liste Linéaire_Togo'!F134</f>
        <v>Masculin</v>
      </c>
      <c r="D134" s="22" t="str">
        <f>'Liste Linéaire_Togo'!G134</f>
        <v>MENUISIER ALU</v>
      </c>
      <c r="E134" s="22" t="str">
        <f>'Liste Linéaire_Togo'!I134</f>
        <v>AVEME</v>
      </c>
      <c r="F134" s="22" t="str">
        <f>VLOOKUP(E134,CARTE!$C$1:$F$300,3,FALSE)</f>
        <v>6.227396584278712</v>
      </c>
      <c r="G134" s="22" t="str">
        <f>VLOOKUP(E134,CARTE!$C$1:$F$300,4,FALSE)</f>
        <v xml:space="preserve"> 1.5825646909844922</v>
      </c>
      <c r="H134" s="22" t="str">
        <f>'Liste Linéaire_Togo'!AM134</f>
        <v>Lacs 1</v>
      </c>
      <c r="I134" s="22" t="str">
        <f>'Liste Linéaire_Togo'!N134</f>
        <v>Lacs</v>
      </c>
      <c r="J134" s="22" t="str">
        <f>'Liste Linéaire_Togo'!O134</f>
        <v>MARITIME</v>
      </c>
      <c r="K134" s="23">
        <f>'Liste Linéaire_Togo'!P134</f>
        <v>45601</v>
      </c>
      <c r="L134" s="22" t="str">
        <f>'Liste Linéaire_Togo'!Q134</f>
        <v>S45</v>
      </c>
      <c r="M134" s="25" t="str">
        <f>'Liste Linéaire_Togo'!AC134</f>
        <v>NON</v>
      </c>
      <c r="N134" s="22" t="str">
        <f>'Liste Linéaire_Togo'!AF134</f>
        <v>positif</v>
      </c>
      <c r="O134" s="22" t="str">
        <f>'Liste Linéaire_Togo'!AH134</f>
        <v>OUI</v>
      </c>
      <c r="P134" s="23">
        <f>'Liste Linéaire_Togo'!AI134</f>
        <v>45603</v>
      </c>
      <c r="Q134" s="22" t="str">
        <f>'Liste Linéaire_Togo'!AJ134</f>
        <v>Guéri</v>
      </c>
      <c r="R134" s="22" t="str">
        <f>'Liste Linéaire_Togo'!AO134</f>
        <v>Positif</v>
      </c>
      <c r="S134" s="22" t="str">
        <f>'Liste Linéaire_Togo'!AN134</f>
        <v>Aného</v>
      </c>
    </row>
    <row r="135" spans="1:19" ht="45">
      <c r="A135" t="str">
        <f t="shared" si="2"/>
        <v>Point ( 1.5825646909844922 6.227396584278712)</v>
      </c>
      <c r="B135" s="22" t="str">
        <f>'Liste Linéaire_Togo'!B135</f>
        <v>ALOMASSOU   ATSOU</v>
      </c>
      <c r="C135" s="22" t="str">
        <f>'Liste Linéaire_Togo'!F135</f>
        <v>Masculin</v>
      </c>
      <c r="D135" s="22" t="str">
        <f>'Liste Linéaire_Togo'!G135</f>
        <v>N/A</v>
      </c>
      <c r="E135" s="22" t="str">
        <f>'Liste Linéaire_Togo'!I135</f>
        <v>AVEME</v>
      </c>
      <c r="F135" s="22" t="str">
        <f>VLOOKUP(E135,CARTE!$C$1:$F$300,3,FALSE)</f>
        <v>6.227396584278712</v>
      </c>
      <c r="G135" s="22" t="str">
        <f>VLOOKUP(E135,CARTE!$C$1:$F$300,4,FALSE)</f>
        <v xml:space="preserve"> 1.5825646909844922</v>
      </c>
      <c r="H135" s="22" t="str">
        <f>'Liste Linéaire_Togo'!AM135</f>
        <v>Lacs 1</v>
      </c>
      <c r="I135" s="22" t="str">
        <f>'Liste Linéaire_Togo'!N135</f>
        <v>Lacs</v>
      </c>
      <c r="J135" s="22" t="str">
        <f>'Liste Linéaire_Togo'!O135</f>
        <v>MARITIME</v>
      </c>
      <c r="K135" s="23">
        <f>'Liste Linéaire_Togo'!P135</f>
        <v>45601</v>
      </c>
      <c r="L135" s="22" t="str">
        <f>'Liste Linéaire_Togo'!Q135</f>
        <v>S45</v>
      </c>
      <c r="M135" s="25" t="str">
        <f>'Liste Linéaire_Togo'!AC135</f>
        <v>NON</v>
      </c>
      <c r="N135" s="22" t="str">
        <f>'Liste Linéaire_Togo'!AF135</f>
        <v>négatif</v>
      </c>
      <c r="O135" s="22" t="str">
        <f>'Liste Linéaire_Togo'!AH135</f>
        <v>OUI</v>
      </c>
      <c r="P135" s="23">
        <f>'Liste Linéaire_Togo'!AI135</f>
        <v>45603</v>
      </c>
      <c r="Q135" s="22" t="str">
        <f>'Liste Linéaire_Togo'!AJ135</f>
        <v>Guéri</v>
      </c>
      <c r="R135" s="22" t="str">
        <f>'Liste Linéaire_Togo'!AO135</f>
        <v>negatif</v>
      </c>
      <c r="S135" s="22" t="str">
        <f>'Liste Linéaire_Togo'!AN135</f>
        <v>Aného</v>
      </c>
    </row>
    <row r="136" spans="1:19" ht="30">
      <c r="A136" t="str">
        <f t="shared" si="2"/>
        <v>Point ( 1.5825646909844922 6.227396584278712)</v>
      </c>
      <c r="B136" s="22" t="str">
        <f>'Liste Linéaire_Togo'!B136</f>
        <v>AKOME  KOKOE</v>
      </c>
      <c r="C136" s="22" t="str">
        <f>'Liste Linéaire_Togo'!F136</f>
        <v>Féminin</v>
      </c>
      <c r="D136" s="22" t="str">
        <f>'Liste Linéaire_Togo'!G136</f>
        <v>N/A</v>
      </c>
      <c r="E136" s="22" t="str">
        <f>'Liste Linéaire_Togo'!I136</f>
        <v>AVEME</v>
      </c>
      <c r="F136" s="22" t="str">
        <f>VLOOKUP(E136,CARTE!$C$1:$F$300,3,FALSE)</f>
        <v>6.227396584278712</v>
      </c>
      <c r="G136" s="22" t="str">
        <f>VLOOKUP(E136,CARTE!$C$1:$F$300,4,FALSE)</f>
        <v xml:space="preserve"> 1.5825646909844922</v>
      </c>
      <c r="H136" s="22" t="str">
        <f>'Liste Linéaire_Togo'!AM136</f>
        <v>Lacs 1</v>
      </c>
      <c r="I136" s="22" t="str">
        <f>'Liste Linéaire_Togo'!N136</f>
        <v>Lacs</v>
      </c>
      <c r="J136" s="22" t="str">
        <f>'Liste Linéaire_Togo'!O136</f>
        <v>MARITIME</v>
      </c>
      <c r="K136" s="23">
        <f>'Liste Linéaire_Togo'!P136</f>
        <v>45601</v>
      </c>
      <c r="L136" s="22" t="str">
        <f>'Liste Linéaire_Togo'!Q136</f>
        <v>S45</v>
      </c>
      <c r="M136" s="25" t="str">
        <f>'Liste Linéaire_Togo'!AC136</f>
        <v>NON</v>
      </c>
      <c r="N136" s="22" t="str">
        <f>'Liste Linéaire_Togo'!AF136</f>
        <v>positif</v>
      </c>
      <c r="O136" s="22" t="str">
        <f>'Liste Linéaire_Togo'!AH136</f>
        <v>OUI</v>
      </c>
      <c r="P136" s="23">
        <f>'Liste Linéaire_Togo'!AI136</f>
        <v>45603</v>
      </c>
      <c r="Q136" s="22" t="str">
        <f>'Liste Linéaire_Togo'!AJ136</f>
        <v>Guéri</v>
      </c>
      <c r="R136" s="22" t="str">
        <f>'Liste Linéaire_Togo'!AO136</f>
        <v>Positif</v>
      </c>
      <c r="S136" s="22" t="str">
        <f>'Liste Linéaire_Togo'!AN136</f>
        <v>Aného</v>
      </c>
    </row>
    <row r="137" spans="1:19" ht="30">
      <c r="A137" t="str">
        <f t="shared" si="2"/>
        <v>Point ( 1.5825646909844922 6.227396584278712)</v>
      </c>
      <c r="B137" s="22" t="str">
        <f>'Liste Linéaire_Togo'!B137</f>
        <v>ABOUYO  KOSSI</v>
      </c>
      <c r="C137" s="22" t="str">
        <f>'Liste Linéaire_Togo'!F137</f>
        <v>Masculin</v>
      </c>
      <c r="D137" s="22" t="str">
        <f>'Liste Linéaire_Togo'!G137</f>
        <v>N/A</v>
      </c>
      <c r="E137" s="22" t="str">
        <f>'Liste Linéaire_Togo'!I137</f>
        <v>AVEME</v>
      </c>
      <c r="F137" s="22" t="str">
        <f>VLOOKUP(E137,CARTE!$C$1:$F$300,3,FALSE)</f>
        <v>6.227396584278712</v>
      </c>
      <c r="G137" s="22" t="str">
        <f>VLOOKUP(E137,CARTE!$C$1:$F$300,4,FALSE)</f>
        <v xml:space="preserve"> 1.5825646909844922</v>
      </c>
      <c r="H137" s="22" t="str">
        <f>'Liste Linéaire_Togo'!AM137</f>
        <v>Lacs 1</v>
      </c>
      <c r="I137" s="22" t="str">
        <f>'Liste Linéaire_Togo'!N137</f>
        <v>Lacs</v>
      </c>
      <c r="J137" s="22" t="str">
        <f>'Liste Linéaire_Togo'!O137</f>
        <v>MARITIME</v>
      </c>
      <c r="K137" s="23">
        <f>'Liste Linéaire_Togo'!P137</f>
        <v>45601</v>
      </c>
      <c r="L137" s="22" t="str">
        <f>'Liste Linéaire_Togo'!Q137</f>
        <v>S45</v>
      </c>
      <c r="M137" s="25" t="str">
        <f>'Liste Linéaire_Togo'!AC137</f>
        <v>NON</v>
      </c>
      <c r="N137" s="22" t="str">
        <f>'Liste Linéaire_Togo'!AF137</f>
        <v>négatif</v>
      </c>
      <c r="O137" s="22" t="str">
        <f>'Liste Linéaire_Togo'!AH137</f>
        <v>OUI</v>
      </c>
      <c r="P137" s="23">
        <f>'Liste Linéaire_Togo'!AI137</f>
        <v>45603</v>
      </c>
      <c r="Q137" s="22" t="str">
        <f>'Liste Linéaire_Togo'!AJ137</f>
        <v>Guéri</v>
      </c>
      <c r="R137" s="22" t="str">
        <f>'Liste Linéaire_Togo'!AO137</f>
        <v>negatif</v>
      </c>
      <c r="S137" s="22" t="str">
        <f>'Liste Linéaire_Togo'!AN137</f>
        <v>Aného</v>
      </c>
    </row>
    <row r="138" spans="1:19" ht="60">
      <c r="A138" t="str">
        <f t="shared" si="2"/>
        <v>Point ( 1.6080765433497823 6.3322757043351965)</v>
      </c>
      <c r="B138" s="22" t="str">
        <f>'Liste Linéaire_Togo'!B138</f>
        <v>AGUESSI YAO GREGOIRE</v>
      </c>
      <c r="C138" s="22" t="str">
        <f>'Liste Linéaire_Togo'!F138</f>
        <v>Masculin</v>
      </c>
      <c r="D138" s="22" t="str">
        <f>'Liste Linéaire_Togo'!G138</f>
        <v>MECANICIEN AUTO</v>
      </c>
      <c r="E138" s="22" t="str">
        <f>'Liste Linéaire_Togo'!I138</f>
        <v>KOLIAFO</v>
      </c>
      <c r="F138" s="22" t="str">
        <f>VLOOKUP(E138,CARTE!$C$1:$F$300,3,FALSE)</f>
        <v>6.3322757043351965</v>
      </c>
      <c r="G138" s="22" t="str">
        <f>VLOOKUP(E138,CARTE!$C$1:$F$300,4,FALSE)</f>
        <v xml:space="preserve"> 1.6080765433497823</v>
      </c>
      <c r="H138" s="22" t="str">
        <f>'Liste Linéaire_Togo'!AM138</f>
        <v>Lacs 4</v>
      </c>
      <c r="I138" s="22" t="str">
        <f>'Liste Linéaire_Togo'!N138</f>
        <v>Lacs</v>
      </c>
      <c r="J138" s="22" t="str">
        <f>'Liste Linéaire_Togo'!O138</f>
        <v>MARITIME</v>
      </c>
      <c r="K138" s="23">
        <f>'Liste Linéaire_Togo'!P138</f>
        <v>45599</v>
      </c>
      <c r="L138" s="22" t="str">
        <f>'Liste Linéaire_Togo'!Q138</f>
        <v>S44</v>
      </c>
      <c r="M138" s="25" t="str">
        <f>'Liste Linéaire_Togo'!AC138</f>
        <v>NON</v>
      </c>
      <c r="N138" s="22" t="str">
        <f>'Liste Linéaire_Togo'!AF138</f>
        <v>positif</v>
      </c>
      <c r="O138" s="22" t="str">
        <f>'Liste Linéaire_Togo'!AH138</f>
        <v>OUI</v>
      </c>
      <c r="P138" s="23">
        <f>'Liste Linéaire_Togo'!AI138</f>
        <v>0</v>
      </c>
      <c r="Q138" s="22" t="str">
        <f>'Liste Linéaire_Togo'!AJ138</f>
        <v>Guéri</v>
      </c>
      <c r="R138" s="22" t="str">
        <f>'Liste Linéaire_Togo'!AO138</f>
        <v>Positif</v>
      </c>
      <c r="S138" s="22" t="str">
        <f>'Liste Linéaire_Togo'!AN138</f>
        <v>Anfoin</v>
      </c>
    </row>
    <row r="139" spans="1:19" ht="60">
      <c r="A139" t="str">
        <f t="shared" si="2"/>
        <v>Point ( 1.5168108854708426 6.24021500926842)</v>
      </c>
      <c r="B139" s="22" t="str">
        <f>'Liste Linéaire_Togo'!B139</f>
        <v xml:space="preserve">HOUNSIME  ALPHONSE  </v>
      </c>
      <c r="C139" s="22" t="str">
        <f>'Liste Linéaire_Togo'!F139</f>
        <v>Masculin</v>
      </c>
      <c r="D139" s="22" t="str">
        <f>'Liste Linéaire_Togo'!G139</f>
        <v xml:space="preserve">MENUISIER </v>
      </c>
      <c r="E139" s="22" t="str">
        <f>'Liste Linéaire_Togo'!I139</f>
        <v>BADOUGBE</v>
      </c>
      <c r="F139" s="22" t="str">
        <f>VLOOKUP(E139,CARTE!$C$1:$F$300,3,FALSE)</f>
        <v>6.24021500926842</v>
      </c>
      <c r="G139" s="22" t="str">
        <f>VLOOKUP(E139,CARTE!$C$1:$F$300,4,FALSE)</f>
        <v xml:space="preserve"> 1.5168108854708426</v>
      </c>
      <c r="H139" s="22" t="str">
        <f>'Liste Linéaire_Togo'!AM139</f>
        <v>Vo 2</v>
      </c>
      <c r="I139" s="22" t="str">
        <f>'Liste Linéaire_Togo'!N139</f>
        <v>LACS</v>
      </c>
      <c r="J139" s="22" t="str">
        <f>'Liste Linéaire_Togo'!O139</f>
        <v>MARITIME</v>
      </c>
      <c r="K139" s="23">
        <f>'Liste Linéaire_Togo'!P139</f>
        <v>45602</v>
      </c>
      <c r="L139" s="22" t="str">
        <f>'Liste Linéaire_Togo'!Q139</f>
        <v>S45</v>
      </c>
      <c r="M139" s="25" t="str">
        <f>'Liste Linéaire_Togo'!AC139</f>
        <v>NON</v>
      </c>
      <c r="N139" s="22" t="str">
        <f>'Liste Linéaire_Togo'!AF139</f>
        <v>négatif</v>
      </c>
      <c r="O139" s="22" t="str">
        <f>'Liste Linéaire_Togo'!AH139</f>
        <v>OUI</v>
      </c>
      <c r="P139" s="23">
        <f>'Liste Linéaire_Togo'!AI139</f>
        <v>45603</v>
      </c>
      <c r="Q139" s="22" t="str">
        <f>'Liste Linéaire_Togo'!AJ139</f>
        <v>Guéri</v>
      </c>
      <c r="R139" s="22" t="str">
        <f>'Liste Linéaire_Togo'!AO139</f>
        <v>negatif</v>
      </c>
      <c r="S139" s="22" t="str">
        <f>'Liste Linéaire_Togo'!AN139</f>
        <v>Togoville</v>
      </c>
    </row>
    <row r="140" spans="1:19" ht="45">
      <c r="A140" t="str">
        <f t="shared" si="2"/>
        <v>Point ( 1.622224647621934 6.23928331889)</v>
      </c>
      <c r="B140" s="22" t="str">
        <f>'Liste Linéaire_Togo'!B140</f>
        <v>HOUEDAKOR  TETE</v>
      </c>
      <c r="C140" s="22" t="str">
        <f>'Liste Linéaire_Togo'!F140</f>
        <v>Masculin</v>
      </c>
      <c r="D140" s="22" t="str">
        <f>'Liste Linéaire_Togo'!G140</f>
        <v>REVENDEUR</v>
      </c>
      <c r="E140" s="22" t="str">
        <f>'Liste Linéaire_Togo'!I140</f>
        <v>MESSAN CONDJI</v>
      </c>
      <c r="F140" s="22" t="str">
        <f>VLOOKUP(E140,CARTE!$C$1:$F$300,3,FALSE)</f>
        <v>6.23928331889</v>
      </c>
      <c r="G140" s="22" t="str">
        <f>VLOOKUP(E140,CARTE!$C$1:$F$300,4,FALSE)</f>
        <v xml:space="preserve"> 1.622224647621934</v>
      </c>
      <c r="H140" s="22" t="str">
        <f>'Liste Linéaire_Togo'!AM140</f>
        <v>Lacs 2</v>
      </c>
      <c r="I140" s="22" t="str">
        <f>'Liste Linéaire_Togo'!N140</f>
        <v>Lacs</v>
      </c>
      <c r="J140" s="22" t="str">
        <f>'Liste Linéaire_Togo'!O140</f>
        <v>MARITIME</v>
      </c>
      <c r="K140" s="23">
        <f>'Liste Linéaire_Togo'!P140</f>
        <v>45600</v>
      </c>
      <c r="L140" s="22" t="str">
        <f>'Liste Linéaire_Togo'!Q140</f>
        <v>S45</v>
      </c>
      <c r="M140" s="25" t="str">
        <f>'Liste Linéaire_Togo'!AC140</f>
        <v>NON</v>
      </c>
      <c r="N140" s="22" t="str">
        <f>'Liste Linéaire_Togo'!AF140</f>
        <v>positif</v>
      </c>
      <c r="O140" s="22" t="str">
        <f>'Liste Linéaire_Togo'!AH140</f>
        <v>OUI</v>
      </c>
      <c r="P140" s="23">
        <f>'Liste Linéaire_Togo'!AI140</f>
        <v>45604</v>
      </c>
      <c r="Q140" s="22" t="str">
        <f>'Liste Linéaire_Togo'!AJ140</f>
        <v>Guéri</v>
      </c>
      <c r="R140" s="22" t="str">
        <f>'Liste Linéaire_Togo'!AO140</f>
        <v>Positif</v>
      </c>
      <c r="S140" s="22" t="str">
        <f>'Liste Linéaire_Togo'!AN140</f>
        <v>Agouégan</v>
      </c>
    </row>
    <row r="141" spans="1:19" ht="45">
      <c r="A141" t="str">
        <f t="shared" si="2"/>
        <v>Point ( 1.615224647621934 6.234928331889)</v>
      </c>
      <c r="B141" s="22" t="str">
        <f>'Liste Linéaire_Togo'!B141</f>
        <v>DJRAMEDO  BLAISE</v>
      </c>
      <c r="C141" s="22" t="str">
        <f>'Liste Linéaire_Togo'!F141</f>
        <v>Masculin</v>
      </c>
      <c r="D141" s="22" t="str">
        <f>'Liste Linéaire_Togo'!G141</f>
        <v>N/A</v>
      </c>
      <c r="E141" s="22" t="str">
        <f>'Liste Linéaire_Togo'!I141</f>
        <v>DEGBENOU</v>
      </c>
      <c r="F141" s="22" t="str">
        <f>VLOOKUP(E141,CARTE!$C$1:$F$300,3,FALSE)</f>
        <v>6.234928331889</v>
      </c>
      <c r="G141" s="22" t="str">
        <f>VLOOKUP(E141,CARTE!$C$1:$F$300,4,FALSE)</f>
        <v xml:space="preserve"> 1.615224647621934</v>
      </c>
      <c r="H141" s="22" t="str">
        <f>'Liste Linéaire_Togo'!AM141</f>
        <v>Lacs 1</v>
      </c>
      <c r="I141" s="22" t="str">
        <f>'Liste Linéaire_Togo'!N141</f>
        <v>Lacs</v>
      </c>
      <c r="J141" s="22" t="str">
        <f>'Liste Linéaire_Togo'!O141</f>
        <v>MARITIME</v>
      </c>
      <c r="K141" s="23">
        <f>'Liste Linéaire_Togo'!P141</f>
        <v>45600</v>
      </c>
      <c r="L141" s="22" t="str">
        <f>'Liste Linéaire_Togo'!Q141</f>
        <v>S45</v>
      </c>
      <c r="M141" s="25" t="str">
        <f>'Liste Linéaire_Togo'!AC141</f>
        <v>NON</v>
      </c>
      <c r="N141" s="22" t="str">
        <f>'Liste Linéaire_Togo'!AF141</f>
        <v>positif</v>
      </c>
      <c r="O141" s="22" t="str">
        <f>'Liste Linéaire_Togo'!AH141</f>
        <v>OUI</v>
      </c>
      <c r="P141" s="23">
        <f>'Liste Linéaire_Togo'!AI141</f>
        <v>0</v>
      </c>
      <c r="Q141" s="22" t="str">
        <f>'Liste Linéaire_Togo'!AJ141</f>
        <v>Guéri</v>
      </c>
      <c r="R141" s="22" t="str">
        <f>'Liste Linéaire_Togo'!AO141</f>
        <v>Positif</v>
      </c>
      <c r="S141" s="22" t="str">
        <f>'Liste Linéaire_Togo'!AN141</f>
        <v>Aného</v>
      </c>
    </row>
    <row r="142" spans="1:19" ht="75">
      <c r="A142" t="str">
        <f t="shared" si="2"/>
        <v>Point ( 1.6439292283123141 6.3355526469012675)</v>
      </c>
      <c r="B142" s="22" t="str">
        <f>'Liste Linéaire_Togo'!B142</f>
        <v>AMAH TCHOUTCHOUI  AFANGNILOU</v>
      </c>
      <c r="C142" s="22" t="str">
        <f>'Liste Linéaire_Togo'!F142</f>
        <v>Féminin</v>
      </c>
      <c r="D142" s="22" t="str">
        <f>'Liste Linéaire_Togo'!G142</f>
        <v>MENAGERE</v>
      </c>
      <c r="E142" s="22" t="str">
        <f>'Liste Linéaire_Togo'!I142</f>
        <v>MELLY DJIGBE</v>
      </c>
      <c r="F142" s="22" t="str">
        <f>VLOOKUP(E142,CARTE!$C$1:$F$300,3,FALSE)</f>
        <v>6.3355526469012675</v>
      </c>
      <c r="G142" s="22" t="str">
        <f>VLOOKUP(E142,CARTE!$C$1:$F$300,4,FALSE)</f>
        <v xml:space="preserve"> 1.6439292283123141</v>
      </c>
      <c r="H142" s="22" t="str">
        <f>'Liste Linéaire_Togo'!AM142</f>
        <v>Lacs 4</v>
      </c>
      <c r="I142" s="22" t="str">
        <f>'Liste Linéaire_Togo'!N142</f>
        <v>Lacs</v>
      </c>
      <c r="J142" s="22" t="str">
        <f>'Liste Linéaire_Togo'!O142</f>
        <v>MARITIME</v>
      </c>
      <c r="K142" s="23">
        <f>'Liste Linéaire_Togo'!P142</f>
        <v>45602</v>
      </c>
      <c r="L142" s="22" t="str">
        <f>'Liste Linéaire_Togo'!Q142</f>
        <v>S45</v>
      </c>
      <c r="M142" s="25" t="str">
        <f>'Liste Linéaire_Togo'!AC142</f>
        <v>NON</v>
      </c>
      <c r="N142" s="22" t="str">
        <f>'Liste Linéaire_Togo'!AF142</f>
        <v>négatif</v>
      </c>
      <c r="O142" s="22" t="str">
        <f>'Liste Linéaire_Togo'!AH142</f>
        <v>NON</v>
      </c>
      <c r="P142" s="23">
        <f>'Liste Linéaire_Togo'!AI142</f>
        <v>45603</v>
      </c>
      <c r="Q142" s="22" t="str">
        <f>'Liste Linéaire_Togo'!AJ142</f>
        <v>Guéri</v>
      </c>
      <c r="R142" s="22" t="str">
        <f>'Liste Linéaire_Togo'!AO142</f>
        <v>Positif</v>
      </c>
      <c r="S142" s="22" t="str">
        <f>'Liste Linéaire_Togo'!AN142</f>
        <v>Aklakou</v>
      </c>
    </row>
    <row r="143" spans="1:19" ht="30">
      <c r="A143" t="str">
        <f t="shared" si="2"/>
        <v>Point ( 1.5825646909844922 6.227396584278712)</v>
      </c>
      <c r="B143" s="22" t="str">
        <f>'Liste Linéaire_Togo'!B143</f>
        <v>DAGBAN ELYSE</v>
      </c>
      <c r="C143" s="22" t="str">
        <f>'Liste Linéaire_Togo'!F143</f>
        <v>Féminin</v>
      </c>
      <c r="D143" s="22" t="str">
        <f>'Liste Linéaire_Togo'!G143</f>
        <v>REVENDEUSE</v>
      </c>
      <c r="E143" s="22" t="str">
        <f>'Liste Linéaire_Togo'!I143</f>
        <v>AVEME</v>
      </c>
      <c r="F143" s="22" t="str">
        <f>VLOOKUP(E143,CARTE!$C$1:$F$300,3,FALSE)</f>
        <v>6.227396584278712</v>
      </c>
      <c r="G143" s="22" t="str">
        <f>VLOOKUP(E143,CARTE!$C$1:$F$300,4,FALSE)</f>
        <v xml:space="preserve"> 1.5825646909844922</v>
      </c>
      <c r="H143" s="22" t="str">
        <f>'Liste Linéaire_Togo'!AM143</f>
        <v>Lacs 1</v>
      </c>
      <c r="I143" s="22" t="str">
        <f>'Liste Linéaire_Togo'!N143</f>
        <v>Lacs</v>
      </c>
      <c r="J143" s="22" t="str">
        <f>'Liste Linéaire_Togo'!O143</f>
        <v>MARITIME</v>
      </c>
      <c r="K143" s="23">
        <f>'Liste Linéaire_Togo'!P143</f>
        <v>45602</v>
      </c>
      <c r="L143" s="22" t="str">
        <f>'Liste Linéaire_Togo'!Q143</f>
        <v>S45</v>
      </c>
      <c r="M143" s="25" t="str">
        <f>'Liste Linéaire_Togo'!AC143</f>
        <v>NON</v>
      </c>
      <c r="N143" s="22" t="str">
        <f>'Liste Linéaire_Togo'!AF143</f>
        <v>positif</v>
      </c>
      <c r="O143" s="22" t="str">
        <f>'Liste Linéaire_Togo'!AH143</f>
        <v>OUI</v>
      </c>
      <c r="P143" s="23">
        <f>'Liste Linéaire_Togo'!AI143</f>
        <v>0</v>
      </c>
      <c r="Q143" s="22" t="str">
        <f>'Liste Linéaire_Togo'!AJ143</f>
        <v>Guéri</v>
      </c>
      <c r="R143" s="22" t="str">
        <f>'Liste Linéaire_Togo'!AO143</f>
        <v>Positif</v>
      </c>
      <c r="S143" s="22" t="str">
        <f>'Liste Linéaire_Togo'!AN143</f>
        <v>Aného</v>
      </c>
    </row>
    <row r="144" spans="1:19" ht="45">
      <c r="A144" t="str">
        <f t="shared" si="2"/>
        <v>Point ( 1.5825646909844922 6.227396584278712)</v>
      </c>
      <c r="B144" s="22" t="str">
        <f>'Liste Linéaire_Togo'!B144</f>
        <v>ADJOKPA CARINA</v>
      </c>
      <c r="C144" s="22" t="str">
        <f>'Liste Linéaire_Togo'!F144</f>
        <v>Féminin</v>
      </c>
      <c r="D144" s="22" t="str">
        <f>'Liste Linéaire_Togo'!G144</f>
        <v>ECOLIERE</v>
      </c>
      <c r="E144" s="22" t="str">
        <f>'Liste Linéaire_Togo'!I144</f>
        <v>AVEME</v>
      </c>
      <c r="F144" s="22" t="str">
        <f>VLOOKUP(E144,CARTE!$C$1:$F$300,3,FALSE)</f>
        <v>6.227396584278712</v>
      </c>
      <c r="G144" s="22" t="str">
        <f>VLOOKUP(E144,CARTE!$C$1:$F$300,4,FALSE)</f>
        <v xml:space="preserve"> 1.5825646909844922</v>
      </c>
      <c r="H144" s="22" t="str">
        <f>'Liste Linéaire_Togo'!AM144</f>
        <v>Lacs 1</v>
      </c>
      <c r="I144" s="22" t="str">
        <f>'Liste Linéaire_Togo'!N144</f>
        <v>Lacs</v>
      </c>
      <c r="J144" s="22" t="str">
        <f>'Liste Linéaire_Togo'!O144</f>
        <v>MARITIME</v>
      </c>
      <c r="K144" s="23">
        <f>'Liste Linéaire_Togo'!P144</f>
        <v>45603</v>
      </c>
      <c r="L144" s="22" t="str">
        <f>'Liste Linéaire_Togo'!Q144</f>
        <v>S45</v>
      </c>
      <c r="M144" s="25" t="str">
        <f>'Liste Linéaire_Togo'!AC144</f>
        <v>NON</v>
      </c>
      <c r="N144" s="22" t="str">
        <f>'Liste Linéaire_Togo'!AF144</f>
        <v>positif</v>
      </c>
      <c r="O144" s="22" t="str">
        <f>'Liste Linéaire_Togo'!AH144</f>
        <v>OUI</v>
      </c>
      <c r="P144" s="23">
        <f>'Liste Linéaire_Togo'!AI144</f>
        <v>45604</v>
      </c>
      <c r="Q144" s="22" t="str">
        <f>'Liste Linéaire_Togo'!AJ144</f>
        <v>Guéri</v>
      </c>
      <c r="R144" s="22" t="str">
        <f>'Liste Linéaire_Togo'!AO144</f>
        <v>Positif</v>
      </c>
      <c r="S144" s="22" t="str">
        <f>'Liste Linéaire_Togo'!AN144</f>
        <v>Aného</v>
      </c>
    </row>
    <row r="145" spans="1:19" ht="45">
      <c r="A145" t="str">
        <f t="shared" si="2"/>
        <v>Point ( 1.5825646909844922 6.227396584278712)</v>
      </c>
      <c r="B145" s="22" t="str">
        <f>'Liste Linéaire_Togo'!B145</f>
        <v>AGOSSOU AKOUETE</v>
      </c>
      <c r="C145" s="22" t="str">
        <f>'Liste Linéaire_Togo'!F145</f>
        <v>Masculin</v>
      </c>
      <c r="D145" s="22" t="str">
        <f>'Liste Linéaire_Togo'!G145</f>
        <v>ELEVE</v>
      </c>
      <c r="E145" s="22" t="str">
        <f>'Liste Linéaire_Togo'!I145</f>
        <v>AVEME</v>
      </c>
      <c r="F145" s="22" t="str">
        <f>VLOOKUP(E145,CARTE!$C$1:$F$300,3,FALSE)</f>
        <v>6.227396584278712</v>
      </c>
      <c r="G145" s="22" t="str">
        <f>VLOOKUP(E145,CARTE!$C$1:$F$300,4,FALSE)</f>
        <v xml:space="preserve"> 1.5825646909844922</v>
      </c>
      <c r="H145" s="22" t="str">
        <f>'Liste Linéaire_Togo'!AM145</f>
        <v>Lacs 1</v>
      </c>
      <c r="I145" s="22" t="str">
        <f>'Liste Linéaire_Togo'!N145</f>
        <v>Lacs</v>
      </c>
      <c r="J145" s="22" t="str">
        <f>'Liste Linéaire_Togo'!O145</f>
        <v>MARITIME</v>
      </c>
      <c r="K145" s="23">
        <f>'Liste Linéaire_Togo'!P145</f>
        <v>45603</v>
      </c>
      <c r="L145" s="22" t="str">
        <f>'Liste Linéaire_Togo'!Q145</f>
        <v>S45</v>
      </c>
      <c r="M145" s="25" t="str">
        <f>'Liste Linéaire_Togo'!AC145</f>
        <v>NON</v>
      </c>
      <c r="N145" s="22" t="str">
        <f>'Liste Linéaire_Togo'!AF145</f>
        <v>positif</v>
      </c>
      <c r="O145" s="22" t="str">
        <f>'Liste Linéaire_Togo'!AH145</f>
        <v>OUI</v>
      </c>
      <c r="P145" s="23">
        <f>'Liste Linéaire_Togo'!AI145</f>
        <v>45606</v>
      </c>
      <c r="Q145" s="22" t="str">
        <f>'Liste Linéaire_Togo'!AJ145</f>
        <v>Guéri</v>
      </c>
      <c r="R145" s="22" t="str">
        <f>'Liste Linéaire_Togo'!AO145</f>
        <v>Positif</v>
      </c>
      <c r="S145" s="22" t="str">
        <f>'Liste Linéaire_Togo'!AN145</f>
        <v>Aného</v>
      </c>
    </row>
    <row r="146" spans="1:19" ht="30">
      <c r="A146" t="str">
        <f t="shared" si="2"/>
        <v>Point ( 1.5825646909844922 6.227396584278712)</v>
      </c>
      <c r="B146" s="22" t="str">
        <f>'Liste Linéaire_Togo'!B146</f>
        <v>AGOSSOU AYAO</v>
      </c>
      <c r="C146" s="22" t="str">
        <f>'Liste Linéaire_Togo'!F146</f>
        <v>Masculin</v>
      </c>
      <c r="D146" s="22" t="str">
        <f>'Liste Linéaire_Togo'!G146</f>
        <v>ELEVE</v>
      </c>
      <c r="E146" s="22" t="str">
        <f>'Liste Linéaire_Togo'!I146</f>
        <v>AVEME</v>
      </c>
      <c r="F146" s="22" t="str">
        <f>VLOOKUP(E146,CARTE!$C$1:$F$300,3,FALSE)</f>
        <v>6.227396584278712</v>
      </c>
      <c r="G146" s="22" t="str">
        <f>VLOOKUP(E146,CARTE!$C$1:$F$300,4,FALSE)</f>
        <v xml:space="preserve"> 1.5825646909844922</v>
      </c>
      <c r="H146" s="22" t="str">
        <f>'Liste Linéaire_Togo'!AM146</f>
        <v>Lacs 1</v>
      </c>
      <c r="I146" s="22" t="str">
        <f>'Liste Linéaire_Togo'!N146</f>
        <v>Lacs</v>
      </c>
      <c r="J146" s="22" t="str">
        <f>'Liste Linéaire_Togo'!O146</f>
        <v>MARITIME</v>
      </c>
      <c r="K146" s="23">
        <f>'Liste Linéaire_Togo'!P146</f>
        <v>45603</v>
      </c>
      <c r="L146" s="22" t="str">
        <f>'Liste Linéaire_Togo'!Q146</f>
        <v>S45</v>
      </c>
      <c r="M146" s="25" t="str">
        <f>'Liste Linéaire_Togo'!AC146</f>
        <v>NON</v>
      </c>
      <c r="N146" s="22" t="str">
        <f>'Liste Linéaire_Togo'!AF146</f>
        <v>positif</v>
      </c>
      <c r="O146" s="22" t="str">
        <f>'Liste Linéaire_Togo'!AH146</f>
        <v>OUI</v>
      </c>
      <c r="P146" s="23">
        <f>'Liste Linéaire_Togo'!AI146</f>
        <v>45606</v>
      </c>
      <c r="Q146" s="22" t="str">
        <f>'Liste Linéaire_Togo'!AJ146</f>
        <v>Guéri</v>
      </c>
      <c r="R146" s="22" t="str">
        <f>'Liste Linéaire_Togo'!AO146</f>
        <v>Positif</v>
      </c>
      <c r="S146" s="22" t="str">
        <f>'Liste Linéaire_Togo'!AN146</f>
        <v>Aného</v>
      </c>
    </row>
    <row r="147" spans="1:19" ht="45">
      <c r="A147" t="str">
        <f t="shared" si="2"/>
        <v>Point ( 1.7100843467076863 6.342400142208208)</v>
      </c>
      <c r="B147" s="22" t="str">
        <f>'Liste Linéaire_Togo'!B147</f>
        <v>MOBAKA OUSMANE</v>
      </c>
      <c r="C147" s="22" t="str">
        <f>'Liste Linéaire_Togo'!F147</f>
        <v>Masculin</v>
      </c>
      <c r="D147" s="22" t="str">
        <f>'Liste Linéaire_Togo'!G147</f>
        <v>N/A</v>
      </c>
      <c r="E147" s="22" t="str">
        <f>'Liste Linéaire_Togo'!I147</f>
        <v>AKLAKOU</v>
      </c>
      <c r="F147" s="22" t="str">
        <f>VLOOKUP(E147,CARTE!$C$1:$F$300,3,FALSE)</f>
        <v>6.342400142208208</v>
      </c>
      <c r="G147" s="22" t="str">
        <f>VLOOKUP(E147,CARTE!$C$1:$F$300,4,FALSE)</f>
        <v xml:space="preserve"> 1.7100843467076863</v>
      </c>
      <c r="H147" s="22" t="str">
        <f>'Liste Linéaire_Togo'!AM147</f>
        <v>Lacs 4</v>
      </c>
      <c r="I147" s="22" t="str">
        <f>'Liste Linéaire_Togo'!N147</f>
        <v>Lacs</v>
      </c>
      <c r="J147" s="22" t="str">
        <f>'Liste Linéaire_Togo'!O147</f>
        <v>MARITIME</v>
      </c>
      <c r="K147" s="23">
        <f>'Liste Linéaire_Togo'!P147</f>
        <v>45600</v>
      </c>
      <c r="L147" s="22" t="str">
        <f>'Liste Linéaire_Togo'!Q147</f>
        <v>S45</v>
      </c>
      <c r="M147" s="25" t="str">
        <f>'Liste Linéaire_Togo'!AC147</f>
        <v>NON</v>
      </c>
      <c r="N147" s="22" t="str">
        <f>'Liste Linéaire_Togo'!AF147</f>
        <v>négatif</v>
      </c>
      <c r="O147" s="22" t="str">
        <f>'Liste Linéaire_Togo'!AH147</f>
        <v>NON</v>
      </c>
      <c r="P147" s="23">
        <f>'Liste Linéaire_Togo'!AI147</f>
        <v>45603</v>
      </c>
      <c r="Q147" s="22" t="str">
        <f>'Liste Linéaire_Togo'!AJ147</f>
        <v>Guéri</v>
      </c>
      <c r="R147" s="22" t="str">
        <f>'Liste Linéaire_Togo'!AO147</f>
        <v>negatif</v>
      </c>
      <c r="S147" s="22" t="str">
        <f>'Liste Linéaire_Togo'!AN147</f>
        <v>Aklakou</v>
      </c>
    </row>
    <row r="148" spans="1:19" ht="30">
      <c r="A148" t="str">
        <f t="shared" si="2"/>
        <v>Point ( 1.510433835226274 6.2158120134552854)</v>
      </c>
      <c r="B148" s="22" t="str">
        <f>'Liste Linéaire_Togo'!B148</f>
        <v>TEKO PAUL</v>
      </c>
      <c r="C148" s="22" t="str">
        <f>'Liste Linéaire_Togo'!F148</f>
        <v>Masculin</v>
      </c>
      <c r="D148" s="22" t="str">
        <f>'Liste Linéaire_Togo'!G148</f>
        <v>CHAUFFEUR</v>
      </c>
      <c r="E148" s="22" t="str">
        <f>'Liste Linéaire_Togo'!I148</f>
        <v>KPEME</v>
      </c>
      <c r="F148" s="22" t="str">
        <f>VLOOKUP(E148,CARTE!$C$1:$F$300,3,FALSE)</f>
        <v>6.2158120134552854</v>
      </c>
      <c r="G148" s="22" t="str">
        <f>VLOOKUP(E148,CARTE!$C$1:$F$300,4,FALSE)</f>
        <v xml:space="preserve"> 1.510433835226274</v>
      </c>
      <c r="H148" s="22" t="str">
        <f>'Liste Linéaire_Togo'!AM148</f>
        <v>Lacs 3</v>
      </c>
      <c r="I148" s="22" t="str">
        <f>'Liste Linéaire_Togo'!N148</f>
        <v>Lacs</v>
      </c>
      <c r="J148" s="22" t="str">
        <f>'Liste Linéaire_Togo'!O148</f>
        <v>MARITIME</v>
      </c>
      <c r="K148" s="23">
        <f>'Liste Linéaire_Togo'!P148</f>
        <v>45596</v>
      </c>
      <c r="L148" s="22" t="str">
        <f>'Liste Linéaire_Togo'!Q148</f>
        <v>S44</v>
      </c>
      <c r="M148" s="25" t="str">
        <f>'Liste Linéaire_Togo'!AC148</f>
        <v>NON</v>
      </c>
      <c r="N148" s="22" t="str">
        <f>'Liste Linéaire_Togo'!AF148</f>
        <v>négatif</v>
      </c>
      <c r="O148" s="22" t="str">
        <f>'Liste Linéaire_Togo'!AH148</f>
        <v>NON</v>
      </c>
      <c r="P148" s="23">
        <f>'Liste Linéaire_Togo'!AI148</f>
        <v>45602</v>
      </c>
      <c r="Q148" s="22" t="str">
        <f>'Liste Linéaire_Togo'!AJ148</f>
        <v>Guéri</v>
      </c>
      <c r="R148" s="22" t="str">
        <f>'Liste Linéaire_Togo'!AO148</f>
        <v>negatif</v>
      </c>
      <c r="S148" s="22" t="str">
        <f>'Liste Linéaire_Togo'!AN148</f>
        <v>Agbodrafo</v>
      </c>
    </row>
    <row r="149" spans="1:19" ht="60">
      <c r="A149" t="str">
        <f t="shared" si="2"/>
        <v>Point ( 1.6080765433497823 6.3322757043351965)</v>
      </c>
      <c r="B149" s="22" t="str">
        <f>'Liste Linéaire_Togo'!B149</f>
        <v>ASSAGBA DOVE</v>
      </c>
      <c r="C149" s="22" t="str">
        <f>'Liste Linéaire_Togo'!F149</f>
        <v>Masculin</v>
      </c>
      <c r="D149" s="22" t="str">
        <f>'Liste Linéaire_Togo'!G149</f>
        <v>APPRENTI HERBORISTE</v>
      </c>
      <c r="E149" s="22" t="str">
        <f>'Liste Linéaire_Togo'!I149</f>
        <v>ANFOIN</v>
      </c>
      <c r="F149" s="22" t="str">
        <f>VLOOKUP(E149,CARTE!$C$1:$F$300,3,FALSE)</f>
        <v>6.3322757043351965</v>
      </c>
      <c r="G149" s="22" t="str">
        <f>VLOOKUP(E149,CARTE!$C$1:$F$300,4,FALSE)</f>
        <v xml:space="preserve"> 1.6080765433497823</v>
      </c>
      <c r="H149" s="22" t="str">
        <f>'Liste Linéaire_Togo'!AM149</f>
        <v>Lacs 4</v>
      </c>
      <c r="I149" s="22" t="str">
        <f>'Liste Linéaire_Togo'!N149</f>
        <v>Lacs</v>
      </c>
      <c r="J149" s="22" t="str">
        <f>'Liste Linéaire_Togo'!O149</f>
        <v>MARITIME</v>
      </c>
      <c r="K149" s="23">
        <f>'Liste Linéaire_Togo'!P149</f>
        <v>45602</v>
      </c>
      <c r="L149" s="22" t="str">
        <f>'Liste Linéaire_Togo'!Q149</f>
        <v>S45</v>
      </c>
      <c r="M149" s="25" t="str">
        <f>'Liste Linéaire_Togo'!AC149</f>
        <v>NON</v>
      </c>
      <c r="N149" s="22" t="str">
        <f>'Liste Linéaire_Togo'!AF149</f>
        <v>négatif</v>
      </c>
      <c r="O149" s="22" t="str">
        <f>'Liste Linéaire_Togo'!AH149</f>
        <v>NON</v>
      </c>
      <c r="P149" s="23">
        <f>'Liste Linéaire_Togo'!AI149</f>
        <v>45603</v>
      </c>
      <c r="Q149" s="22" t="str">
        <f>'Liste Linéaire_Togo'!AJ149</f>
        <v>Guéri</v>
      </c>
      <c r="R149" s="22" t="str">
        <f>'Liste Linéaire_Togo'!AO149</f>
        <v>negatif</v>
      </c>
      <c r="S149" s="22" t="str">
        <f>'Liste Linéaire_Togo'!AN149</f>
        <v>Anfoin</v>
      </c>
    </row>
    <row r="150" spans="1:19" ht="45">
      <c r="A150" t="str">
        <f t="shared" si="2"/>
        <v>Point ( 1.6224774904513273 6.238011398698564)</v>
      </c>
      <c r="B150" s="22" t="str">
        <f>'Liste Linéaire_Togo'!B150</f>
        <v>VODOU  ESSI  IRENE</v>
      </c>
      <c r="C150" s="22" t="str">
        <f>'Liste Linéaire_Togo'!F150</f>
        <v>Féminin</v>
      </c>
      <c r="D150" s="22" t="str">
        <f>'Liste Linéaire_Togo'!G150</f>
        <v>MASSEUSE</v>
      </c>
      <c r="E150" s="22" t="str">
        <f>'Liste Linéaire_Togo'!I150</f>
        <v>SANVEE CONDJI</v>
      </c>
      <c r="F150" s="22" t="str">
        <f>VLOOKUP(E150,CARTE!$C$1:$F$300,3,FALSE)</f>
        <v>6.238011398698564</v>
      </c>
      <c r="G150" s="22" t="str">
        <f>VLOOKUP(E150,CARTE!$C$1:$F$300,4,FALSE)</f>
        <v xml:space="preserve"> 1.6224774904513273</v>
      </c>
      <c r="H150" s="22" t="str">
        <f>'Liste Linéaire_Togo'!AM150</f>
        <v>Lacs 2</v>
      </c>
      <c r="I150" s="22" t="str">
        <f>'Liste Linéaire_Togo'!N150</f>
        <v>Lacs</v>
      </c>
      <c r="J150" s="22" t="str">
        <f>'Liste Linéaire_Togo'!O150</f>
        <v>MARITIME</v>
      </c>
      <c r="K150" s="23">
        <f>'Liste Linéaire_Togo'!P150</f>
        <v>45604</v>
      </c>
      <c r="L150" s="22" t="str">
        <f>'Liste Linéaire_Togo'!Q150</f>
        <v>S45</v>
      </c>
      <c r="M150" s="25" t="str">
        <f>'Liste Linéaire_Togo'!AC150</f>
        <v>NON</v>
      </c>
      <c r="N150" s="22" t="str">
        <f>'Liste Linéaire_Togo'!AF150</f>
        <v>négatif</v>
      </c>
      <c r="O150" s="22" t="str">
        <f>'Liste Linéaire_Togo'!AH150</f>
        <v>OUI</v>
      </c>
      <c r="P150" s="23">
        <f>'Liste Linéaire_Togo'!AI150</f>
        <v>0</v>
      </c>
      <c r="Q150" s="22" t="str">
        <f>'Liste Linéaire_Togo'!AJ150</f>
        <v>Guéri</v>
      </c>
      <c r="R150" s="22" t="str">
        <f>'Liste Linéaire_Togo'!AO150</f>
        <v>negatif</v>
      </c>
      <c r="S150" s="22" t="str">
        <f>'Liste Linéaire_Togo'!AN150</f>
        <v>Agouégan</v>
      </c>
    </row>
    <row r="151" spans="1:19" ht="30">
      <c r="A151" t="str">
        <f t="shared" si="2"/>
        <v>Point ( 1.5825646909844922 6.227396584278712)</v>
      </c>
      <c r="B151" s="22" t="str">
        <f>'Liste Linéaire_Togo'!B151</f>
        <v>AGOSSOU  KOSSI</v>
      </c>
      <c r="C151" s="22" t="str">
        <f>'Liste Linéaire_Togo'!F151</f>
        <v>Masculin</v>
      </c>
      <c r="D151" s="22" t="str">
        <f>'Liste Linéaire_Togo'!G151</f>
        <v>Cultivateur</v>
      </c>
      <c r="E151" s="22" t="str">
        <f>'Liste Linéaire_Togo'!I151</f>
        <v>AVEME</v>
      </c>
      <c r="F151" s="22" t="str">
        <f>VLOOKUP(E151,CARTE!$C$1:$F$300,3,FALSE)</f>
        <v>6.227396584278712</v>
      </c>
      <c r="G151" s="22" t="str">
        <f>VLOOKUP(E151,CARTE!$C$1:$F$300,4,FALSE)</f>
        <v xml:space="preserve"> 1.5825646909844922</v>
      </c>
      <c r="H151" s="22" t="str">
        <f>'Liste Linéaire_Togo'!AM151</f>
        <v>Lacs 1</v>
      </c>
      <c r="I151" s="22" t="str">
        <f>'Liste Linéaire_Togo'!N151</f>
        <v>Lacs</v>
      </c>
      <c r="J151" s="22" t="str">
        <f>'Liste Linéaire_Togo'!O151</f>
        <v>MARITIME</v>
      </c>
      <c r="K151" s="23">
        <f>'Liste Linéaire_Togo'!P151</f>
        <v>45604</v>
      </c>
      <c r="L151" s="22" t="str">
        <f>'Liste Linéaire_Togo'!Q151</f>
        <v>S45</v>
      </c>
      <c r="M151" s="25" t="str">
        <f>'Liste Linéaire_Togo'!AC151</f>
        <v>NON</v>
      </c>
      <c r="N151" s="22" t="str">
        <f>'Liste Linéaire_Togo'!AF151</f>
        <v>négatif</v>
      </c>
      <c r="O151" s="22" t="str">
        <f>'Liste Linéaire_Togo'!AH151</f>
        <v>OUI</v>
      </c>
      <c r="P151" s="23">
        <f>'Liste Linéaire_Togo'!AI151</f>
        <v>0</v>
      </c>
      <c r="Q151" s="22" t="str">
        <f>'Liste Linéaire_Togo'!AJ151</f>
        <v>Guéri</v>
      </c>
      <c r="R151" s="22" t="str">
        <f>'Liste Linéaire_Togo'!AO151</f>
        <v>negatif</v>
      </c>
      <c r="S151" s="22" t="str">
        <f>'Liste Linéaire_Togo'!AN151</f>
        <v>Aného</v>
      </c>
    </row>
    <row r="152" spans="1:19" ht="45">
      <c r="A152" t="str">
        <f t="shared" si="2"/>
        <v>Point ( 1.5825646909844922 6.227396584278712)</v>
      </c>
      <c r="B152" s="22" t="str">
        <f>'Liste Linéaire_Togo'!B152</f>
        <v>AGOSSOU AKOETE</v>
      </c>
      <c r="C152" s="22" t="str">
        <f>'Liste Linéaire_Togo'!F152</f>
        <v>Masculin</v>
      </c>
      <c r="D152" s="22" t="str">
        <f>'Liste Linéaire_Togo'!G152</f>
        <v>ECOLIER</v>
      </c>
      <c r="E152" s="22" t="str">
        <f>'Liste Linéaire_Togo'!I152</f>
        <v>AVEME</v>
      </c>
      <c r="F152" s="22" t="str">
        <f>VLOOKUP(E152,CARTE!$C$1:$F$300,3,FALSE)</f>
        <v>6.227396584278712</v>
      </c>
      <c r="G152" s="22" t="str">
        <f>VLOOKUP(E152,CARTE!$C$1:$F$300,4,FALSE)</f>
        <v xml:space="preserve"> 1.5825646909844922</v>
      </c>
      <c r="H152" s="22" t="str">
        <f>'Liste Linéaire_Togo'!AM152</f>
        <v>Lacs 1</v>
      </c>
      <c r="I152" s="22" t="str">
        <f>'Liste Linéaire_Togo'!N152</f>
        <v>Lacs</v>
      </c>
      <c r="J152" s="22" t="str">
        <f>'Liste Linéaire_Togo'!O152</f>
        <v>MARITIME</v>
      </c>
      <c r="K152" s="23">
        <f>'Liste Linéaire_Togo'!P152</f>
        <v>45605</v>
      </c>
      <c r="L152" s="22" t="str">
        <f>'Liste Linéaire_Togo'!Q152</f>
        <v>S45</v>
      </c>
      <c r="M152" s="25" t="str">
        <f>'Liste Linéaire_Togo'!AC152</f>
        <v>NON</v>
      </c>
      <c r="N152" s="22" t="str">
        <f>'Liste Linéaire_Togo'!AF152</f>
        <v>négatif</v>
      </c>
      <c r="O152" s="22" t="str">
        <f>'Liste Linéaire_Togo'!AH152</f>
        <v>OUI</v>
      </c>
      <c r="P152" s="23">
        <f>'Liste Linéaire_Togo'!AI152</f>
        <v>45606</v>
      </c>
      <c r="Q152" s="22" t="str">
        <f>'Liste Linéaire_Togo'!AJ152</f>
        <v>Guéri</v>
      </c>
      <c r="R152" s="22" t="str">
        <f>'Liste Linéaire_Togo'!AO152</f>
        <v>negatif</v>
      </c>
      <c r="S152" s="22" t="str">
        <f>'Liste Linéaire_Togo'!AN152</f>
        <v>Aného</v>
      </c>
    </row>
    <row r="153" spans="1:19" ht="60">
      <c r="A153" t="str">
        <f t="shared" si="2"/>
        <v>Point ( 1.5825646909844922 6.227396584278712)</v>
      </c>
      <c r="B153" s="22" t="str">
        <f>'Liste Linéaire_Togo'!B153</f>
        <v>GBATOHOUN  DAKOUALO</v>
      </c>
      <c r="C153" s="22" t="str">
        <f>'Liste Linéaire_Togo'!F153</f>
        <v>Féminin</v>
      </c>
      <c r="D153" s="22" t="str">
        <f>'Liste Linéaire_Togo'!G153</f>
        <v>MENAGERE</v>
      </c>
      <c r="E153" s="22" t="str">
        <f>'Liste Linéaire_Togo'!I153</f>
        <v>AVEME</v>
      </c>
      <c r="F153" s="22" t="str">
        <f>VLOOKUP(E153,CARTE!$C$1:$F$300,3,FALSE)</f>
        <v>6.227396584278712</v>
      </c>
      <c r="G153" s="22" t="str">
        <f>VLOOKUP(E153,CARTE!$C$1:$F$300,4,FALSE)</f>
        <v xml:space="preserve"> 1.5825646909844922</v>
      </c>
      <c r="H153" s="22" t="str">
        <f>'Liste Linéaire_Togo'!AM153</f>
        <v>Lacs 1</v>
      </c>
      <c r="I153" s="22" t="str">
        <f>'Liste Linéaire_Togo'!N153</f>
        <v>Lacs</v>
      </c>
      <c r="J153" s="22" t="str">
        <f>'Liste Linéaire_Togo'!O153</f>
        <v>MARITIME</v>
      </c>
      <c r="K153" s="23">
        <f>'Liste Linéaire_Togo'!P153</f>
        <v>45605</v>
      </c>
      <c r="L153" s="22" t="str">
        <f>'Liste Linéaire_Togo'!Q153</f>
        <v>S45</v>
      </c>
      <c r="M153" s="25" t="str">
        <f>'Liste Linéaire_Togo'!AC153</f>
        <v>NON</v>
      </c>
      <c r="N153" s="22" t="str">
        <f>'Liste Linéaire_Togo'!AF153</f>
        <v>négatif</v>
      </c>
      <c r="O153" s="22" t="str">
        <f>'Liste Linéaire_Togo'!AH153</f>
        <v>OUI</v>
      </c>
      <c r="P153" s="23">
        <f>'Liste Linéaire_Togo'!AI153</f>
        <v>45606</v>
      </c>
      <c r="Q153" s="22" t="str">
        <f>'Liste Linéaire_Togo'!AJ153</f>
        <v>Guéri</v>
      </c>
      <c r="R153" s="22" t="str">
        <f>'Liste Linéaire_Togo'!AO153</f>
        <v>negatif</v>
      </c>
      <c r="S153" s="22" t="str">
        <f>'Liste Linéaire_Togo'!AN153</f>
        <v>Aného</v>
      </c>
    </row>
    <row r="154" spans="1:19" ht="45">
      <c r="A154" t="str">
        <f t="shared" si="2"/>
        <v>Point ( 1.6080765433497823 6.3322757043351965)</v>
      </c>
      <c r="B154" s="22" t="str">
        <f>'Liste Linéaire_Togo'!B154</f>
        <v>SIPOKPE KOFFI NICOLAS</v>
      </c>
      <c r="C154" s="22" t="str">
        <f>'Liste Linéaire_Togo'!F154</f>
        <v>Masculin</v>
      </c>
      <c r="D154" s="22" t="str">
        <f>'Liste Linéaire_Togo'!G154</f>
        <v>ENSEIGNANT</v>
      </c>
      <c r="E154" s="22" t="str">
        <f>'Liste Linéaire_Togo'!I154</f>
        <v>ANFOIN</v>
      </c>
      <c r="F154" s="22" t="str">
        <f>VLOOKUP(E154,CARTE!$C$1:$F$300,3,FALSE)</f>
        <v>6.3322757043351965</v>
      </c>
      <c r="G154" s="22" t="str">
        <f>VLOOKUP(E154,CARTE!$C$1:$F$300,4,FALSE)</f>
        <v xml:space="preserve"> 1.6080765433497823</v>
      </c>
      <c r="H154" s="22" t="str">
        <f>'Liste Linéaire_Togo'!AM154</f>
        <v>Lacs 4</v>
      </c>
      <c r="I154" s="22" t="str">
        <f>'Liste Linéaire_Togo'!N154</f>
        <v>Lacs</v>
      </c>
      <c r="J154" s="22" t="str">
        <f>'Liste Linéaire_Togo'!O154</f>
        <v>MARITIME</v>
      </c>
      <c r="K154" s="23">
        <f>'Liste Linéaire_Togo'!P154</f>
        <v>45604</v>
      </c>
      <c r="L154" s="22" t="str">
        <f>'Liste Linéaire_Togo'!Q154</f>
        <v>S45</v>
      </c>
      <c r="M154" s="25" t="str">
        <f>'Liste Linéaire_Togo'!AC154</f>
        <v>NON</v>
      </c>
      <c r="N154" s="22" t="str">
        <f>'Liste Linéaire_Togo'!AF154</f>
        <v>négatif</v>
      </c>
      <c r="O154" s="22" t="str">
        <f>'Liste Linéaire_Togo'!AH154</f>
        <v>OUI</v>
      </c>
      <c r="P154" s="23">
        <f>'Liste Linéaire_Togo'!AI154</f>
        <v>0</v>
      </c>
      <c r="Q154" s="22" t="str">
        <f>'Liste Linéaire_Togo'!AJ154</f>
        <v>Guéri</v>
      </c>
      <c r="R154" s="22" t="str">
        <f>'Liste Linéaire_Togo'!AO154</f>
        <v>negatif</v>
      </c>
      <c r="S154" s="22" t="str">
        <f>'Liste Linéaire_Togo'!AN154</f>
        <v>Anfoin</v>
      </c>
    </row>
    <row r="155" spans="1:19" ht="30">
      <c r="A155" t="str">
        <f t="shared" si="2"/>
        <v>Point ( 1.762305618314484 6.280782053118657)</v>
      </c>
      <c r="B155" s="22" t="str">
        <f>'Liste Linéaire_Togo'!B155</f>
        <v>AMETO JOH</v>
      </c>
      <c r="C155" s="22" t="str">
        <f>'Liste Linéaire_Togo'!F155</f>
        <v>Masculin</v>
      </c>
      <c r="D155" s="22" t="str">
        <f>'Liste Linéaire_Togo'!G155</f>
        <v>PECHEUR</v>
      </c>
      <c r="E155" s="22" t="str">
        <f>'Liste Linéaire_Togo'!I155</f>
        <v>TOGBECONDJI</v>
      </c>
      <c r="F155" s="22" t="str">
        <f>VLOOKUP(E155,CARTE!$C$1:$F$300,3,FALSE)</f>
        <v>6.280782053118657</v>
      </c>
      <c r="G155" s="22" t="str">
        <f>VLOOKUP(E155,CARTE!$C$1:$F$300,4,FALSE)</f>
        <v xml:space="preserve"> 1.762305618314484</v>
      </c>
      <c r="H155" s="22" t="str">
        <f>'Liste Linéaire_Togo'!AM155</f>
        <v>Lacs 1</v>
      </c>
      <c r="I155" s="22" t="str">
        <f>'Liste Linéaire_Togo'!N155</f>
        <v>Lacs</v>
      </c>
      <c r="J155" s="22" t="str">
        <f>'Liste Linéaire_Togo'!O155</f>
        <v>MARITIME</v>
      </c>
      <c r="K155" s="23">
        <f>'Liste Linéaire_Togo'!P155</f>
        <v>45605</v>
      </c>
      <c r="L155" s="22" t="str">
        <f>'Liste Linéaire_Togo'!Q155</f>
        <v>S45</v>
      </c>
      <c r="M155" s="25" t="str">
        <f>'Liste Linéaire_Togo'!AC155</f>
        <v>NON</v>
      </c>
      <c r="N155" s="22" t="str">
        <f>'Liste Linéaire_Togo'!AF155</f>
        <v>positif</v>
      </c>
      <c r="O155" s="22" t="str">
        <f>'Liste Linéaire_Togo'!AH155</f>
        <v>OUI</v>
      </c>
      <c r="P155" s="23">
        <f>'Liste Linéaire_Togo'!AI155</f>
        <v>0</v>
      </c>
      <c r="Q155" s="22" t="str">
        <f>'Liste Linéaire_Togo'!AJ155</f>
        <v>Guéri</v>
      </c>
      <c r="R155" s="22" t="str">
        <f>'Liste Linéaire_Togo'!AO155</f>
        <v>Positif</v>
      </c>
      <c r="S155" s="22" t="str">
        <f>'Liste Linéaire_Togo'!AN155</f>
        <v>AdjIdo</v>
      </c>
    </row>
    <row r="156" spans="1:19" ht="30">
      <c r="A156" t="str">
        <f t="shared" si="2"/>
        <v>Point ( 1.762305618314484 6.280782053118657)</v>
      </c>
      <c r="B156" s="22" t="str">
        <f>'Liste Linéaire_Togo'!B156</f>
        <v>HONVOU   JANVIER</v>
      </c>
      <c r="C156" s="22" t="str">
        <f>'Liste Linéaire_Togo'!F156</f>
        <v>Masculin</v>
      </c>
      <c r="D156" s="22" t="str">
        <f>'Liste Linéaire_Togo'!G156</f>
        <v>PECHEUR</v>
      </c>
      <c r="E156" s="22" t="str">
        <f>'Liste Linéaire_Togo'!I156</f>
        <v>TOGBECONDJI</v>
      </c>
      <c r="F156" s="22" t="str">
        <f>VLOOKUP(E156,CARTE!$C$1:$F$300,3,FALSE)</f>
        <v>6.280782053118657</v>
      </c>
      <c r="G156" s="22" t="str">
        <f>VLOOKUP(E156,CARTE!$C$1:$F$300,4,FALSE)</f>
        <v xml:space="preserve"> 1.762305618314484</v>
      </c>
      <c r="H156" s="22" t="str">
        <f>'Liste Linéaire_Togo'!AM156</f>
        <v>Lacs 1</v>
      </c>
      <c r="I156" s="22" t="str">
        <f>'Liste Linéaire_Togo'!N156</f>
        <v>Lacs</v>
      </c>
      <c r="J156" s="22" t="str">
        <f>'Liste Linéaire_Togo'!O156</f>
        <v>MARITIME</v>
      </c>
      <c r="K156" s="23">
        <f>'Liste Linéaire_Togo'!P156</f>
        <v>45605</v>
      </c>
      <c r="L156" s="22" t="str">
        <f>'Liste Linéaire_Togo'!Q156</f>
        <v>S45</v>
      </c>
      <c r="M156" s="25" t="str">
        <f>'Liste Linéaire_Togo'!AC156</f>
        <v>NON</v>
      </c>
      <c r="N156" s="22" t="str">
        <f>'Liste Linéaire_Togo'!AF156</f>
        <v>positif</v>
      </c>
      <c r="O156" s="22" t="str">
        <f>'Liste Linéaire_Togo'!AH156</f>
        <v>OUI</v>
      </c>
      <c r="P156" s="23">
        <f>'Liste Linéaire_Togo'!AI156</f>
        <v>0</v>
      </c>
      <c r="Q156" s="22" t="str">
        <f>'Liste Linéaire_Togo'!AJ156</f>
        <v>Guéri</v>
      </c>
      <c r="R156" s="22" t="str">
        <f>'Liste Linéaire_Togo'!AO156</f>
        <v>Positif</v>
      </c>
      <c r="S156" s="22" t="str">
        <f>'Liste Linéaire_Togo'!AN156</f>
        <v>AdjIdo</v>
      </c>
    </row>
    <row r="157" spans="1:19" ht="45">
      <c r="A157" t="str">
        <f t="shared" si="2"/>
        <v>Point ( 1.3065224647621934 6.170206928331889)</v>
      </c>
      <c r="B157" s="22" t="str">
        <f>'Liste Linéaire_Togo'!B157</f>
        <v>TOULASSI Kowouvi</v>
      </c>
      <c r="C157" s="22" t="str">
        <f>'Liste Linéaire_Togo'!F157</f>
        <v>Masculin</v>
      </c>
      <c r="D157" s="22" t="str">
        <f>'Liste Linéaire_Togo'!G157</f>
        <v>Couture</v>
      </c>
      <c r="E157" s="22" t="str">
        <f>'Liste Linéaire_Togo'!I157</f>
        <v>Adamavo</v>
      </c>
      <c r="F157" s="22" t="str">
        <f>VLOOKUP(E157,CARTE!$C$1:$F$300,3,FALSE)</f>
        <v>6.170206928331889</v>
      </c>
      <c r="G157" s="22" t="str">
        <f>VLOOKUP(E157,CARTE!$C$1:$F$300,4,FALSE)</f>
        <v xml:space="preserve"> 1.3065224647621934</v>
      </c>
      <c r="H157" s="22" t="str">
        <f>'Liste Linéaire_Togo'!AM157</f>
        <v>Golfe 6</v>
      </c>
      <c r="I157" s="22" t="str">
        <f>'Liste Linéaire_Togo'!N157</f>
        <v>Golfe</v>
      </c>
      <c r="J157" s="22" t="str">
        <f>'Liste Linéaire_Togo'!O157</f>
        <v>Grand Lomé</v>
      </c>
      <c r="K157" s="23">
        <f>'Liste Linéaire_Togo'!P157</f>
        <v>45563</v>
      </c>
      <c r="L157" s="22" t="str">
        <f>'Liste Linéaire_Togo'!Q157</f>
        <v>S39</v>
      </c>
      <c r="M157" s="25" t="str">
        <f>'Liste Linéaire_Togo'!AC157</f>
        <v>Puits</v>
      </c>
      <c r="N157" s="22" t="str">
        <f>'Liste Linéaire_Togo'!AF157</f>
        <v>négatif</v>
      </c>
      <c r="O157" s="22" t="str">
        <f>'Liste Linéaire_Togo'!AH157</f>
        <v>Oui</v>
      </c>
      <c r="P157" s="23">
        <f>'Liste Linéaire_Togo'!AI157</f>
        <v>45567</v>
      </c>
      <c r="Q157" s="22" t="str">
        <f>'Liste Linéaire_Togo'!AJ157</f>
        <v>Guéri</v>
      </c>
      <c r="R157" s="22" t="str">
        <f>'Liste Linéaire_Togo'!AO157</f>
        <v>negatif</v>
      </c>
      <c r="S157" s="22" t="str">
        <f>'Liste Linéaire_Togo'!AN157</f>
        <v>Bè-Est</v>
      </c>
    </row>
    <row r="158" spans="1:19" ht="60">
      <c r="A158" t="str">
        <f t="shared" si="2"/>
        <v>Point (1.3275633519218346 6.176026591764903)</v>
      </c>
      <c r="B158" s="22" t="str">
        <f>'Liste Linéaire_Togo'!B158</f>
        <v>KOUTOHOU Bénédicte</v>
      </c>
      <c r="C158" s="22" t="str">
        <f>'Liste Linéaire_Togo'!F158</f>
        <v>Féminin</v>
      </c>
      <c r="D158" s="22" t="str">
        <f>'Liste Linéaire_Togo'!G158</f>
        <v>Revendeur</v>
      </c>
      <c r="E158" s="22" t="str">
        <f>'Liste Linéaire_Togo'!I158</f>
        <v>Baguida</v>
      </c>
      <c r="F158" s="22" t="str">
        <f>VLOOKUP(E158,CARTE!$C$1:$F$300,3,FALSE)</f>
        <v>6.176026591764903</v>
      </c>
      <c r="G158" s="22" t="str">
        <f>VLOOKUP(E158,CARTE!$C$1:$F$300,4,FALSE)</f>
        <v>1.3275633519218346</v>
      </c>
      <c r="H158" s="22" t="str">
        <f>'Liste Linéaire_Togo'!AM158</f>
        <v>Golfe 6</v>
      </c>
      <c r="I158" s="22" t="str">
        <f>'Liste Linéaire_Togo'!N158</f>
        <v>Golfe</v>
      </c>
      <c r="J158" s="22" t="str">
        <f>'Liste Linéaire_Togo'!O158</f>
        <v>Grand Lomé</v>
      </c>
      <c r="K158" s="23">
        <f>'Liste Linéaire_Togo'!P158</f>
        <v>45599</v>
      </c>
      <c r="L158" s="22" t="str">
        <f>'Liste Linéaire_Togo'!Q158</f>
        <v>S44</v>
      </c>
      <c r="M158" s="25" t="str">
        <f>'Liste Linéaire_Togo'!AC158</f>
        <v>Eau en sachet</v>
      </c>
      <c r="N158" s="22" t="str">
        <f>'Liste Linéaire_Togo'!AF158</f>
        <v>négatif</v>
      </c>
      <c r="O158" s="22" t="str">
        <f>'Liste Linéaire_Togo'!AH158</f>
        <v>Non</v>
      </c>
      <c r="P158" s="23">
        <f>'Liste Linéaire_Togo'!AI158</f>
        <v>45599</v>
      </c>
      <c r="Q158" s="22" t="str">
        <f>'Liste Linéaire_Togo'!AJ158</f>
        <v>Guéri</v>
      </c>
      <c r="R158" s="22" t="str">
        <f>'Liste Linéaire_Togo'!AO158</f>
        <v>negatif</v>
      </c>
      <c r="S158" s="22" t="str">
        <f>'Liste Linéaire_Togo'!AN158</f>
        <v>Baguida</v>
      </c>
    </row>
    <row r="159" spans="1:19" ht="30">
      <c r="A159" t="str">
        <f t="shared" si="2"/>
        <v>Point (1.546666 6.5227778)</v>
      </c>
      <c r="B159" s="22" t="str">
        <f>'Liste Linéaire_Togo'!B159</f>
        <v>ATSOU Ablavi</v>
      </c>
      <c r="C159" s="22" t="str">
        <f>'Liste Linéaire_Togo'!F159</f>
        <v>Féminin</v>
      </c>
      <c r="D159" s="22" t="str">
        <f>'Liste Linéaire_Togo'!G159</f>
        <v>Enfant</v>
      </c>
      <c r="E159" s="22" t="str">
        <f>'Liste Linéaire_Togo'!I159</f>
        <v>Aloenou</v>
      </c>
      <c r="F159" s="22" t="str">
        <f>VLOOKUP(E159,CARTE!$C$1:$F$300,3,FALSE)</f>
        <v>6.5227778</v>
      </c>
      <c r="G159" s="22" t="str">
        <f>VLOOKUP(E159,CARTE!$C$1:$F$300,4,FALSE)</f>
        <v>1.546666</v>
      </c>
      <c r="H159" s="22" t="str">
        <f>'Liste Linéaire_Togo'!AM159</f>
        <v>Bas-Mono 1</v>
      </c>
      <c r="I159" s="22" t="str">
        <f>'Liste Linéaire_Togo'!N159</f>
        <v>BAS-MONO</v>
      </c>
      <c r="J159" s="22" t="str">
        <f>'Liste Linéaire_Togo'!O159</f>
        <v>MARITIME</v>
      </c>
      <c r="K159" s="23">
        <f>'Liste Linéaire_Togo'!P159</f>
        <v>45599</v>
      </c>
      <c r="L159" s="22" t="str">
        <f>'Liste Linéaire_Togo'!Q159</f>
        <v>S44</v>
      </c>
      <c r="M159" s="25" t="str">
        <f>'Liste Linéaire_Togo'!AC159</f>
        <v>eau de puits</v>
      </c>
      <c r="N159" s="22" t="str">
        <f>'Liste Linéaire_Togo'!AF159</f>
        <v>négatif</v>
      </c>
      <c r="O159" s="22" t="str">
        <f>'Liste Linéaire_Togo'!AH159</f>
        <v>OUI</v>
      </c>
      <c r="P159" s="23">
        <f>'Liste Linéaire_Togo'!AI159</f>
        <v>45601</v>
      </c>
      <c r="Q159" s="22" t="str">
        <f>'Liste Linéaire_Togo'!AJ159</f>
        <v>Guéri</v>
      </c>
      <c r="R159" s="22" t="str">
        <f>'Liste Linéaire_Togo'!AO159</f>
        <v>negatif</v>
      </c>
      <c r="S159" s="22" t="str">
        <f>'Liste Linéaire_Togo'!AN159</f>
        <v>Kpétsou</v>
      </c>
    </row>
    <row r="160" spans="1:19" ht="30">
      <c r="A160" t="str">
        <f t="shared" si="2"/>
        <v>Point ( 1.7525687628133895 6.4423469782211)</v>
      </c>
      <c r="B160" s="22" t="str">
        <f>'Liste Linéaire_Togo'!B160</f>
        <v>AKABE Yaovi</v>
      </c>
      <c r="C160" s="22" t="str">
        <f>'Liste Linéaire_Togo'!F160</f>
        <v>Masculin</v>
      </c>
      <c r="D160" s="22" t="str">
        <f>'Liste Linéaire_Togo'!G160</f>
        <v>Cultivateur</v>
      </c>
      <c r="E160" s="22" t="str">
        <f>'Liste Linéaire_Togo'!I160</f>
        <v>Batonou, quatier Adjigo</v>
      </c>
      <c r="F160" s="22" t="str">
        <f>VLOOKUP(E160,CARTE!$C$1:$F$300,3,FALSE)</f>
        <v>6.4423469782211</v>
      </c>
      <c r="G160" s="22" t="str">
        <f>VLOOKUP(E160,CARTE!$C$1:$F$300,4,FALSE)</f>
        <v xml:space="preserve"> 1.7525687628133895</v>
      </c>
      <c r="H160" s="22" t="str">
        <f>'Liste Linéaire_Togo'!AM160</f>
        <v>Bas-Mono 2</v>
      </c>
      <c r="I160" s="22" t="str">
        <f>'Liste Linéaire_Togo'!N160</f>
        <v>BAS-MONO</v>
      </c>
      <c r="J160" s="22" t="str">
        <f>'Liste Linéaire_Togo'!O160</f>
        <v>MARITIME</v>
      </c>
      <c r="K160" s="23">
        <f>'Liste Linéaire_Togo'!P160</f>
        <v>45605</v>
      </c>
      <c r="L160" s="22" t="str">
        <f>'Liste Linéaire_Togo'!Q160</f>
        <v>S45</v>
      </c>
      <c r="M160" s="25" t="str">
        <f>'Liste Linéaire_Togo'!AC160</f>
        <v>eau de puits</v>
      </c>
      <c r="N160" s="22" t="str">
        <f>'Liste Linéaire_Togo'!AF160</f>
        <v>positif</v>
      </c>
      <c r="O160" s="22" t="str">
        <f>'Liste Linéaire_Togo'!AH160</f>
        <v>OUI</v>
      </c>
      <c r="P160" s="23">
        <f>'Liste Linéaire_Togo'!AI160</f>
        <v>0</v>
      </c>
      <c r="Q160" s="22" t="str">
        <f>'Liste Linéaire_Togo'!AJ160</f>
        <v>Guéri</v>
      </c>
      <c r="R160" s="22" t="str">
        <f>'Liste Linéaire_Togo'!AO160</f>
        <v>Positif</v>
      </c>
      <c r="S160" s="22" t="str">
        <f>'Liste Linéaire_Togo'!AN160</f>
        <v>Agome-Glozou</v>
      </c>
    </row>
    <row r="161" spans="1:19" ht="30">
      <c r="A161" t="str">
        <f t="shared" si="2"/>
        <v>Point ( 1.212917 6.221111)</v>
      </c>
      <c r="B161" s="22" t="str">
        <f>'Liste Linéaire_Togo'!B161</f>
        <v>SCHIKPE Edoh</v>
      </c>
      <c r="C161" s="22" t="str">
        <f>'Liste Linéaire_Togo'!F161</f>
        <v>Masculin</v>
      </c>
      <c r="D161" s="22" t="str">
        <f>'Liste Linéaire_Togo'!G161</f>
        <v>Maçon</v>
      </c>
      <c r="E161" s="22" t="str">
        <f>'Liste Linéaire_Togo'!I161</f>
        <v>Sanguéra Vogomé</v>
      </c>
      <c r="F161" s="22" t="str">
        <f>VLOOKUP(E161,CARTE!$C$1:$F$300,3,FALSE)</f>
        <v>6.221111</v>
      </c>
      <c r="G161" s="22" t="str">
        <f>VLOOKUP(E161,CARTE!$C$1:$F$300,4,FALSE)</f>
        <v xml:space="preserve"> 1.212917</v>
      </c>
      <c r="H161" s="22" t="str">
        <f>'Liste Linéaire_Togo'!AM161</f>
        <v>Agoè-Nyivé 5</v>
      </c>
      <c r="I161" s="22" t="str">
        <f>'Liste Linéaire_Togo'!N161</f>
        <v xml:space="preserve">Agoè-Nyivé </v>
      </c>
      <c r="J161" s="22" t="str">
        <f>'Liste Linéaire_Togo'!O161</f>
        <v>Grand Lomé</v>
      </c>
      <c r="K161" s="23">
        <f>'Liste Linéaire_Togo'!P161</f>
        <v>45582</v>
      </c>
      <c r="L161" s="22" t="str">
        <f>'Liste Linéaire_Togo'!Q161</f>
        <v>S42</v>
      </c>
      <c r="M161" s="25" t="str">
        <f>'Liste Linéaire_Togo'!AC161</f>
        <v>Forage</v>
      </c>
      <c r="N161" s="22" t="str">
        <f>'Liste Linéaire_Togo'!AF161</f>
        <v>NON fait</v>
      </c>
      <c r="O161" s="22" t="str">
        <f>'Liste Linéaire_Togo'!AH161</f>
        <v>Oui</v>
      </c>
      <c r="P161" s="23">
        <f>'Liste Linéaire_Togo'!AI161</f>
        <v>45585</v>
      </c>
      <c r="Q161" s="22" t="str">
        <f>'Liste Linéaire_Togo'!AJ161</f>
        <v>dcd</v>
      </c>
      <c r="R161" s="22" t="str">
        <f>'Liste Linéaire_Togo'!AO161</f>
        <v>negatif</v>
      </c>
      <c r="S161" s="22" t="str">
        <f>'Liste Linéaire_Togo'!AN161</f>
        <v>Agoè-Nyivé</v>
      </c>
    </row>
    <row r="162" spans="1:19" ht="45">
      <c r="A162" t="str">
        <f t="shared" si="2"/>
        <v>Point ( 1.196261 6.207092)</v>
      </c>
      <c r="B162" s="22" t="str">
        <f>'Liste Linéaire_Togo'!B162</f>
        <v>AMEGNAGLO Yawa</v>
      </c>
      <c r="C162" s="22" t="str">
        <f>'Liste Linéaire_Togo'!F162</f>
        <v>Féminin</v>
      </c>
      <c r="D162" s="22" t="str">
        <f>'Liste Linéaire_Togo'!G162</f>
        <v>Revendeuse</v>
      </c>
      <c r="E162" s="22" t="str">
        <f>'Liste Linéaire_Togo'!I162</f>
        <v>Agbalepedo</v>
      </c>
      <c r="F162" s="22" t="str">
        <f>VLOOKUP(E162,CARTE!$C$1:$F$300,3,FALSE)</f>
        <v>6.207092</v>
      </c>
      <c r="G162" s="22" t="str">
        <f>VLOOKUP(E162,CARTE!$C$1:$F$300,4,FALSE)</f>
        <v xml:space="preserve"> 1.196261</v>
      </c>
      <c r="H162" s="22" t="str">
        <f>'Liste Linéaire_Togo'!AM162</f>
        <v>Agoè-Nyivé 1</v>
      </c>
      <c r="I162" s="22" t="str">
        <f>'Liste Linéaire_Togo'!N162</f>
        <v xml:space="preserve">Agoè-Nyivé </v>
      </c>
      <c r="J162" s="22" t="str">
        <f>'Liste Linéaire_Togo'!O162</f>
        <v>Grand Lomé</v>
      </c>
      <c r="K162" s="23">
        <f>'Liste Linéaire_Togo'!P162</f>
        <v>45597</v>
      </c>
      <c r="L162" s="22" t="str">
        <f>'Liste Linéaire_Togo'!Q162</f>
        <v>S44</v>
      </c>
      <c r="M162" s="25" t="str">
        <f>'Liste Linéaire_Togo'!AC162</f>
        <v>Tde/Forage</v>
      </c>
      <c r="N162" s="22" t="str">
        <f>'Liste Linéaire_Togo'!AF162</f>
        <v>négatif</v>
      </c>
      <c r="O162" s="22" t="str">
        <f>'Liste Linéaire_Togo'!AH162</f>
        <v>Non</v>
      </c>
      <c r="P162" s="23">
        <f>'Liste Linéaire_Togo'!AI162</f>
        <v>45601</v>
      </c>
      <c r="Q162" s="22" t="str">
        <f>'Liste Linéaire_Togo'!AJ162</f>
        <v>Guéri</v>
      </c>
      <c r="R162" s="22" t="str">
        <f>'Liste Linéaire_Togo'!AO162</f>
        <v>negatif</v>
      </c>
      <c r="S162" s="22" t="str">
        <f>'Liste Linéaire_Togo'!AN162</f>
        <v>Agoè-Nyivé</v>
      </c>
    </row>
    <row r="163" spans="1:19" ht="30">
      <c r="A163" t="str">
        <f t="shared" si="2"/>
        <v>Point ( 1.203927 6.250142)</v>
      </c>
      <c r="B163" s="22" t="str">
        <f>'Liste Linéaire_Togo'!B163</f>
        <v>SEIDOU Issifou</v>
      </c>
      <c r="C163" s="22" t="str">
        <f>'Liste Linéaire_Togo'!F163</f>
        <v>Masculin</v>
      </c>
      <c r="D163" s="22" t="str">
        <f>'Liste Linéaire_Togo'!G163</f>
        <v>Enfant</v>
      </c>
      <c r="E163" s="22" t="str">
        <f>'Liste Linéaire_Togo'!I163</f>
        <v>Agoè Zongo</v>
      </c>
      <c r="F163" s="22" t="str">
        <f>VLOOKUP(E163,CARTE!$C$1:$F$300,3,FALSE)</f>
        <v>6.250142</v>
      </c>
      <c r="G163" s="22" t="str">
        <f>VLOOKUP(E163,CARTE!$C$1:$F$300,4,FALSE)</f>
        <v xml:space="preserve"> 1.203927</v>
      </c>
      <c r="H163" s="22" t="str">
        <f>'Liste Linéaire_Togo'!AM163</f>
        <v>Agoè-Nyivé 1</v>
      </c>
      <c r="I163" s="22" t="str">
        <f>'Liste Linéaire_Togo'!N163</f>
        <v xml:space="preserve">Agoè-Nyivé </v>
      </c>
      <c r="J163" s="22" t="str">
        <f>'Liste Linéaire_Togo'!O163</f>
        <v>Grand Lomé</v>
      </c>
      <c r="K163" s="23">
        <f>'Liste Linéaire_Togo'!P163</f>
        <v>45601</v>
      </c>
      <c r="L163" s="22" t="str">
        <f>'Liste Linéaire_Togo'!Q163</f>
        <v>S45</v>
      </c>
      <c r="M163" s="25" t="str">
        <f>'Liste Linéaire_Togo'!AC163</f>
        <v>Tde</v>
      </c>
      <c r="N163" s="22" t="str">
        <f>'Liste Linéaire_Togo'!AF163</f>
        <v>positif</v>
      </c>
      <c r="O163" s="22" t="str">
        <f>'Liste Linéaire_Togo'!AH163</f>
        <v>Oui</v>
      </c>
      <c r="P163" s="23">
        <f>'Liste Linéaire_Togo'!AI163</f>
        <v>45606</v>
      </c>
      <c r="Q163" s="22" t="str">
        <f>'Liste Linéaire_Togo'!AJ163</f>
        <v>Guéri</v>
      </c>
      <c r="R163" s="22" t="str">
        <f>'Liste Linéaire_Togo'!AO163</f>
        <v>Positif</v>
      </c>
      <c r="S163" s="22" t="str">
        <f>'Liste Linéaire_Togo'!AN163</f>
        <v>Agoè-Nyivé</v>
      </c>
    </row>
    <row r="164" spans="1:19" ht="30">
      <c r="A164" t="str">
        <f t="shared" si="2"/>
        <v>Point ( 1.203927 6.250142)</v>
      </c>
      <c r="B164" s="22" t="str">
        <f>'Liste Linéaire_Togo'!B164</f>
        <v>SEIDOU Djibril</v>
      </c>
      <c r="C164" s="22" t="str">
        <f>'Liste Linéaire_Togo'!F164</f>
        <v>Masculin</v>
      </c>
      <c r="D164" s="22" t="str">
        <f>'Liste Linéaire_Togo'!G164</f>
        <v>Revendeur</v>
      </c>
      <c r="E164" s="22" t="str">
        <f>'Liste Linéaire_Togo'!I164</f>
        <v>Agoè Zongo</v>
      </c>
      <c r="F164" s="22" t="str">
        <f>VLOOKUP(E164,CARTE!$C$1:$F$300,3,FALSE)</f>
        <v>6.250142</v>
      </c>
      <c r="G164" s="22" t="str">
        <f>VLOOKUP(E164,CARTE!$C$1:$F$300,4,FALSE)</f>
        <v xml:space="preserve"> 1.203927</v>
      </c>
      <c r="H164" s="22" t="str">
        <f>'Liste Linéaire_Togo'!AM164</f>
        <v>Agoè-Nyivé 4</v>
      </c>
      <c r="I164" s="22" t="str">
        <f>'Liste Linéaire_Togo'!N164</f>
        <v xml:space="preserve">Agoè-Nyivé </v>
      </c>
      <c r="J164" s="22" t="str">
        <f>'Liste Linéaire_Togo'!O164</f>
        <v>Grand Lomé</v>
      </c>
      <c r="K164" s="23">
        <f>'Liste Linéaire_Togo'!P164</f>
        <v>45601</v>
      </c>
      <c r="L164" s="22" t="str">
        <f>'Liste Linéaire_Togo'!Q164</f>
        <v>S45</v>
      </c>
      <c r="M164" s="25" t="str">
        <f>'Liste Linéaire_Togo'!AC164</f>
        <v>Tde</v>
      </c>
      <c r="N164" s="22" t="str">
        <f>'Liste Linéaire_Togo'!AF164</f>
        <v>positif</v>
      </c>
      <c r="O164" s="22" t="str">
        <f>'Liste Linéaire_Togo'!AH164</f>
        <v>Oui</v>
      </c>
      <c r="P164" s="23">
        <f>'Liste Linéaire_Togo'!AI164</f>
        <v>45606</v>
      </c>
      <c r="Q164" s="22" t="str">
        <f>'Liste Linéaire_Togo'!AJ164</f>
        <v>Guéri</v>
      </c>
      <c r="R164" s="22" t="str">
        <f>'Liste Linéaire_Togo'!AO164</f>
        <v>Positif</v>
      </c>
      <c r="S164" s="22" t="str">
        <f>'Liste Linéaire_Togo'!AN164</f>
        <v>Agoè-Nyivé</v>
      </c>
    </row>
    <row r="165" spans="1:19" ht="30">
      <c r="A165" t="str">
        <f t="shared" si="2"/>
        <v>Point ( 1.212917 6.221111)</v>
      </c>
      <c r="B165" s="22" t="str">
        <f>'Liste Linéaire_Togo'!B165</f>
        <v>ADEWI Péniel</v>
      </c>
      <c r="C165" s="22" t="str">
        <f>'Liste Linéaire_Togo'!F165</f>
        <v>Féminin</v>
      </c>
      <c r="D165" s="22" t="str">
        <f>'Liste Linéaire_Togo'!G165</f>
        <v>Etudiante</v>
      </c>
      <c r="E165" s="22" t="str">
        <f>'Liste Linéaire_Togo'!I165</f>
        <v>Zossimé</v>
      </c>
      <c r="F165" s="22" t="str">
        <f>VLOOKUP(E165,CARTE!$C$1:$F$300,3,FALSE)</f>
        <v>6.221111</v>
      </c>
      <c r="G165" s="22" t="str">
        <f>VLOOKUP(E165,CARTE!$C$1:$F$300,4,FALSE)</f>
        <v xml:space="preserve"> 1.212917</v>
      </c>
      <c r="H165" s="22" t="str">
        <f>'Liste Linéaire_Togo'!AM165</f>
        <v>Agoè-Nyivé 4</v>
      </c>
      <c r="I165" s="22" t="str">
        <f>'Liste Linéaire_Togo'!N165</f>
        <v xml:space="preserve">Agoè-Nyivé </v>
      </c>
      <c r="J165" s="22" t="str">
        <f>'Liste Linéaire_Togo'!O165</f>
        <v>Grand Lomé</v>
      </c>
      <c r="K165" s="23">
        <f>'Liste Linéaire_Togo'!P165</f>
        <v>45601</v>
      </c>
      <c r="L165" s="22" t="str">
        <f>'Liste Linéaire_Togo'!Q165</f>
        <v>S45</v>
      </c>
      <c r="M165" s="25" t="str">
        <f>'Liste Linéaire_Togo'!AC165</f>
        <v>Tde</v>
      </c>
      <c r="N165" s="22" t="str">
        <f>'Liste Linéaire_Togo'!AF165</f>
        <v>négatif</v>
      </c>
      <c r="O165" s="22" t="str">
        <f>'Liste Linéaire_Togo'!AH165</f>
        <v>Oui</v>
      </c>
      <c r="P165" s="23">
        <f>'Liste Linéaire_Togo'!AI165</f>
        <v>45603</v>
      </c>
      <c r="Q165" s="22" t="str">
        <f>'Liste Linéaire_Togo'!AJ165</f>
        <v>Guéri</v>
      </c>
      <c r="R165" s="22" t="str">
        <f>'Liste Linéaire_Togo'!AO165</f>
        <v>negatif</v>
      </c>
      <c r="S165" s="22" t="str">
        <f>'Liste Linéaire_Togo'!AN165</f>
        <v>Agoè-Nyivé</v>
      </c>
    </row>
    <row r="166" spans="1:19" ht="60">
      <c r="A166" t="str">
        <f t="shared" si="2"/>
        <v>Point ( 1.205999 6.276389)</v>
      </c>
      <c r="B166" s="22" t="str">
        <f>'Liste Linéaire_Togo'!B166</f>
        <v>BATCHASSI Tchondo Maurice</v>
      </c>
      <c r="C166" s="22" t="str">
        <f>'Liste Linéaire_Togo'!F166</f>
        <v>Masculin</v>
      </c>
      <c r="D166" s="22" t="str">
        <f>'Liste Linéaire_Togo'!G166</f>
        <v>Agent de sécurité</v>
      </c>
      <c r="E166" s="22" t="str">
        <f>'Liste Linéaire_Togo'!I166</f>
        <v>Akoin</v>
      </c>
      <c r="F166" s="22" t="str">
        <f>VLOOKUP(E166,CARTE!$C$1:$F$300,3,FALSE)</f>
        <v>6.276389</v>
      </c>
      <c r="G166" s="22" t="str">
        <f>VLOOKUP(E166,CARTE!$C$1:$F$300,4,FALSE)</f>
        <v xml:space="preserve"> 1.205999</v>
      </c>
      <c r="H166" s="22" t="str">
        <f>'Liste Linéaire_Togo'!AM166</f>
        <v>Agoè-Nyivé 4</v>
      </c>
      <c r="I166" s="22" t="str">
        <f>'Liste Linéaire_Togo'!N166</f>
        <v xml:space="preserve">Agoè-Nyivé </v>
      </c>
      <c r="J166" s="22" t="str">
        <f>'Liste Linéaire_Togo'!O166</f>
        <v>Grand Lomé</v>
      </c>
      <c r="K166" s="23">
        <f>'Liste Linéaire_Togo'!P166</f>
        <v>45601</v>
      </c>
      <c r="L166" s="22" t="str">
        <f>'Liste Linéaire_Togo'!Q166</f>
        <v>S45</v>
      </c>
      <c r="M166" s="25" t="str">
        <f>'Liste Linéaire_Togo'!AC166</f>
        <v>Forage</v>
      </c>
      <c r="N166" s="22" t="str">
        <f>'Liste Linéaire_Togo'!AF166</f>
        <v>positif</v>
      </c>
      <c r="O166" s="22" t="str">
        <f>'Liste Linéaire_Togo'!AH166</f>
        <v>Oui</v>
      </c>
      <c r="P166" s="23">
        <f>'Liste Linéaire_Togo'!AI166</f>
        <v>0</v>
      </c>
      <c r="Q166" s="22" t="str">
        <f>'Liste Linéaire_Togo'!AJ166</f>
        <v>Guéri</v>
      </c>
      <c r="R166" s="22" t="str">
        <f>'Liste Linéaire_Togo'!AO166</f>
        <v>Positif</v>
      </c>
      <c r="S166" s="22" t="str">
        <f>'Liste Linéaire_Togo'!AN166</f>
        <v>Togblekope</v>
      </c>
    </row>
    <row r="167" spans="1:19" ht="30">
      <c r="A167" t="str">
        <f t="shared" si="2"/>
        <v>Point ( 1.762305618314484 6.280782053118657)</v>
      </c>
      <c r="B167" s="22" t="str">
        <f>'Liste Linéaire_Togo'!B167</f>
        <v>BABOZA  RITA</v>
      </c>
      <c r="C167" s="22" t="str">
        <f>'Liste Linéaire_Togo'!F167</f>
        <v>Féminin</v>
      </c>
      <c r="D167" s="22" t="str">
        <f>'Liste Linéaire_Togo'!G167</f>
        <v>PECHEUSE</v>
      </c>
      <c r="E167" s="22" t="str">
        <f>'Liste Linéaire_Togo'!I167</f>
        <v>TOGBECONDJI</v>
      </c>
      <c r="F167" s="22" t="str">
        <f>VLOOKUP(E167,CARTE!$C$1:$F$300,3,FALSE)</f>
        <v>6.280782053118657</v>
      </c>
      <c r="G167" s="22" t="str">
        <f>VLOOKUP(E167,CARTE!$C$1:$F$300,4,FALSE)</f>
        <v xml:space="preserve"> 1.762305618314484</v>
      </c>
      <c r="H167" s="22" t="str">
        <f>'Liste Linéaire_Togo'!AM167</f>
        <v>Lacs 1</v>
      </c>
      <c r="I167" s="22" t="str">
        <f>'Liste Linéaire_Togo'!N167</f>
        <v>Lacs</v>
      </c>
      <c r="J167" s="22" t="str">
        <f>'Liste Linéaire_Togo'!O167</f>
        <v>MARITIME</v>
      </c>
      <c r="K167" s="23">
        <f>'Liste Linéaire_Togo'!P167</f>
        <v>45605</v>
      </c>
      <c r="L167" s="22" t="str">
        <f>'Liste Linéaire_Togo'!Q167</f>
        <v>S45</v>
      </c>
      <c r="M167" s="25" t="str">
        <f>'Liste Linéaire_Togo'!AC167</f>
        <v>NON</v>
      </c>
      <c r="N167" s="22" t="str">
        <f>'Liste Linéaire_Togo'!AF167</f>
        <v>positif</v>
      </c>
      <c r="O167" s="22" t="str">
        <f>'Liste Linéaire_Togo'!AH167</f>
        <v>OUI</v>
      </c>
      <c r="P167" s="23">
        <f>'Liste Linéaire_Togo'!AI167</f>
        <v>45607</v>
      </c>
      <c r="Q167" s="22" t="str">
        <f>'Liste Linéaire_Togo'!AJ167</f>
        <v>Guéri</v>
      </c>
      <c r="R167" s="22" t="str">
        <f>'Liste Linéaire_Togo'!AO167</f>
        <v>Positif</v>
      </c>
      <c r="S167" s="22" t="str">
        <f>'Liste Linéaire_Togo'!AN167</f>
        <v>Aného</v>
      </c>
    </row>
    <row r="168" spans="1:19" ht="45">
      <c r="A168" t="str">
        <f t="shared" si="2"/>
        <v>Point ( 1.5825646909844922 6.227396584278712)</v>
      </c>
      <c r="B168" s="22" t="str">
        <f>'Liste Linéaire_Togo'!B168</f>
        <v>AGOMADA DJOULI</v>
      </c>
      <c r="C168" s="22" t="str">
        <f>'Liste Linéaire_Togo'!F168</f>
        <v>Féminin</v>
      </c>
      <c r="D168" s="22" t="str">
        <f>'Liste Linéaire_Togo'!G168</f>
        <v>COUTURIERE</v>
      </c>
      <c r="E168" s="22" t="str">
        <f>'Liste Linéaire_Togo'!I168</f>
        <v>AVEME</v>
      </c>
      <c r="F168" s="22" t="str">
        <f>VLOOKUP(E168,CARTE!$C$1:$F$300,3,FALSE)</f>
        <v>6.227396584278712</v>
      </c>
      <c r="G168" s="22" t="str">
        <f>VLOOKUP(E168,CARTE!$C$1:$F$300,4,FALSE)</f>
        <v xml:space="preserve"> 1.5825646909844922</v>
      </c>
      <c r="H168" s="22" t="str">
        <f>'Liste Linéaire_Togo'!AM168</f>
        <v>Lacs 1</v>
      </c>
      <c r="I168" s="22" t="str">
        <f>'Liste Linéaire_Togo'!N168</f>
        <v>Lacs</v>
      </c>
      <c r="J168" s="22" t="str">
        <f>'Liste Linéaire_Togo'!O168</f>
        <v>MARITIME</v>
      </c>
      <c r="K168" s="23">
        <f>'Liste Linéaire_Togo'!P168</f>
        <v>45605</v>
      </c>
      <c r="L168" s="22" t="str">
        <f>'Liste Linéaire_Togo'!Q168</f>
        <v>S45</v>
      </c>
      <c r="M168" s="25" t="str">
        <f>'Liste Linéaire_Togo'!AC168</f>
        <v>NON</v>
      </c>
      <c r="N168" s="22" t="str">
        <f>'Liste Linéaire_Togo'!AF168</f>
        <v>positif</v>
      </c>
      <c r="O168" s="22" t="str">
        <f>'Liste Linéaire_Togo'!AH168</f>
        <v>OUI</v>
      </c>
      <c r="P168" s="23">
        <f>'Liste Linéaire_Togo'!AI168</f>
        <v>45607</v>
      </c>
      <c r="Q168" s="22" t="str">
        <f>'Liste Linéaire_Togo'!AJ168</f>
        <v>Guéri</v>
      </c>
      <c r="R168" s="22" t="str">
        <f>'Liste Linéaire_Togo'!AO168</f>
        <v>Positif</v>
      </c>
      <c r="S168" s="22" t="str">
        <f>'Liste Linéaire_Togo'!AN168</f>
        <v>Aného</v>
      </c>
    </row>
    <row r="169" spans="1:19" ht="30">
      <c r="A169" t="str">
        <f t="shared" si="2"/>
        <v>Point ( 1.5825646909844922 6.227396584278712)</v>
      </c>
      <c r="B169" s="22" t="str">
        <f>'Liste Linéaire_Togo'!B169</f>
        <v>JOHSON  JANVIER</v>
      </c>
      <c r="C169" s="22" t="str">
        <f>'Liste Linéaire_Togo'!F169</f>
        <v>Masculin</v>
      </c>
      <c r="D169" s="22" t="str">
        <f>'Liste Linéaire_Togo'!G169</f>
        <v>ELEVE</v>
      </c>
      <c r="E169" s="22" t="str">
        <f>'Liste Linéaire_Togo'!I169</f>
        <v>AVEME</v>
      </c>
      <c r="F169" s="22" t="str">
        <f>VLOOKUP(E169,CARTE!$C$1:$F$300,3,FALSE)</f>
        <v>6.227396584278712</v>
      </c>
      <c r="G169" s="22" t="str">
        <f>VLOOKUP(E169,CARTE!$C$1:$F$300,4,FALSE)</f>
        <v xml:space="preserve"> 1.5825646909844922</v>
      </c>
      <c r="H169" s="22" t="str">
        <f>'Liste Linéaire_Togo'!AM169</f>
        <v>Lacs 1</v>
      </c>
      <c r="I169" s="22" t="str">
        <f>'Liste Linéaire_Togo'!N169</f>
        <v>Lacs</v>
      </c>
      <c r="J169" s="22" t="str">
        <f>'Liste Linéaire_Togo'!O169</f>
        <v>MARITIME</v>
      </c>
      <c r="K169" s="23">
        <f>'Liste Linéaire_Togo'!P169</f>
        <v>45606</v>
      </c>
      <c r="L169" s="22" t="str">
        <f>'Liste Linéaire_Togo'!Q169</f>
        <v>S45</v>
      </c>
      <c r="M169" s="25" t="str">
        <f>'Liste Linéaire_Togo'!AC169</f>
        <v>NON</v>
      </c>
      <c r="N169" s="22" t="str">
        <f>'Liste Linéaire_Togo'!AF169</f>
        <v>positif</v>
      </c>
      <c r="O169" s="22" t="str">
        <f>'Liste Linéaire_Togo'!AH169</f>
        <v>OUI</v>
      </c>
      <c r="P169" s="23">
        <f>'Liste Linéaire_Togo'!AI169</f>
        <v>0</v>
      </c>
      <c r="Q169" s="22" t="str">
        <f>'Liste Linéaire_Togo'!AJ169</f>
        <v>Guéri</v>
      </c>
      <c r="R169" s="22" t="str">
        <f>'Liste Linéaire_Togo'!AO169</f>
        <v>Positif</v>
      </c>
      <c r="S169" s="22" t="str">
        <f>'Liste Linéaire_Togo'!AN169</f>
        <v>Aného</v>
      </c>
    </row>
    <row r="170" spans="1:19" ht="45">
      <c r="A170" t="str">
        <f t="shared" si="2"/>
        <v>Point ( 1.5825646909844922 6.227396584278712)</v>
      </c>
      <c r="B170" s="22" t="str">
        <f>'Liste Linéaire_Togo'!B170</f>
        <v>ELAVAGNON  AHOEFA</v>
      </c>
      <c r="C170" s="22" t="str">
        <f>'Liste Linéaire_Togo'!F170</f>
        <v>Féminin</v>
      </c>
      <c r="D170" s="22" t="str">
        <f>'Liste Linéaire_Togo'!G170</f>
        <v>ELEVE</v>
      </c>
      <c r="E170" s="22" t="str">
        <f>'Liste Linéaire_Togo'!I170</f>
        <v>AVEME</v>
      </c>
      <c r="F170" s="22" t="str">
        <f>VLOOKUP(E170,CARTE!$C$1:$F$300,3,FALSE)</f>
        <v>6.227396584278712</v>
      </c>
      <c r="G170" s="22" t="str">
        <f>VLOOKUP(E170,CARTE!$C$1:$F$300,4,FALSE)</f>
        <v xml:space="preserve"> 1.5825646909844922</v>
      </c>
      <c r="H170" s="22" t="str">
        <f>'Liste Linéaire_Togo'!AM170</f>
        <v>Lacs 1</v>
      </c>
      <c r="I170" s="22" t="str">
        <f>'Liste Linéaire_Togo'!N170</f>
        <v>Lacs</v>
      </c>
      <c r="J170" s="22" t="str">
        <f>'Liste Linéaire_Togo'!O170</f>
        <v>MARITIME</v>
      </c>
      <c r="K170" s="23">
        <f>'Liste Linéaire_Togo'!P170</f>
        <v>45605</v>
      </c>
      <c r="L170" s="22" t="str">
        <f>'Liste Linéaire_Togo'!Q170</f>
        <v>S45</v>
      </c>
      <c r="M170" s="25" t="str">
        <f>'Liste Linéaire_Togo'!AC170</f>
        <v>NON</v>
      </c>
      <c r="N170" s="22" t="str">
        <f>'Liste Linéaire_Togo'!AF170</f>
        <v>négatif</v>
      </c>
      <c r="O170" s="22" t="str">
        <f>'Liste Linéaire_Togo'!AH170</f>
        <v>OUI</v>
      </c>
      <c r="P170" s="23">
        <f>'Liste Linéaire_Togo'!AI170</f>
        <v>0</v>
      </c>
      <c r="Q170" s="22" t="str">
        <f>'Liste Linéaire_Togo'!AJ170</f>
        <v>Guéri</v>
      </c>
      <c r="R170" s="22" t="str">
        <f>'Liste Linéaire_Togo'!AO170</f>
        <v>negatif</v>
      </c>
      <c r="S170" s="22" t="str">
        <f>'Liste Linéaire_Togo'!AN170</f>
        <v>Aného</v>
      </c>
    </row>
    <row r="171" spans="1:19" ht="45">
      <c r="A171" t="str">
        <f t="shared" si="2"/>
        <v>Point ( 1.762305618314484 6.280782053118657)</v>
      </c>
      <c r="B171" s="22" t="str">
        <f>'Liste Linéaire_Togo'!B171</f>
        <v>AMOUZOU GABRIEL</v>
      </c>
      <c r="C171" s="22" t="str">
        <f>'Liste Linéaire_Togo'!F171</f>
        <v>Masculin</v>
      </c>
      <c r="D171" s="22" t="str">
        <f>'Liste Linéaire_Togo'!G171</f>
        <v>PECHEUR</v>
      </c>
      <c r="E171" s="22" t="str">
        <f>'Liste Linéaire_Togo'!I171</f>
        <v>TOGBECONDJI</v>
      </c>
      <c r="F171" s="22" t="str">
        <f>VLOOKUP(E171,CARTE!$C$1:$F$300,3,FALSE)</f>
        <v>6.280782053118657</v>
      </c>
      <c r="G171" s="22" t="str">
        <f>VLOOKUP(E171,CARTE!$C$1:$F$300,4,FALSE)</f>
        <v xml:space="preserve"> 1.762305618314484</v>
      </c>
      <c r="H171" s="22" t="str">
        <f>'Liste Linéaire_Togo'!AM171</f>
        <v>Lacs 1</v>
      </c>
      <c r="I171" s="22" t="str">
        <f>'Liste Linéaire_Togo'!N171</f>
        <v>Lacs</v>
      </c>
      <c r="J171" s="22" t="str">
        <f>'Liste Linéaire_Togo'!O171</f>
        <v>MARITIME</v>
      </c>
      <c r="K171" s="23">
        <f>'Liste Linéaire_Togo'!P171</f>
        <v>45605</v>
      </c>
      <c r="L171" s="22" t="str">
        <f>'Liste Linéaire_Togo'!Q171</f>
        <v>S45</v>
      </c>
      <c r="M171" s="25" t="str">
        <f>'Liste Linéaire_Togo'!AC171</f>
        <v>NON</v>
      </c>
      <c r="N171" s="22" t="str">
        <f>'Liste Linéaire_Togo'!AF171</f>
        <v>positif</v>
      </c>
      <c r="O171" s="22" t="str">
        <f>'Liste Linéaire_Togo'!AH171</f>
        <v>OUI</v>
      </c>
      <c r="P171" s="23">
        <f>'Liste Linéaire_Togo'!AI171</f>
        <v>0</v>
      </c>
      <c r="Q171" s="22" t="str">
        <f>'Liste Linéaire_Togo'!AJ171</f>
        <v>Guéri</v>
      </c>
      <c r="R171" s="22" t="str">
        <f>'Liste Linéaire_Togo'!AO171</f>
        <v>Positif</v>
      </c>
      <c r="S171" s="22" t="str">
        <f>'Liste Linéaire_Togo'!AN171</f>
        <v>Aného</v>
      </c>
    </row>
    <row r="172" spans="1:19" ht="30">
      <c r="A172" t="str">
        <f t="shared" si="2"/>
        <v>Point ( 1.6080765433497823 6.3322757043351965)</v>
      </c>
      <c r="B172" s="22" t="str">
        <f>'Liste Linéaire_Togo'!B172</f>
        <v>KOUTOWOU  SEVE</v>
      </c>
      <c r="C172" s="22" t="str">
        <f>'Liste Linéaire_Togo'!F172</f>
        <v>Féminin</v>
      </c>
      <c r="D172" s="22" t="str">
        <f>'Liste Linéaire_Togo'!G172</f>
        <v>REVENDEUSE</v>
      </c>
      <c r="E172" s="22" t="str">
        <f>'Liste Linéaire_Togo'!I172</f>
        <v>GAMEKOPE</v>
      </c>
      <c r="F172" s="22" t="str">
        <f>VLOOKUP(E172,CARTE!$C$1:$F$300,3,FALSE)</f>
        <v>6.3322757043351965</v>
      </c>
      <c r="G172" s="22" t="str">
        <f>VLOOKUP(E172,CARTE!$C$1:$F$300,4,FALSE)</f>
        <v xml:space="preserve"> 1.6080765433497823</v>
      </c>
      <c r="H172" s="22" t="str">
        <f>'Liste Linéaire_Togo'!AM172</f>
        <v>Lacs 4</v>
      </c>
      <c r="I172" s="22" t="str">
        <f>'Liste Linéaire_Togo'!N172</f>
        <v>Lacs</v>
      </c>
      <c r="J172" s="22" t="str">
        <f>'Liste Linéaire_Togo'!O172</f>
        <v>MARITIME</v>
      </c>
      <c r="K172" s="23">
        <f>'Liste Linéaire_Togo'!P172</f>
        <v>45607</v>
      </c>
      <c r="L172" s="22" t="str">
        <f>'Liste Linéaire_Togo'!Q172</f>
        <v>S46</v>
      </c>
      <c r="M172" s="25" t="str">
        <f>'Liste Linéaire_Togo'!AC172</f>
        <v>NON</v>
      </c>
      <c r="N172" s="22" t="str">
        <f>'Liste Linéaire_Togo'!AF172</f>
        <v>négatif</v>
      </c>
      <c r="O172" s="22" t="str">
        <f>'Liste Linéaire_Togo'!AH172</f>
        <v>NON</v>
      </c>
      <c r="P172" s="23">
        <f>'Liste Linéaire_Togo'!AI172</f>
        <v>0</v>
      </c>
      <c r="Q172" s="22" t="str">
        <f>'Liste Linéaire_Togo'!AJ172</f>
        <v>Guéri</v>
      </c>
      <c r="R172" s="22" t="str">
        <f>'Liste Linéaire_Togo'!AO172</f>
        <v>negatif</v>
      </c>
      <c r="S172" s="22" t="str">
        <f>'Liste Linéaire_Togo'!AN172</f>
        <v>Anfoin</v>
      </c>
    </row>
    <row r="173" spans="1:19" ht="30">
      <c r="A173" t="str">
        <f t="shared" si="2"/>
        <v>Point ( 1.6080765433497823 6.3322757043351965)</v>
      </c>
      <c r="B173" s="22" t="str">
        <f>'Liste Linéaire_Togo'!B173</f>
        <v>ASSAGBA KEVIN</v>
      </c>
      <c r="C173" s="22" t="str">
        <f>'Liste Linéaire_Togo'!F173</f>
        <v>Masculin</v>
      </c>
      <c r="D173" s="22" t="str">
        <f>'Liste Linéaire_Togo'!G173</f>
        <v>COIFFEUR</v>
      </c>
      <c r="E173" s="22" t="str">
        <f>'Liste Linéaire_Togo'!I173</f>
        <v>ASSOAGBAKOPE</v>
      </c>
      <c r="F173" s="22" t="str">
        <f>VLOOKUP(E173,CARTE!$C$1:$F$300,3,FALSE)</f>
        <v>6.3322757043351965</v>
      </c>
      <c r="G173" s="22" t="str">
        <f>VLOOKUP(E173,CARTE!$C$1:$F$300,4,FALSE)</f>
        <v xml:space="preserve"> 1.6080765433497823</v>
      </c>
      <c r="H173" s="22" t="str">
        <f>'Liste Linéaire_Togo'!AM173</f>
        <v>Lacs 4</v>
      </c>
      <c r="I173" s="22" t="str">
        <f>'Liste Linéaire_Togo'!N173</f>
        <v>Lacs</v>
      </c>
      <c r="J173" s="22" t="str">
        <f>'Liste Linéaire_Togo'!O173</f>
        <v>MARITIME</v>
      </c>
      <c r="K173" s="23">
        <f>'Liste Linéaire_Togo'!P173</f>
        <v>45608</v>
      </c>
      <c r="L173" s="22" t="str">
        <f>'Liste Linéaire_Togo'!Q173</f>
        <v>S46</v>
      </c>
      <c r="M173" s="25" t="str">
        <f>'Liste Linéaire_Togo'!AC173</f>
        <v>NON</v>
      </c>
      <c r="N173" s="22" t="str">
        <f>'Liste Linéaire_Togo'!AF173</f>
        <v>négatif</v>
      </c>
      <c r="O173" s="22" t="str">
        <f>'Liste Linéaire_Togo'!AH173</f>
        <v>NON</v>
      </c>
      <c r="P173" s="23">
        <f>'Liste Linéaire_Togo'!AI173</f>
        <v>0</v>
      </c>
      <c r="Q173" s="22" t="str">
        <f>'Liste Linéaire_Togo'!AJ173</f>
        <v>Guéri</v>
      </c>
      <c r="R173" s="22" t="str">
        <f>'Liste Linéaire_Togo'!AO173</f>
        <v>negatif</v>
      </c>
      <c r="S173" s="22" t="str">
        <f>'Liste Linéaire_Togo'!AN173</f>
        <v>Anfoin</v>
      </c>
    </row>
    <row r="174" spans="1:19" ht="30">
      <c r="A174" t="str">
        <f t="shared" si="2"/>
        <v>Point ( 1.6080765433497823 6.3322757043351965)</v>
      </c>
      <c r="B174" s="22" t="str">
        <f>'Liste Linéaire_Togo'!B174</f>
        <v>SENA  KOKOE</v>
      </c>
      <c r="C174" s="22" t="str">
        <f>'Liste Linéaire_Togo'!F174</f>
        <v>Féminin</v>
      </c>
      <c r="D174" s="22" t="str">
        <f>'Liste Linéaire_Togo'!G174</f>
        <v>ECOLIERE</v>
      </c>
      <c r="E174" s="22" t="str">
        <f>'Liste Linéaire_Togo'!I174</f>
        <v>GBADJI</v>
      </c>
      <c r="F174" s="22" t="str">
        <f>VLOOKUP(E174,CARTE!$C$1:$F$300,3,FALSE)</f>
        <v>6.3322757043351965</v>
      </c>
      <c r="G174" s="22" t="str">
        <f>VLOOKUP(E174,CARTE!$C$1:$F$300,4,FALSE)</f>
        <v xml:space="preserve"> 1.6080765433497823</v>
      </c>
      <c r="H174" s="22" t="str">
        <f>'Liste Linéaire_Togo'!AM174</f>
        <v>Lacs 4</v>
      </c>
      <c r="I174" s="22" t="str">
        <f>'Liste Linéaire_Togo'!N174</f>
        <v>Lacs</v>
      </c>
      <c r="J174" s="22" t="str">
        <f>'Liste Linéaire_Togo'!O174</f>
        <v>MARITIME</v>
      </c>
      <c r="K174" s="23">
        <f>'Liste Linéaire_Togo'!P174</f>
        <v>45609</v>
      </c>
      <c r="L174" s="22" t="str">
        <f>'Liste Linéaire_Togo'!Q174</f>
        <v>S46</v>
      </c>
      <c r="M174" s="25" t="str">
        <f>'Liste Linéaire_Togo'!AC174</f>
        <v>NON</v>
      </c>
      <c r="N174" s="22" t="str">
        <f>'Liste Linéaire_Togo'!AF174</f>
        <v>négatif</v>
      </c>
      <c r="O174" s="22" t="str">
        <f>'Liste Linéaire_Togo'!AH174</f>
        <v>NON</v>
      </c>
      <c r="P174" s="23">
        <f>'Liste Linéaire_Togo'!AI174</f>
        <v>0</v>
      </c>
      <c r="Q174" s="22" t="str">
        <f>'Liste Linéaire_Togo'!AJ174</f>
        <v>Guéri</v>
      </c>
      <c r="R174" s="22" t="str">
        <f>'Liste Linéaire_Togo'!AO174</f>
        <v>negatif</v>
      </c>
      <c r="S174" s="22" t="str">
        <f>'Liste Linéaire_Togo'!AN174</f>
        <v>Anfoin</v>
      </c>
    </row>
    <row r="175" spans="1:19" ht="30">
      <c r="A175" t="str">
        <f t="shared" si="2"/>
        <v>Point ( 1.7100843467076863 6.342400142208208)</v>
      </c>
      <c r="B175" s="22" t="str">
        <f>'Liste Linéaire_Togo'!B175</f>
        <v>ATTIOGBE  DENISE</v>
      </c>
      <c r="C175" s="22" t="str">
        <f>'Liste Linéaire_Togo'!F175</f>
        <v>Féminin</v>
      </c>
      <c r="D175" s="22" t="str">
        <f>'Liste Linéaire_Togo'!G175</f>
        <v>MENAGERE</v>
      </c>
      <c r="E175" s="22" t="str">
        <f>'Liste Linéaire_Togo'!I175</f>
        <v>HETCHIAVI KPOTA</v>
      </c>
      <c r="F175" s="22" t="str">
        <f>VLOOKUP(E175,CARTE!$C$1:$F$300,3,FALSE)</f>
        <v>6.342400142208208</v>
      </c>
      <c r="G175" s="22" t="str">
        <f>VLOOKUP(E175,CARTE!$C$1:$F$300,4,FALSE)</f>
        <v xml:space="preserve"> 1.7100843467076863</v>
      </c>
      <c r="H175" s="22" t="str">
        <f>'Liste Linéaire_Togo'!AM175</f>
        <v>Lacs 2</v>
      </c>
      <c r="I175" s="22" t="str">
        <f>'Liste Linéaire_Togo'!N175</f>
        <v>Lacs</v>
      </c>
      <c r="J175" s="22" t="str">
        <f>'Liste Linéaire_Togo'!O175</f>
        <v>MARITIME</v>
      </c>
      <c r="K175" s="23">
        <f>'Liste Linéaire_Togo'!P175</f>
        <v>45609</v>
      </c>
      <c r="L175" s="22" t="str">
        <f>'Liste Linéaire_Togo'!Q175</f>
        <v>S46</v>
      </c>
      <c r="M175" s="25" t="str">
        <f>'Liste Linéaire_Togo'!AC175</f>
        <v>NON</v>
      </c>
      <c r="N175" s="22" t="str">
        <f>'Liste Linéaire_Togo'!AF175</f>
        <v>négatif</v>
      </c>
      <c r="O175" s="22" t="str">
        <f>'Liste Linéaire_Togo'!AH175</f>
        <v>NON</v>
      </c>
      <c r="P175" s="23">
        <f>'Liste Linéaire_Togo'!AI175</f>
        <v>0</v>
      </c>
      <c r="Q175" s="22" t="str">
        <f>'Liste Linéaire_Togo'!AJ175</f>
        <v>Guéri</v>
      </c>
      <c r="R175" s="22" t="str">
        <f>'Liste Linéaire_Togo'!AO175</f>
        <v>negatif</v>
      </c>
      <c r="S175" s="22" t="str">
        <f>'Liste Linéaire_Togo'!AN175</f>
        <v>Aklakou</v>
      </c>
    </row>
    <row r="176" spans="1:19" ht="45">
      <c r="A176" t="str">
        <f t="shared" si="2"/>
        <v>Point ( 1.762305618314484 6.280782053118657)</v>
      </c>
      <c r="B176" s="22" t="str">
        <f>'Liste Linéaire_Togo'!B176</f>
        <v xml:space="preserve">TCHAKLIZO  APEDO </v>
      </c>
      <c r="C176" s="22" t="str">
        <f>'Liste Linéaire_Togo'!F176</f>
        <v>Masculin</v>
      </c>
      <c r="D176" s="22" t="str">
        <f>'Liste Linéaire_Togo'!G176</f>
        <v>OUVRIER</v>
      </c>
      <c r="E176" s="22" t="str">
        <f>'Liste Linéaire_Togo'!I176</f>
        <v>TOGBECONDJI</v>
      </c>
      <c r="F176" s="22" t="str">
        <f>VLOOKUP(E176,CARTE!$C$1:$F$300,3,FALSE)</f>
        <v>6.280782053118657</v>
      </c>
      <c r="G176" s="22" t="str">
        <f>VLOOKUP(E176,CARTE!$C$1:$F$300,4,FALSE)</f>
        <v xml:space="preserve"> 1.762305618314484</v>
      </c>
      <c r="H176" s="22" t="str">
        <f>'Liste Linéaire_Togo'!AM176</f>
        <v>Lacs 1</v>
      </c>
      <c r="I176" s="22" t="str">
        <f>'Liste Linéaire_Togo'!N176</f>
        <v>Lacs</v>
      </c>
      <c r="J176" s="22" t="str">
        <f>'Liste Linéaire_Togo'!O176</f>
        <v>MARITIME</v>
      </c>
      <c r="K176" s="23">
        <f>'Liste Linéaire_Togo'!P176</f>
        <v>45610</v>
      </c>
      <c r="L176" s="22" t="str">
        <f>'Liste Linéaire_Togo'!Q176</f>
        <v>S46</v>
      </c>
      <c r="M176" s="25" t="str">
        <f>'Liste Linéaire_Togo'!AC176</f>
        <v>NON</v>
      </c>
      <c r="N176" s="22" t="str">
        <f>'Liste Linéaire_Togo'!AF176</f>
        <v>positif</v>
      </c>
      <c r="O176" s="22" t="str">
        <f>'Liste Linéaire_Togo'!AH176</f>
        <v>NON</v>
      </c>
      <c r="P176" s="23">
        <f>'Liste Linéaire_Togo'!AI176</f>
        <v>0</v>
      </c>
      <c r="Q176" s="22" t="str">
        <f>'Liste Linéaire_Togo'!AJ176</f>
        <v>dcd</v>
      </c>
      <c r="R176" s="22" t="str">
        <f>'Liste Linéaire_Togo'!AO176</f>
        <v>Positif</v>
      </c>
      <c r="S176" s="22" t="str">
        <f>'Liste Linéaire_Togo'!AN176</f>
        <v>Aného</v>
      </c>
    </row>
    <row r="177" spans="1:19" ht="60">
      <c r="A177" t="str">
        <f t="shared" si="2"/>
        <v>Point ( 1.6080765433497823 6.3322757043351965)</v>
      </c>
      <c r="B177" s="22" t="str">
        <f>'Liste Linéaire_Togo'!B177</f>
        <v>AGBEDJINOU  ANOUMOU</v>
      </c>
      <c r="C177" s="22" t="str">
        <f>'Liste Linéaire_Togo'!F177</f>
        <v>Masculin</v>
      </c>
      <c r="D177" s="22" t="str">
        <f>'Liste Linéaire_Togo'!G177</f>
        <v>Cultivateur</v>
      </c>
      <c r="E177" s="22" t="str">
        <f>'Liste Linéaire_Togo'!I177</f>
        <v>AGBEDJINOUCONDJI</v>
      </c>
      <c r="F177" s="22" t="str">
        <f>VLOOKUP(E177,CARTE!$C$1:$F$300,3,FALSE)</f>
        <v>6.3322757043351965</v>
      </c>
      <c r="G177" s="22" t="str">
        <f>VLOOKUP(E177,CARTE!$C$1:$F$300,4,FALSE)</f>
        <v xml:space="preserve"> 1.6080765433497823</v>
      </c>
      <c r="H177" s="22" t="str">
        <f>'Liste Linéaire_Togo'!AM177</f>
        <v>Lacs 4</v>
      </c>
      <c r="I177" s="22" t="str">
        <f>'Liste Linéaire_Togo'!N177</f>
        <v>Lacs</v>
      </c>
      <c r="J177" s="22" t="str">
        <f>'Liste Linéaire_Togo'!O177</f>
        <v>MARITIME</v>
      </c>
      <c r="K177" s="23">
        <f>'Liste Linéaire_Togo'!P177</f>
        <v>45608</v>
      </c>
      <c r="L177" s="22" t="str">
        <f>'Liste Linéaire_Togo'!Q177</f>
        <v>S46</v>
      </c>
      <c r="M177" s="25" t="str">
        <f>'Liste Linéaire_Togo'!AC177</f>
        <v>NON</v>
      </c>
      <c r="N177" s="22" t="str">
        <f>'Liste Linéaire_Togo'!AF177</f>
        <v>négatif</v>
      </c>
      <c r="O177" s="22" t="str">
        <f>'Liste Linéaire_Togo'!AH177</f>
        <v>NON</v>
      </c>
      <c r="P177" s="23">
        <f>'Liste Linéaire_Togo'!AI177</f>
        <v>0</v>
      </c>
      <c r="Q177" s="22" t="str">
        <f>'Liste Linéaire_Togo'!AJ177</f>
        <v>Guéri</v>
      </c>
      <c r="R177" s="22" t="str">
        <f>'Liste Linéaire_Togo'!AO177</f>
        <v>negatif</v>
      </c>
      <c r="S177" s="22" t="str">
        <f>'Liste Linéaire_Togo'!AN177</f>
        <v>Anfoin</v>
      </c>
    </row>
    <row r="178" spans="1:19" ht="45">
      <c r="A178" t="str">
        <f t="shared" si="2"/>
        <v>Point ( 1.510433835226274 6.2158120134552854)</v>
      </c>
      <c r="B178" s="22" t="str">
        <f>'Liste Linéaire_Togo'!B178</f>
        <v>AWI FLORENCE</v>
      </c>
      <c r="C178" s="22" t="str">
        <f>'Liste Linéaire_Togo'!F178</f>
        <v>Féminin</v>
      </c>
      <c r="D178" s="22" t="str">
        <f>'Liste Linéaire_Togo'!G178</f>
        <v>MENAGERE</v>
      </c>
      <c r="E178" s="22" t="str">
        <f>'Liste Linéaire_Togo'!I178</f>
        <v>KPEME</v>
      </c>
      <c r="F178" s="22" t="str">
        <f>VLOOKUP(E178,CARTE!$C$1:$F$300,3,FALSE)</f>
        <v>6.2158120134552854</v>
      </c>
      <c r="G178" s="22" t="str">
        <f>VLOOKUP(E178,CARTE!$C$1:$F$300,4,FALSE)</f>
        <v xml:space="preserve"> 1.510433835226274</v>
      </c>
      <c r="H178" s="22" t="str">
        <f>'Liste Linéaire_Togo'!AM178</f>
        <v>Lacs 3</v>
      </c>
      <c r="I178" s="22" t="str">
        <f>'Liste Linéaire_Togo'!N178</f>
        <v>Lacs</v>
      </c>
      <c r="J178" s="22" t="str">
        <f>'Liste Linéaire_Togo'!O178</f>
        <v>MARITIME</v>
      </c>
      <c r="K178" s="23">
        <f>'Liste Linéaire_Togo'!P178</f>
        <v>45610</v>
      </c>
      <c r="L178" s="22" t="str">
        <f>'Liste Linéaire_Togo'!Q178</f>
        <v>S46</v>
      </c>
      <c r="M178" s="25" t="str">
        <f>'Liste Linéaire_Togo'!AC178</f>
        <v>NON</v>
      </c>
      <c r="N178" s="22" t="str">
        <f>'Liste Linéaire_Togo'!AF178</f>
        <v>négatif</v>
      </c>
      <c r="O178" s="22" t="str">
        <f>'Liste Linéaire_Togo'!AH178</f>
        <v>NON</v>
      </c>
      <c r="P178" s="23">
        <f>'Liste Linéaire_Togo'!AI178</f>
        <v>0</v>
      </c>
      <c r="Q178" s="22" t="str">
        <f>'Liste Linéaire_Togo'!AJ178</f>
        <v>Guéri</v>
      </c>
      <c r="R178" s="22" t="str">
        <f>'Liste Linéaire_Togo'!AO178</f>
        <v>negatif</v>
      </c>
      <c r="S178" s="22" t="str">
        <f>'Liste Linéaire_Togo'!AN178</f>
        <v>Agbodrafo</v>
      </c>
    </row>
    <row r="179" spans="1:19" ht="30">
      <c r="A179" t="str">
        <f t="shared" si="2"/>
        <v>Point ( 1.453890712205296 6.221673273925775)</v>
      </c>
      <c r="B179" s="22" t="str">
        <f>'Liste Linéaire_Togo'!B179</f>
        <v>MESSAN KOKOU</v>
      </c>
      <c r="C179" s="22" t="str">
        <f>'Liste Linéaire_Togo'!F179</f>
        <v>Masculin</v>
      </c>
      <c r="D179" s="22" t="str">
        <f>'Liste Linéaire_Togo'!G179</f>
        <v>RETRAITE</v>
      </c>
      <c r="E179" s="22" t="str">
        <f>'Liste Linéaire_Togo'!I179</f>
        <v xml:space="preserve">DAGUE </v>
      </c>
      <c r="F179" s="22" t="str">
        <f>VLOOKUP(E179,CARTE!$C$1:$F$300,3,FALSE)</f>
        <v>6.221673273925775</v>
      </c>
      <c r="G179" s="22" t="str">
        <f>VLOOKUP(E179,CARTE!$C$1:$F$300,4,FALSE)</f>
        <v xml:space="preserve"> 1.453890712205296</v>
      </c>
      <c r="H179" s="22" t="str">
        <f>'Liste Linéaire_Togo'!AM179</f>
        <v>Lacs 3</v>
      </c>
      <c r="I179" s="22" t="str">
        <f>'Liste Linéaire_Togo'!N179</f>
        <v>Lacs</v>
      </c>
      <c r="J179" s="22" t="str">
        <f>'Liste Linéaire_Togo'!O179</f>
        <v>MARITIME</v>
      </c>
      <c r="K179" s="23">
        <f>'Liste Linéaire_Togo'!P179</f>
        <v>45611</v>
      </c>
      <c r="L179" s="22" t="str">
        <f>'Liste Linéaire_Togo'!Q179</f>
        <v>S46</v>
      </c>
      <c r="M179" s="25" t="str">
        <f>'Liste Linéaire_Togo'!AC179</f>
        <v>NON</v>
      </c>
      <c r="N179" s="22" t="str">
        <f>'Liste Linéaire_Togo'!AF179</f>
        <v>négatif</v>
      </c>
      <c r="O179" s="22" t="str">
        <f>'Liste Linéaire_Togo'!AH179</f>
        <v>NON</v>
      </c>
      <c r="P179" s="23">
        <f>'Liste Linéaire_Togo'!AI179</f>
        <v>0</v>
      </c>
      <c r="Q179" s="22" t="str">
        <f>'Liste Linéaire_Togo'!AJ179</f>
        <v>Guéri</v>
      </c>
      <c r="R179" s="22" t="str">
        <f>'Liste Linéaire_Togo'!AO179</f>
        <v>negatif</v>
      </c>
      <c r="S179" s="22" t="str">
        <f>'Liste Linéaire_Togo'!AN179</f>
        <v>Agbodrafo</v>
      </c>
    </row>
    <row r="180" spans="1:19" ht="30">
      <c r="A180" t="str">
        <f t="shared" si="2"/>
        <v>Point ( 1.522305618314484 6.210782053118657)</v>
      </c>
      <c r="B180" s="22" t="str">
        <f>'Liste Linéaire_Togo'!B180</f>
        <v>DOSSE  FOLLY</v>
      </c>
      <c r="C180" s="22" t="str">
        <f>'Liste Linéaire_Togo'!F180</f>
        <v>Masculin</v>
      </c>
      <c r="D180" s="22" t="str">
        <f>'Liste Linéaire_Togo'!G180</f>
        <v>APPRENTI MACON</v>
      </c>
      <c r="E180" s="22" t="str">
        <f>'Liste Linéaire_Togo'!I180</f>
        <v>GOUMOUKOPE</v>
      </c>
      <c r="F180" s="22" t="str">
        <f>VLOOKUP(E180,CARTE!$C$1:$F$300,3,FALSE)</f>
        <v>6.210782053118657</v>
      </c>
      <c r="G180" s="22" t="str">
        <f>VLOOKUP(E180,CARTE!$C$1:$F$300,4,FALSE)</f>
        <v xml:space="preserve"> 1.522305618314484</v>
      </c>
      <c r="H180" s="22" t="str">
        <f>'Liste Linéaire_Togo'!AM180</f>
        <v>Lacs 3</v>
      </c>
      <c r="I180" s="22" t="str">
        <f>'Liste Linéaire_Togo'!N180</f>
        <v>Lacs</v>
      </c>
      <c r="J180" s="22" t="str">
        <f>'Liste Linéaire_Togo'!O180</f>
        <v>MARITIME</v>
      </c>
      <c r="K180" s="23">
        <f>'Liste Linéaire_Togo'!P180</f>
        <v>45612</v>
      </c>
      <c r="L180" s="22" t="str">
        <f>'Liste Linéaire_Togo'!Q180</f>
        <v>S46</v>
      </c>
      <c r="M180" s="25" t="str">
        <f>'Liste Linéaire_Togo'!AC180</f>
        <v>NION</v>
      </c>
      <c r="N180" s="22" t="str">
        <f>'Liste Linéaire_Togo'!AF180</f>
        <v>positif</v>
      </c>
      <c r="O180" s="22" t="str">
        <f>'Liste Linéaire_Togo'!AH180</f>
        <v>OUI</v>
      </c>
      <c r="P180" s="23">
        <f>'Liste Linéaire_Togo'!AI180</f>
        <v>0</v>
      </c>
      <c r="Q180" s="22" t="str">
        <f>'Liste Linéaire_Togo'!AJ180</f>
        <v>Guéri</v>
      </c>
      <c r="R180" s="22" t="str">
        <f>'Liste Linéaire_Togo'!AO180</f>
        <v>Positif</v>
      </c>
      <c r="S180" s="22" t="str">
        <f>'Liste Linéaire_Togo'!AN180</f>
        <v>Agbodrafo</v>
      </c>
    </row>
    <row r="181" spans="1:19" ht="30">
      <c r="A181" t="str">
        <f t="shared" si="2"/>
        <v>Point ( 1.453890712205296 6.221673273925775)</v>
      </c>
      <c r="B181" s="22" t="str">
        <f>'Liste Linéaire_Togo'!B181</f>
        <v>AYITE KOSSI</v>
      </c>
      <c r="C181" s="22" t="str">
        <f>'Liste Linéaire_Togo'!F181</f>
        <v>Masculin</v>
      </c>
      <c r="D181" s="22" t="str">
        <f>'Liste Linéaire_Togo'!G181</f>
        <v>REVENDEUR</v>
      </c>
      <c r="E181" s="22" t="str">
        <f>'Liste Linéaire_Togo'!I181</f>
        <v>AGOTIDEKA</v>
      </c>
      <c r="F181" s="22" t="str">
        <f>VLOOKUP(E181,CARTE!$C$1:$F$300,3,FALSE)</f>
        <v>6.221673273925775</v>
      </c>
      <c r="G181" s="22" t="str">
        <f>VLOOKUP(E181,CARTE!$C$1:$F$300,4,FALSE)</f>
        <v xml:space="preserve"> 1.453890712205296</v>
      </c>
      <c r="H181" s="22" t="str">
        <f>'Liste Linéaire_Togo'!AM181</f>
        <v>Lacs 3</v>
      </c>
      <c r="I181" s="22" t="str">
        <f>'Liste Linéaire_Togo'!N181</f>
        <v>Lacs</v>
      </c>
      <c r="J181" s="22" t="str">
        <f>'Liste Linéaire_Togo'!O181</f>
        <v>MARITIME</v>
      </c>
      <c r="K181" s="23">
        <f>'Liste Linéaire_Togo'!P181</f>
        <v>45610</v>
      </c>
      <c r="L181" s="22" t="str">
        <f>'Liste Linéaire_Togo'!Q181</f>
        <v>S46</v>
      </c>
      <c r="M181" s="25" t="str">
        <f>'Liste Linéaire_Togo'!AC181</f>
        <v>NON</v>
      </c>
      <c r="N181" s="22" t="str">
        <f>'Liste Linéaire_Togo'!AF181</f>
        <v>négatif</v>
      </c>
      <c r="O181" s="22" t="str">
        <f>'Liste Linéaire_Togo'!AH181</f>
        <v>OUI</v>
      </c>
      <c r="P181" s="23">
        <f>'Liste Linéaire_Togo'!AI181</f>
        <v>0</v>
      </c>
      <c r="Q181" s="22" t="str">
        <f>'Liste Linéaire_Togo'!AJ181</f>
        <v>Guéri</v>
      </c>
      <c r="R181" s="22" t="str">
        <f>'Liste Linéaire_Togo'!AO181</f>
        <v>negatif</v>
      </c>
      <c r="S181" s="22" t="str">
        <f>'Liste Linéaire_Togo'!AN181</f>
        <v>Agbodrafo</v>
      </c>
    </row>
    <row r="182" spans="1:19" ht="45">
      <c r="A182" t="str">
        <f t="shared" si="2"/>
        <v>Point ( 1.203927 6.250142)</v>
      </c>
      <c r="B182" s="22" t="str">
        <f>'Liste Linéaire_Togo'!B182</f>
        <v>BOUBA Abdoul Gafar</v>
      </c>
      <c r="C182" s="22" t="str">
        <f>'Liste Linéaire_Togo'!F182</f>
        <v>Masculin</v>
      </c>
      <c r="D182" s="22" t="str">
        <f>'Liste Linéaire_Togo'!G182</f>
        <v>Enfant</v>
      </c>
      <c r="E182" s="22" t="str">
        <f>'Liste Linéaire_Togo'!I182</f>
        <v>Haoussa Zongo</v>
      </c>
      <c r="F182" s="22" t="str">
        <f>VLOOKUP(E182,CARTE!$C$1:$F$300,3,FALSE)</f>
        <v>6.250142</v>
      </c>
      <c r="G182" s="22" t="str">
        <f>VLOOKUP(E182,CARTE!$C$1:$F$300,4,FALSE)</f>
        <v xml:space="preserve"> 1.203927</v>
      </c>
      <c r="H182" s="22" t="str">
        <f>'Liste Linéaire_Togo'!AM182</f>
        <v>Agoè-Nyivé 4</v>
      </c>
      <c r="I182" s="22" t="str">
        <f>'Liste Linéaire_Togo'!N182</f>
        <v xml:space="preserve">Agoè-Nyivé </v>
      </c>
      <c r="J182" s="22" t="str">
        <f>'Liste Linéaire_Togo'!O182</f>
        <v>Grand Lomé</v>
      </c>
      <c r="K182" s="23">
        <f>'Liste Linéaire_Togo'!P182</f>
        <v>45605</v>
      </c>
      <c r="L182" s="22" t="str">
        <f>'Liste Linéaire_Togo'!Q182</f>
        <v>S45</v>
      </c>
      <c r="M182" s="25" t="str">
        <f>'Liste Linéaire_Togo'!AC182</f>
        <v>Tde</v>
      </c>
      <c r="N182" s="22" t="str">
        <f>'Liste Linéaire_Togo'!AF182</f>
        <v>positif</v>
      </c>
      <c r="O182" s="22" t="str">
        <f>'Liste Linéaire_Togo'!AH182</f>
        <v>Oui</v>
      </c>
      <c r="P182" s="23" t="str">
        <f>'Liste Linéaire_Togo'!AI182</f>
        <v>En Hospitalisation</v>
      </c>
      <c r="Q182" s="22" t="str">
        <f>'Liste Linéaire_Togo'!AJ182</f>
        <v>Guéri</v>
      </c>
      <c r="R182" s="22" t="str">
        <f>'Liste Linéaire_Togo'!AO182</f>
        <v>Positif</v>
      </c>
      <c r="S182" s="22" t="str">
        <f>'Liste Linéaire_Togo'!AN182</f>
        <v>Togblekope</v>
      </c>
    </row>
    <row r="183" spans="1:19" ht="45">
      <c r="A183" t="str">
        <f t="shared" si="2"/>
        <v>Point ( 1.203927 6.250142)</v>
      </c>
      <c r="B183" s="22" t="str">
        <f>'Liste Linéaire_Togo'!B183</f>
        <v>HABIBOU FADIL Souweba</v>
      </c>
      <c r="C183" s="22" t="str">
        <f>'Liste Linéaire_Togo'!F183</f>
        <v>Féminin</v>
      </c>
      <c r="D183" s="22" t="str">
        <f>'Liste Linéaire_Togo'!G183</f>
        <v>Couturière</v>
      </c>
      <c r="E183" s="22" t="str">
        <f>'Liste Linéaire_Togo'!I183</f>
        <v>Haoussa Zongo</v>
      </c>
      <c r="F183" s="22" t="str">
        <f>VLOOKUP(E183,CARTE!$C$1:$F$300,3,FALSE)</f>
        <v>6.250142</v>
      </c>
      <c r="G183" s="22" t="str">
        <f>VLOOKUP(E183,CARTE!$C$1:$F$300,4,FALSE)</f>
        <v xml:space="preserve"> 1.203927</v>
      </c>
      <c r="H183" s="22" t="str">
        <f>'Liste Linéaire_Togo'!AM183</f>
        <v>Agoè-Nyivé 4</v>
      </c>
      <c r="I183" s="22" t="str">
        <f>'Liste Linéaire_Togo'!N183</f>
        <v xml:space="preserve">Agoè-Nyivé </v>
      </c>
      <c r="J183" s="22" t="str">
        <f>'Liste Linéaire_Togo'!O183</f>
        <v>Grand Lomé</v>
      </c>
      <c r="K183" s="23">
        <f>'Liste Linéaire_Togo'!P183</f>
        <v>45605</v>
      </c>
      <c r="L183" s="22" t="str">
        <f>'Liste Linéaire_Togo'!Q183</f>
        <v>S45</v>
      </c>
      <c r="M183" s="25" t="str">
        <f>'Liste Linéaire_Togo'!AC183</f>
        <v>Tde</v>
      </c>
      <c r="N183" s="22" t="str">
        <f>'Liste Linéaire_Togo'!AF183</f>
        <v>positif</v>
      </c>
      <c r="O183" s="22" t="str">
        <f>'Liste Linéaire_Togo'!AH183</f>
        <v>Oui</v>
      </c>
      <c r="P183" s="23" t="str">
        <f>'Liste Linéaire_Togo'!AI183</f>
        <v>En Hospitalisation</v>
      </c>
      <c r="Q183" s="22" t="str">
        <f>'Liste Linéaire_Togo'!AJ183</f>
        <v>Guéri</v>
      </c>
      <c r="R183" s="22" t="str">
        <f>'Liste Linéaire_Togo'!AO183</f>
        <v>Positif</v>
      </c>
      <c r="S183" s="22" t="str">
        <f>'Liste Linéaire_Togo'!AN183</f>
        <v>Togblekope</v>
      </c>
    </row>
    <row r="184" spans="1:19" ht="30">
      <c r="A184" t="str">
        <f t="shared" si="2"/>
        <v>Point ( 1.2423927 6.173142)</v>
      </c>
      <c r="B184" s="22" t="str">
        <f>'Liste Linéaire_Togo'!B184</f>
        <v>SOWOU Yaovi</v>
      </c>
      <c r="C184" s="22" t="str">
        <f>'Liste Linéaire_Togo'!F184</f>
        <v>Masculin</v>
      </c>
      <c r="D184" s="22" t="str">
        <f>'Liste Linéaire_Togo'!G184</f>
        <v>Couture</v>
      </c>
      <c r="E184" s="22" t="str">
        <f>'Liste Linéaire_Togo'!I184</f>
        <v>Nukafu</v>
      </c>
      <c r="F184" s="22" t="str">
        <f>VLOOKUP(E184,CARTE!$C$1:$F$300,3,FALSE)</f>
        <v>6.173142</v>
      </c>
      <c r="G184" s="22" t="str">
        <f>VLOOKUP(E184,CARTE!$C$1:$F$300,4,FALSE)</f>
        <v xml:space="preserve"> 1.2423927</v>
      </c>
      <c r="H184" s="22" t="str">
        <f>'Liste Linéaire_Togo'!AM184</f>
        <v>Golfe 2</v>
      </c>
      <c r="I184" s="22" t="str">
        <f>'Liste Linéaire_Togo'!N184</f>
        <v>Golfe</v>
      </c>
      <c r="J184" s="22" t="str">
        <f>'Liste Linéaire_Togo'!O184</f>
        <v>Grand Lomé</v>
      </c>
      <c r="K184" s="23">
        <f>'Liste Linéaire_Togo'!P184</f>
        <v>45605</v>
      </c>
      <c r="L184" s="22" t="str">
        <f>'Liste Linéaire_Togo'!Q184</f>
        <v>S45</v>
      </c>
      <c r="M184" s="25" t="str">
        <f>'Liste Linéaire_Togo'!AC184</f>
        <v>Forage</v>
      </c>
      <c r="N184" s="22" t="str">
        <f>'Liste Linéaire_Togo'!AF184</f>
        <v>négatif</v>
      </c>
      <c r="O184" s="22" t="str">
        <f>'Liste Linéaire_Togo'!AH184</f>
        <v>Oui</v>
      </c>
      <c r="P184" s="23" t="str">
        <f>'Liste Linéaire_Togo'!AI184</f>
        <v>NA</v>
      </c>
      <c r="Q184" s="22" t="str">
        <f>'Liste Linéaire_Togo'!AJ184</f>
        <v>Guéri</v>
      </c>
      <c r="R184" s="22" t="str">
        <f>'Liste Linéaire_Togo'!AO184</f>
        <v>negatif</v>
      </c>
      <c r="S184" s="22" t="str">
        <f>'Liste Linéaire_Togo'!AN184</f>
        <v>Bè-Centre</v>
      </c>
    </row>
    <row r="185" spans="1:19" ht="30">
      <c r="A185" t="str">
        <f t="shared" si="2"/>
        <v>Point ( 1.2423927 6.173142)</v>
      </c>
      <c r="B185" s="22" t="str">
        <f>'Liste Linéaire_Togo'!B185</f>
        <v>APOBI Judith</v>
      </c>
      <c r="C185" s="22" t="str">
        <f>'Liste Linéaire_Togo'!F185</f>
        <v>Féminin</v>
      </c>
      <c r="D185" s="22" t="str">
        <f>'Liste Linéaire_Togo'!G185</f>
        <v>Coiffure</v>
      </c>
      <c r="E185" s="22" t="str">
        <f>'Liste Linéaire_Togo'!I185</f>
        <v>Nukafu</v>
      </c>
      <c r="F185" s="22" t="str">
        <f>VLOOKUP(E185,CARTE!$C$1:$F$300,3,FALSE)</f>
        <v>6.173142</v>
      </c>
      <c r="G185" s="22" t="str">
        <f>VLOOKUP(E185,CARTE!$C$1:$F$300,4,FALSE)</f>
        <v xml:space="preserve"> 1.2423927</v>
      </c>
      <c r="H185" s="22" t="str">
        <f>'Liste Linéaire_Togo'!AM185</f>
        <v>Golfe 2</v>
      </c>
      <c r="I185" s="22" t="str">
        <f>'Liste Linéaire_Togo'!N185</f>
        <v>Golfe</v>
      </c>
      <c r="J185" s="22" t="str">
        <f>'Liste Linéaire_Togo'!O185</f>
        <v>Grand Lomé</v>
      </c>
      <c r="K185" s="23">
        <f>'Liste Linéaire_Togo'!P185</f>
        <v>45606</v>
      </c>
      <c r="L185" s="22" t="str">
        <f>'Liste Linéaire_Togo'!Q185</f>
        <v>S45</v>
      </c>
      <c r="M185" s="25" t="str">
        <f>'Liste Linéaire_Togo'!AC185</f>
        <v>Forage</v>
      </c>
      <c r="N185" s="22" t="str">
        <f>'Liste Linéaire_Togo'!AF185</f>
        <v>positif</v>
      </c>
      <c r="O185" s="22" t="str">
        <f>'Liste Linéaire_Togo'!AH185</f>
        <v>Oui</v>
      </c>
      <c r="P185" s="23" t="str">
        <f>'Liste Linéaire_Togo'!AI185</f>
        <v>NA</v>
      </c>
      <c r="Q185" s="22" t="str">
        <f>'Liste Linéaire_Togo'!AJ185</f>
        <v>Guéri</v>
      </c>
      <c r="R185" s="22" t="str">
        <f>'Liste Linéaire_Togo'!AO185</f>
        <v>Positif</v>
      </c>
      <c r="S185" s="22" t="str">
        <f>'Liste Linéaire_Togo'!AN185</f>
        <v>Bè-Centre</v>
      </c>
    </row>
    <row r="186" spans="1:19" ht="45">
      <c r="A186" t="str">
        <f t="shared" si="2"/>
        <v>Point ( 1.5923929 6.263144)</v>
      </c>
      <c r="B186" s="22" t="str">
        <f>'Liste Linéaire_Togo'!B186</f>
        <v>TETE  YAO RICHARD</v>
      </c>
      <c r="C186" s="22" t="str">
        <f>'Liste Linéaire_Togo'!F186</f>
        <v>Masculin</v>
      </c>
      <c r="D186" s="22" t="str">
        <f>'Liste Linéaire_Togo'!G186</f>
        <v>ELECTRO TECHNICIEN</v>
      </c>
      <c r="E186" s="22" t="str">
        <f>'Liste Linéaire_Togo'!I186</f>
        <v>AGOME SEVA2</v>
      </c>
      <c r="F186" s="22" t="str">
        <f>VLOOKUP(E186,CARTE!$C$1:$F$300,3,FALSE)</f>
        <v>6.263144</v>
      </c>
      <c r="G186" s="22" t="str">
        <f>VLOOKUP(E186,CARTE!$C$1:$F$300,4,FALSE)</f>
        <v xml:space="preserve"> 1.5923929</v>
      </c>
      <c r="H186" s="22" t="str">
        <f>'Liste Linéaire_Togo'!AM186</f>
        <v>Lacs 1</v>
      </c>
      <c r="I186" s="22" t="str">
        <f>'Liste Linéaire_Togo'!N186</f>
        <v>Lacs</v>
      </c>
      <c r="J186" s="22" t="str">
        <f>'Liste Linéaire_Togo'!O186</f>
        <v>MARITIME</v>
      </c>
      <c r="K186" s="23">
        <f>'Liste Linéaire_Togo'!P186</f>
        <v>45613</v>
      </c>
      <c r="L186" s="22" t="str">
        <f>'Liste Linéaire_Togo'!Q186</f>
        <v>S46</v>
      </c>
      <c r="M186" s="25" t="str">
        <f>'Liste Linéaire_Togo'!AC186</f>
        <v>NON</v>
      </c>
      <c r="N186" s="22" t="str">
        <f>'Liste Linéaire_Togo'!AF186</f>
        <v>négatif</v>
      </c>
      <c r="O186" s="22" t="str">
        <f>'Liste Linéaire_Togo'!AH186</f>
        <v>NON</v>
      </c>
      <c r="P186" s="23">
        <f>'Liste Linéaire_Togo'!AI186</f>
        <v>0</v>
      </c>
      <c r="Q186" s="22" t="str">
        <f>'Liste Linéaire_Togo'!AJ186</f>
        <v>Guéri</v>
      </c>
      <c r="R186" s="22" t="str">
        <f>'Liste Linéaire_Togo'!AO186</f>
        <v>negatif</v>
      </c>
      <c r="S186" s="22" t="str">
        <f>'Liste Linéaire_Togo'!AN186</f>
        <v>Glidji</v>
      </c>
    </row>
    <row r="187" spans="1:19" ht="45">
      <c r="A187" t="str">
        <f t="shared" si="2"/>
        <v>Point ( 1.6013269352515131 6.257265928242092)</v>
      </c>
      <c r="B187" s="22" t="str">
        <f>'Liste Linéaire_Togo'!B187</f>
        <v>MONTANT  CHARLES</v>
      </c>
      <c r="C187" s="22" t="str">
        <f>'Liste Linéaire_Togo'!F187</f>
        <v>Masculin</v>
      </c>
      <c r="D187" s="22" t="str">
        <f>'Liste Linéaire_Togo'!G187</f>
        <v>CHAUFFEUR</v>
      </c>
      <c r="E187" s="22" t="str">
        <f>'Liste Linéaire_Togo'!I187</f>
        <v>GLIDJI</v>
      </c>
      <c r="F187" s="22" t="str">
        <f>VLOOKUP(E187,CARTE!$C$1:$F$300,3,FALSE)</f>
        <v>6.257265928242092</v>
      </c>
      <c r="G187" s="22" t="str">
        <f>VLOOKUP(E187,CARTE!$C$1:$F$300,4,FALSE)</f>
        <v xml:space="preserve"> 1.6013269352515131</v>
      </c>
      <c r="H187" s="22" t="str">
        <f>'Liste Linéaire_Togo'!AM187</f>
        <v>Lacs 1</v>
      </c>
      <c r="I187" s="22" t="str">
        <f>'Liste Linéaire_Togo'!N187</f>
        <v>Lacs</v>
      </c>
      <c r="J187" s="22" t="str">
        <f>'Liste Linéaire_Togo'!O187</f>
        <v>MARITIME</v>
      </c>
      <c r="K187" s="23">
        <f>'Liste Linéaire_Togo'!P187</f>
        <v>45613</v>
      </c>
      <c r="L187" s="22" t="str">
        <f>'Liste Linéaire_Togo'!Q187</f>
        <v>S46</v>
      </c>
      <c r="M187" s="25" t="str">
        <f>'Liste Linéaire_Togo'!AC187</f>
        <v>NON</v>
      </c>
      <c r="N187" s="22" t="str">
        <f>'Liste Linéaire_Togo'!AF187</f>
        <v>négatif</v>
      </c>
      <c r="O187" s="22" t="str">
        <f>'Liste Linéaire_Togo'!AH187</f>
        <v>OUI</v>
      </c>
      <c r="P187" s="23">
        <f>'Liste Linéaire_Togo'!AI187</f>
        <v>0</v>
      </c>
      <c r="Q187" s="22" t="str">
        <f>'Liste Linéaire_Togo'!AJ187</f>
        <v>Guéri</v>
      </c>
      <c r="R187" s="22" t="str">
        <f>'Liste Linéaire_Togo'!AO187</f>
        <v>negatif</v>
      </c>
      <c r="S187" s="22" t="str">
        <f>'Liste Linéaire_Togo'!AN187</f>
        <v>Glidji</v>
      </c>
    </row>
    <row r="188" spans="1:19" ht="45">
      <c r="A188" t="str">
        <f t="shared" si="2"/>
        <v>Point (1.3275633519218346 6.176026591764903)</v>
      </c>
      <c r="B188" s="22" t="str">
        <f>'Liste Linéaire_Togo'!B188</f>
        <v>NDIKUMANA Agnès</v>
      </c>
      <c r="C188" s="22" t="str">
        <f>'Liste Linéaire_Togo'!F188</f>
        <v>Féminin</v>
      </c>
      <c r="D188" s="22" t="str">
        <f>'Liste Linéaire_Togo'!G188</f>
        <v>Humanitaire</v>
      </c>
      <c r="E188" s="22" t="str">
        <f>'Liste Linéaire_Togo'!I188</f>
        <v>Baguida</v>
      </c>
      <c r="F188" s="22" t="str">
        <f>VLOOKUP(E188,CARTE!$C$1:$F$300,3,FALSE)</f>
        <v>6.176026591764903</v>
      </c>
      <c r="G188" s="22" t="str">
        <f>VLOOKUP(E188,CARTE!$C$1:$F$300,4,FALSE)</f>
        <v>1.3275633519218346</v>
      </c>
      <c r="H188" s="22" t="str">
        <f>'Liste Linéaire_Togo'!AM188</f>
        <v>Golfe 6</v>
      </c>
      <c r="I188" s="22" t="str">
        <f>'Liste Linéaire_Togo'!N188</f>
        <v>Golfe</v>
      </c>
      <c r="J188" s="22" t="str">
        <f>'Liste Linéaire_Togo'!O188</f>
        <v>Grand Lomé</v>
      </c>
      <c r="K188" s="23">
        <f>'Liste Linéaire_Togo'!P188</f>
        <v>45609</v>
      </c>
      <c r="L188" s="22" t="str">
        <f>'Liste Linéaire_Togo'!Q188</f>
        <v>S46</v>
      </c>
      <c r="M188" s="25" t="str">
        <f>'Liste Linéaire_Togo'!AC188</f>
        <v>Eau en bouteille</v>
      </c>
      <c r="N188" s="22" t="str">
        <f>'Liste Linéaire_Togo'!AF188</f>
        <v>négatif</v>
      </c>
      <c r="O188" s="22" t="str">
        <f>'Liste Linéaire_Togo'!AH188</f>
        <v>Oui</v>
      </c>
      <c r="P188" s="23">
        <f>'Liste Linéaire_Togo'!AI188</f>
        <v>45610</v>
      </c>
      <c r="Q188" s="22" t="str">
        <f>'Liste Linéaire_Togo'!AJ188</f>
        <v>Guéri</v>
      </c>
      <c r="R188" s="22" t="str">
        <f>'Liste Linéaire_Togo'!AO188</f>
        <v>negatif</v>
      </c>
      <c r="S188" s="22" t="str">
        <f>'Liste Linéaire_Togo'!AN188</f>
        <v>Baguida</v>
      </c>
    </row>
    <row r="189" spans="1:19" ht="30">
      <c r="A189" t="str">
        <f t="shared" si="2"/>
        <v>Point ( 1.2277901541906115 6.137294796391453)</v>
      </c>
      <c r="B189" s="22" t="str">
        <f>'Liste Linéaire_Togo'!B189</f>
        <v>KPETIGO Eméfa</v>
      </c>
      <c r="C189" s="22" t="str">
        <f>'Liste Linéaire_Togo'!F189</f>
        <v>Féminin</v>
      </c>
      <c r="D189" s="22" t="str">
        <f>'Liste Linéaire_Togo'!G189</f>
        <v>Coiffure</v>
      </c>
      <c r="E189" s="22" t="str">
        <f>'Liste Linéaire_Togo'!I189</f>
        <v>doulassamé</v>
      </c>
      <c r="F189" s="22" t="str">
        <f>VLOOKUP(E189,CARTE!$C$1:$F$300,3,FALSE)</f>
        <v>6.137294796391453</v>
      </c>
      <c r="G189" s="22" t="str">
        <f>VLOOKUP(E189,CARTE!$C$1:$F$300,4,FALSE)</f>
        <v xml:space="preserve"> 1.2277901541906115</v>
      </c>
      <c r="H189" s="22" t="str">
        <f>'Liste Linéaire_Togo'!AM189</f>
        <v>Golfe 4</v>
      </c>
      <c r="I189" s="22" t="str">
        <f>'Liste Linéaire_Togo'!N189</f>
        <v>Golfe</v>
      </c>
      <c r="J189" s="22" t="str">
        <f>'Liste Linéaire_Togo'!O189</f>
        <v>Grand Lomé</v>
      </c>
      <c r="K189" s="23">
        <f>'Liste Linéaire_Togo'!P189</f>
        <v>45612</v>
      </c>
      <c r="L189" s="22" t="str">
        <f>'Liste Linéaire_Togo'!Q189</f>
        <v>S46</v>
      </c>
      <c r="M189" s="25" t="str">
        <f>'Liste Linéaire_Togo'!AC189</f>
        <v>Eau en sachet</v>
      </c>
      <c r="N189" s="22" t="str">
        <f>'Liste Linéaire_Togo'!AF189</f>
        <v>négatif</v>
      </c>
      <c r="O189" s="22" t="str">
        <f>'Liste Linéaire_Togo'!AH189</f>
        <v>Non</v>
      </c>
      <c r="P189" s="23">
        <f>'Liste Linéaire_Togo'!AI189</f>
        <v>45613</v>
      </c>
      <c r="Q189" s="22" t="str">
        <f>'Liste Linéaire_Togo'!AJ189</f>
        <v>Guéri</v>
      </c>
      <c r="R189" s="22" t="str">
        <f>'Liste Linéaire_Togo'!AO189</f>
        <v>negatif</v>
      </c>
      <c r="S189" s="22" t="str">
        <f>'Liste Linéaire_Togo'!AN189</f>
        <v>Amoutivé</v>
      </c>
    </row>
    <row r="190" spans="1:19" ht="45">
      <c r="A190" t="str">
        <f t="shared" si="2"/>
        <v>Point ( 1.615224647621934 6.234928331889)</v>
      </c>
      <c r="B190" s="22" t="str">
        <f>'Liste Linéaire_Togo'!B190</f>
        <v>GBETOUNOU  OSEBIO</v>
      </c>
      <c r="C190" s="22" t="str">
        <f>'Liste Linéaire_Togo'!F190</f>
        <v>Masculin</v>
      </c>
      <c r="D190" s="22" t="str">
        <f>'Liste Linéaire_Togo'!G190</f>
        <v>ELEVE</v>
      </c>
      <c r="E190" s="22" t="str">
        <f>'Liste Linéaire_Togo'!I190</f>
        <v>DEGBENOU</v>
      </c>
      <c r="F190" s="22" t="str">
        <f>VLOOKUP(E190,CARTE!$C$1:$F$300,3,FALSE)</f>
        <v>6.234928331889</v>
      </c>
      <c r="G190" s="22" t="str">
        <f>VLOOKUP(E190,CARTE!$C$1:$F$300,4,FALSE)</f>
        <v xml:space="preserve"> 1.615224647621934</v>
      </c>
      <c r="H190" s="22" t="str">
        <f>'Liste Linéaire_Togo'!AM190</f>
        <v>Lacs 1</v>
      </c>
      <c r="I190" s="22" t="str">
        <f>'Liste Linéaire_Togo'!N190</f>
        <v>Lacs</v>
      </c>
      <c r="J190" s="22" t="str">
        <f>'Liste Linéaire_Togo'!O190</f>
        <v>MARITIME</v>
      </c>
      <c r="K190" s="23">
        <f>'Liste Linéaire_Togo'!P190</f>
        <v>45615</v>
      </c>
      <c r="L190" s="22" t="str">
        <f>'Liste Linéaire_Togo'!Q190</f>
        <v>S47</v>
      </c>
      <c r="M190" s="25" t="str">
        <f>'Liste Linéaire_Togo'!AC190</f>
        <v>NON</v>
      </c>
      <c r="N190" s="22" t="str">
        <f>'Liste Linéaire_Togo'!AF190</f>
        <v>négatif</v>
      </c>
      <c r="O190" s="22" t="str">
        <f>'Liste Linéaire_Togo'!AH190</f>
        <v>OUI</v>
      </c>
      <c r="P190" s="23">
        <f>'Liste Linéaire_Togo'!AI190</f>
        <v>45615</v>
      </c>
      <c r="Q190" s="22" t="str">
        <f>'Liste Linéaire_Togo'!AJ190</f>
        <v>Guéri</v>
      </c>
      <c r="R190" s="22" t="str">
        <f>'Liste Linéaire_Togo'!AO190</f>
        <v>negatif</v>
      </c>
      <c r="S190" s="22" t="str">
        <f>'Liste Linéaire_Togo'!AN190</f>
        <v>Aného</v>
      </c>
    </row>
    <row r="191" spans="1:19" ht="60">
      <c r="A191" t="str">
        <f t="shared" si="2"/>
        <v>Point ( 1.453890712205296 6.211673273925775)</v>
      </c>
      <c r="B191" s="22" t="str">
        <f>'Liste Linéaire_Togo'!B191</f>
        <v>ASSIAKOLEY-MESSAN  TETEGAN</v>
      </c>
      <c r="C191" s="22" t="str">
        <f>'Liste Linéaire_Togo'!F191</f>
        <v>Masculin</v>
      </c>
      <c r="D191" s="22" t="str">
        <f>'Liste Linéaire_Togo'!G191</f>
        <v>RETRAITE</v>
      </c>
      <c r="E191" s="22" t="str">
        <f>'Liste Linéaire_Togo'!I191</f>
        <v>AGRODRAFO</v>
      </c>
      <c r="F191" s="22" t="str">
        <f>VLOOKUP(E191,CARTE!$C$1:$F$300,3,FALSE)</f>
        <v>6.211673273925775</v>
      </c>
      <c r="G191" s="22" t="str">
        <f>VLOOKUP(E191,CARTE!$C$1:$F$300,4,FALSE)</f>
        <v xml:space="preserve"> 1.453890712205296</v>
      </c>
      <c r="H191" s="22" t="str">
        <f>'Liste Linéaire_Togo'!AM191</f>
        <v>Lacs 3</v>
      </c>
      <c r="I191" s="22" t="str">
        <f>'Liste Linéaire_Togo'!N191</f>
        <v>Lacs</v>
      </c>
      <c r="J191" s="22" t="str">
        <f>'Liste Linéaire_Togo'!O191</f>
        <v>MARITIME</v>
      </c>
      <c r="K191" s="23">
        <f>'Liste Linéaire_Togo'!P191</f>
        <v>45616</v>
      </c>
      <c r="L191" s="22" t="str">
        <f>'Liste Linéaire_Togo'!Q191</f>
        <v>S47</v>
      </c>
      <c r="M191" s="25" t="str">
        <f>'Liste Linéaire_Togo'!AC191</f>
        <v>NON</v>
      </c>
      <c r="N191" s="22" t="str">
        <f>'Liste Linéaire_Togo'!AF191</f>
        <v>négatif</v>
      </c>
      <c r="O191" s="22" t="str">
        <f>'Liste Linéaire_Togo'!AH191</f>
        <v>OUI</v>
      </c>
      <c r="P191" s="23">
        <f>'Liste Linéaire_Togo'!AI191</f>
        <v>45616</v>
      </c>
      <c r="Q191" s="22" t="str">
        <f>'Liste Linéaire_Togo'!AJ191</f>
        <v>Guéri</v>
      </c>
      <c r="R191" s="22" t="str">
        <f>'Liste Linéaire_Togo'!AO191</f>
        <v>negatif</v>
      </c>
      <c r="S191" s="22" t="str">
        <f>'Liste Linéaire_Togo'!AN191</f>
        <v>Agbodrafo</v>
      </c>
    </row>
    <row r="192" spans="1:19" ht="30">
      <c r="A192" t="str">
        <f t="shared" si="2"/>
        <v>Point ( 1.6013269352515131 6.257265928242092)</v>
      </c>
      <c r="B192" s="22" t="str">
        <f>'Liste Linéaire_Togo'!B192</f>
        <v xml:space="preserve">AGBENOU  KODJO </v>
      </c>
      <c r="C192" s="22" t="str">
        <f>'Liste Linéaire_Togo'!F192</f>
        <v>Masculin</v>
      </c>
      <c r="D192" s="22" t="str">
        <f>'Liste Linéaire_Togo'!G192</f>
        <v>RETRAITE</v>
      </c>
      <c r="E192" s="22" t="str">
        <f>'Liste Linéaire_Togo'!I192</f>
        <v>GLIDJI</v>
      </c>
      <c r="F192" s="22" t="str">
        <f>VLOOKUP(E192,CARTE!$C$1:$F$300,3,FALSE)</f>
        <v>6.257265928242092</v>
      </c>
      <c r="G192" s="22" t="str">
        <f>VLOOKUP(E192,CARTE!$C$1:$F$300,4,FALSE)</f>
        <v xml:space="preserve"> 1.6013269352515131</v>
      </c>
      <c r="H192" s="22" t="str">
        <f>'Liste Linéaire_Togo'!AM192</f>
        <v>Lacs 1</v>
      </c>
      <c r="I192" s="22" t="str">
        <f>'Liste Linéaire_Togo'!N192</f>
        <v>Lacs</v>
      </c>
      <c r="J192" s="22" t="str">
        <f>'Liste Linéaire_Togo'!O192</f>
        <v>MARITIME</v>
      </c>
      <c r="K192" s="23">
        <f>'Liste Linéaire_Togo'!P192</f>
        <v>45617</v>
      </c>
      <c r="L192" s="22" t="str">
        <f>'Liste Linéaire_Togo'!Q192</f>
        <v>S47</v>
      </c>
      <c r="M192" s="25" t="str">
        <f>'Liste Linéaire_Togo'!AC192</f>
        <v>NON</v>
      </c>
      <c r="N192" s="22" t="str">
        <f>'Liste Linéaire_Togo'!AF192</f>
        <v>négatif</v>
      </c>
      <c r="O192" s="22" t="str">
        <f>'Liste Linéaire_Togo'!AH192</f>
        <v>NON</v>
      </c>
      <c r="P192" s="23">
        <f>'Liste Linéaire_Togo'!AI192</f>
        <v>45617</v>
      </c>
      <c r="Q192" s="22" t="str">
        <f>'Liste Linéaire_Togo'!AJ192</f>
        <v>Guéri</v>
      </c>
      <c r="R192" s="22" t="str">
        <f>'Liste Linéaire_Togo'!AO192</f>
        <v>negatif</v>
      </c>
      <c r="S192" s="22" t="str">
        <f>'Liste Linéaire_Togo'!AN192</f>
        <v>Glidji</v>
      </c>
    </row>
    <row r="193" spans="1:19" ht="30">
      <c r="A193" t="str">
        <f t="shared" si="2"/>
        <v>Point ( 1.5813269352515131 6.227265928242092)</v>
      </c>
      <c r="B193" s="22" t="str">
        <f>'Liste Linéaire_Togo'!B193</f>
        <v>FOLLY  AYELE</v>
      </c>
      <c r="C193" s="22" t="str">
        <f>'Liste Linéaire_Togo'!F193</f>
        <v>Masculin</v>
      </c>
      <c r="D193" s="22" t="str">
        <f>'Liste Linéaire_Togo'!G193</f>
        <v>JOURNALISTE</v>
      </c>
      <c r="E193" s="22" t="str">
        <f>'Liste Linéaire_Togo'!I193</f>
        <v>SIVAME</v>
      </c>
      <c r="F193" s="22" t="str">
        <f>VLOOKUP(E193,CARTE!$C$1:$F$300,3,FALSE)</f>
        <v>6.227265928242092</v>
      </c>
      <c r="G193" s="22" t="str">
        <f>VLOOKUP(E193,CARTE!$C$1:$F$300,4,FALSE)</f>
        <v xml:space="preserve"> 1.5813269352515131</v>
      </c>
      <c r="H193" s="22" t="str">
        <f>'Liste Linéaire_Togo'!AM193</f>
        <v>Lacs 2</v>
      </c>
      <c r="I193" s="22" t="str">
        <f>'Liste Linéaire_Togo'!N193</f>
        <v>Lacs</v>
      </c>
      <c r="J193" s="22" t="str">
        <f>'Liste Linéaire_Togo'!O193</f>
        <v>MARITIME</v>
      </c>
      <c r="K193" s="23">
        <f>'Liste Linéaire_Togo'!P193</f>
        <v>45616</v>
      </c>
      <c r="L193" s="22" t="str">
        <f>'Liste Linéaire_Togo'!Q193</f>
        <v>S47</v>
      </c>
      <c r="M193" s="25" t="str">
        <f>'Liste Linéaire_Togo'!AC193</f>
        <v>NON</v>
      </c>
      <c r="N193" s="22" t="str">
        <f>'Liste Linéaire_Togo'!AF193</f>
        <v>négatif</v>
      </c>
      <c r="O193" s="22" t="str">
        <f>'Liste Linéaire_Togo'!AH193</f>
        <v>NON</v>
      </c>
      <c r="P193" s="23">
        <f>'Liste Linéaire_Togo'!AI193</f>
        <v>45617</v>
      </c>
      <c r="Q193" s="22" t="str">
        <f>'Liste Linéaire_Togo'!AJ193</f>
        <v>Guéri</v>
      </c>
      <c r="R193" s="22" t="str">
        <f>'Liste Linéaire_Togo'!AO193</f>
        <v>negatif</v>
      </c>
      <c r="S193" s="22" t="str">
        <f>'Liste Linéaire_Togo'!AN193</f>
        <v>Agouégan</v>
      </c>
    </row>
    <row r="194" spans="1:19" ht="45">
      <c r="A194" t="str">
        <f t="shared" si="2"/>
        <v>Point ( 1.583890712205296 6.231673273925775)</v>
      </c>
      <c r="B194" s="22" t="str">
        <f>'Liste Linéaire_Togo'!B194</f>
        <v>AGOSSOU DOSSEH</v>
      </c>
      <c r="C194" s="22" t="str">
        <f>'Liste Linéaire_Togo'!F194</f>
        <v>Masculin</v>
      </c>
      <c r="D194" s="22" t="str">
        <f>'Liste Linéaire_Togo'!G194</f>
        <v>Cultivateur</v>
      </c>
      <c r="E194" s="22" t="str">
        <f>'Liste Linéaire_Togo'!I194</f>
        <v>ZOWLA</v>
      </c>
      <c r="F194" s="22" t="str">
        <f>VLOOKUP(E194,CARTE!$C$1:$F$300,3,FALSE)</f>
        <v>6.231673273925775</v>
      </c>
      <c r="G194" s="22" t="str">
        <f>VLOOKUP(E194,CARTE!$C$1:$F$300,4,FALSE)</f>
        <v xml:space="preserve"> 1.583890712205296</v>
      </c>
      <c r="H194" s="22" t="str">
        <f>'Liste Linéaire_Togo'!AM194</f>
        <v>Lacs 1</v>
      </c>
      <c r="I194" s="22" t="str">
        <f>'Liste Linéaire_Togo'!N194</f>
        <v>Lacs</v>
      </c>
      <c r="J194" s="22" t="str">
        <f>'Liste Linéaire_Togo'!O194</f>
        <v>MARITIME</v>
      </c>
      <c r="K194" s="23">
        <f>'Liste Linéaire_Togo'!P194</f>
        <v>45617</v>
      </c>
      <c r="L194" s="22" t="str">
        <f>'Liste Linéaire_Togo'!Q194</f>
        <v>S47</v>
      </c>
      <c r="M194" s="25" t="str">
        <f>'Liste Linéaire_Togo'!AC194</f>
        <v>NON</v>
      </c>
      <c r="N194" s="22" t="str">
        <f>'Liste Linéaire_Togo'!AF194</f>
        <v>négatif</v>
      </c>
      <c r="O194" s="22" t="str">
        <f>'Liste Linéaire_Togo'!AH194</f>
        <v>NON</v>
      </c>
      <c r="P194" s="23">
        <f>'Liste Linéaire_Togo'!AI194</f>
        <v>45619</v>
      </c>
      <c r="Q194" s="22" t="str">
        <f>'Liste Linéaire_Togo'!AJ194</f>
        <v>Guéri</v>
      </c>
      <c r="R194" s="22" t="str">
        <f>'Liste Linéaire_Togo'!AO194</f>
        <v>negatif</v>
      </c>
      <c r="S194" s="22" t="str">
        <f>'Liste Linéaire_Togo'!AN194</f>
        <v>Glidji</v>
      </c>
    </row>
    <row r="195" spans="1:19" ht="30">
      <c r="A195" t="str">
        <f t="shared" ref="A195:A258" si="3">_xlfn.CONCAT("Point (",G195," ",F195,")")</f>
        <v>Point ( 1.522305618314484 6.210782053118657)</v>
      </c>
      <c r="B195" s="22" t="str">
        <f>'Liste Linéaire_Togo'!B195</f>
        <v>TEY  YAO</v>
      </c>
      <c r="C195" s="22" t="str">
        <f>'Liste Linéaire_Togo'!F195</f>
        <v>Masculin</v>
      </c>
      <c r="D195" s="22" t="str">
        <f>'Liste Linéaire_Togo'!G195</f>
        <v>ELEVE</v>
      </c>
      <c r="E195" s="22" t="str">
        <f>'Liste Linéaire_Togo'!I195</f>
        <v>GOUMOUKOPE</v>
      </c>
      <c r="F195" s="22" t="str">
        <f>VLOOKUP(E195,CARTE!$C$1:$F$300,3,FALSE)</f>
        <v>6.210782053118657</v>
      </c>
      <c r="G195" s="22" t="str">
        <f>VLOOKUP(E195,CARTE!$C$1:$F$300,4,FALSE)</f>
        <v xml:space="preserve"> 1.522305618314484</v>
      </c>
      <c r="H195" s="22" t="str">
        <f>'Liste Linéaire_Togo'!AM195</f>
        <v>Lacs 3</v>
      </c>
      <c r="I195" s="22" t="str">
        <f>'Liste Linéaire_Togo'!N195</f>
        <v>Lacs</v>
      </c>
      <c r="J195" s="22" t="str">
        <f>'Liste Linéaire_Togo'!O195</f>
        <v>MARITIME</v>
      </c>
      <c r="K195" s="23">
        <f>'Liste Linéaire_Togo'!P195</f>
        <v>45623</v>
      </c>
      <c r="L195" s="22" t="str">
        <f>'Liste Linéaire_Togo'!Q195</f>
        <v>S48</v>
      </c>
      <c r="M195" s="25" t="str">
        <f>'Liste Linéaire_Togo'!AC195</f>
        <v>NON</v>
      </c>
      <c r="N195" s="22" t="str">
        <f>'Liste Linéaire_Togo'!AF195</f>
        <v>positif</v>
      </c>
      <c r="O195" s="22" t="str">
        <f>'Liste Linéaire_Togo'!AH195</f>
        <v>OUI</v>
      </c>
      <c r="P195" s="23">
        <f>'Liste Linéaire_Togo'!AI195</f>
        <v>0</v>
      </c>
      <c r="Q195" s="22" t="str">
        <f>'Liste Linéaire_Togo'!AJ195</f>
        <v>Guéri</v>
      </c>
      <c r="R195" s="22" t="str">
        <f>'Liste Linéaire_Togo'!AO195</f>
        <v>Positif</v>
      </c>
      <c r="S195" s="22" t="str">
        <f>'Liste Linéaire_Togo'!AN195</f>
        <v>Agbodrafo</v>
      </c>
    </row>
    <row r="196" spans="1:19" ht="45">
      <c r="A196" t="str">
        <f t="shared" si="3"/>
        <v>Point ( 1.522305618314484 6.210782053118657)</v>
      </c>
      <c r="B196" s="22" t="str">
        <f>'Liste Linéaire_Togo'!B196</f>
        <v>TCHAGLI  FLORENTINE</v>
      </c>
      <c r="C196" s="22" t="str">
        <f>'Liste Linéaire_Togo'!F196</f>
        <v>Féminin</v>
      </c>
      <c r="D196" s="22" t="str">
        <f>'Liste Linéaire_Togo'!G196</f>
        <v>MENAGERE</v>
      </c>
      <c r="E196" s="22" t="str">
        <f>'Liste Linéaire_Togo'!I196</f>
        <v>GOUMOUKOPE</v>
      </c>
      <c r="F196" s="22" t="str">
        <f>VLOOKUP(E196,CARTE!$C$1:$F$300,3,FALSE)</f>
        <v>6.210782053118657</v>
      </c>
      <c r="G196" s="22" t="str">
        <f>VLOOKUP(E196,CARTE!$C$1:$F$300,4,FALSE)</f>
        <v xml:space="preserve"> 1.522305618314484</v>
      </c>
      <c r="H196" s="22" t="str">
        <f>'Liste Linéaire_Togo'!AM196</f>
        <v>Lacs 3</v>
      </c>
      <c r="I196" s="22" t="str">
        <f>'Liste Linéaire_Togo'!N196</f>
        <v>Lacs</v>
      </c>
      <c r="J196" s="22" t="str">
        <f>'Liste Linéaire_Togo'!O196</f>
        <v>MARITIME</v>
      </c>
      <c r="K196" s="23">
        <f>'Liste Linéaire_Togo'!P196</f>
        <v>45623</v>
      </c>
      <c r="L196" s="22" t="str">
        <f>'Liste Linéaire_Togo'!Q196</f>
        <v>S48</v>
      </c>
      <c r="M196" s="25" t="str">
        <f>'Liste Linéaire_Togo'!AC196</f>
        <v>NON</v>
      </c>
      <c r="N196" s="22" t="str">
        <f>'Liste Linéaire_Togo'!AF196</f>
        <v>positif</v>
      </c>
      <c r="O196" s="22" t="str">
        <f>'Liste Linéaire_Togo'!AH196</f>
        <v>OUI</v>
      </c>
      <c r="P196" s="23">
        <f>'Liste Linéaire_Togo'!AI196</f>
        <v>0</v>
      </c>
      <c r="Q196" s="22" t="str">
        <f>'Liste Linéaire_Togo'!AJ196</f>
        <v>Guéri</v>
      </c>
      <c r="R196" s="22" t="str">
        <f>'Liste Linéaire_Togo'!AO196</f>
        <v>Positif</v>
      </c>
      <c r="S196" s="22" t="str">
        <f>'Liste Linéaire_Togo'!AN196</f>
        <v>Agbodrafo</v>
      </c>
    </row>
    <row r="197" spans="1:19" ht="75">
      <c r="A197" t="str">
        <f t="shared" si="3"/>
        <v>Point ( 1.522305618314484 6.210782053118657)</v>
      </c>
      <c r="B197" s="22" t="str">
        <f>'Liste Linéaire_Togo'!B197</f>
        <v>AGOUKPE  MAWULOLO  KODJOVI</v>
      </c>
      <c r="C197" s="22" t="str">
        <f>'Liste Linéaire_Togo'!F197</f>
        <v>Masculin</v>
      </c>
      <c r="D197" s="22" t="str">
        <f>'Liste Linéaire_Togo'!G197</f>
        <v>ELEVE</v>
      </c>
      <c r="E197" s="22" t="str">
        <f>'Liste Linéaire_Togo'!I197</f>
        <v>GOUMOUKOPE</v>
      </c>
      <c r="F197" s="22" t="str">
        <f>VLOOKUP(E197,CARTE!$C$1:$F$300,3,FALSE)</f>
        <v>6.210782053118657</v>
      </c>
      <c r="G197" s="22" t="str">
        <f>VLOOKUP(E197,CARTE!$C$1:$F$300,4,FALSE)</f>
        <v xml:space="preserve"> 1.522305618314484</v>
      </c>
      <c r="H197" s="22" t="str">
        <f>'Liste Linéaire_Togo'!AM197</f>
        <v>Lacs 3</v>
      </c>
      <c r="I197" s="22" t="str">
        <f>'Liste Linéaire_Togo'!N197</f>
        <v>Lacs</v>
      </c>
      <c r="J197" s="22" t="str">
        <f>'Liste Linéaire_Togo'!O197</f>
        <v>MARITIME</v>
      </c>
      <c r="K197" s="23">
        <f>'Liste Linéaire_Togo'!P197</f>
        <v>45624</v>
      </c>
      <c r="L197" s="22" t="str">
        <f>'Liste Linéaire_Togo'!Q197</f>
        <v>S48</v>
      </c>
      <c r="M197" s="25" t="str">
        <f>'Liste Linéaire_Togo'!AC197</f>
        <v>NON</v>
      </c>
      <c r="N197" s="22" t="str">
        <f>'Liste Linéaire_Togo'!AF197</f>
        <v>négatif</v>
      </c>
      <c r="O197" s="22" t="str">
        <f>'Liste Linéaire_Togo'!AH197</f>
        <v>OUI</v>
      </c>
      <c r="P197" s="23">
        <f>'Liste Linéaire_Togo'!AI197</f>
        <v>0</v>
      </c>
      <c r="Q197" s="22" t="str">
        <f>'Liste Linéaire_Togo'!AJ197</f>
        <v>Guéri</v>
      </c>
      <c r="R197" s="22" t="str">
        <f>'Liste Linéaire_Togo'!AO197</f>
        <v>Positif</v>
      </c>
      <c r="S197" s="22" t="str">
        <f>'Liste Linéaire_Togo'!AN197</f>
        <v>Agbodrafo</v>
      </c>
    </row>
    <row r="198" spans="1:19" ht="30">
      <c r="A198" t="str">
        <f t="shared" si="3"/>
        <v>Point ( 1.522305618314484 6.210782053118657)</v>
      </c>
      <c r="B198" s="22" t="str">
        <f>'Liste Linéaire_Togo'!B198</f>
        <v>DEGNON  AFIWA</v>
      </c>
      <c r="C198" s="22" t="str">
        <f>'Liste Linéaire_Togo'!F198</f>
        <v>Féminin</v>
      </c>
      <c r="D198" s="22" t="str">
        <f>'Liste Linéaire_Togo'!G198</f>
        <v>MENAGERE</v>
      </c>
      <c r="E198" s="22" t="str">
        <f>'Liste Linéaire_Togo'!I198</f>
        <v>GOUMOUKOPE</v>
      </c>
      <c r="F198" s="22" t="str">
        <f>VLOOKUP(E198,CARTE!$C$1:$F$300,3,FALSE)</f>
        <v>6.210782053118657</v>
      </c>
      <c r="G198" s="22" t="str">
        <f>VLOOKUP(E198,CARTE!$C$1:$F$300,4,FALSE)</f>
        <v xml:space="preserve"> 1.522305618314484</v>
      </c>
      <c r="H198" s="22" t="str">
        <f>'Liste Linéaire_Togo'!AM198</f>
        <v>Lacs 3</v>
      </c>
      <c r="I198" s="22" t="str">
        <f>'Liste Linéaire_Togo'!N198</f>
        <v>Lacs</v>
      </c>
      <c r="J198" s="22" t="str">
        <f>'Liste Linéaire_Togo'!O198</f>
        <v>MARITIME</v>
      </c>
      <c r="K198" s="23">
        <f>'Liste Linéaire_Togo'!P198</f>
        <v>45620</v>
      </c>
      <c r="L198" s="22" t="str">
        <f>'Liste Linéaire_Togo'!Q198</f>
        <v>S47</v>
      </c>
      <c r="M198" s="25" t="str">
        <f>'Liste Linéaire_Togo'!AC198</f>
        <v>NON</v>
      </c>
      <c r="N198" s="22" t="str">
        <f>'Liste Linéaire_Togo'!AF198</f>
        <v>négatif</v>
      </c>
      <c r="O198" s="22" t="str">
        <f>'Liste Linéaire_Togo'!AH198</f>
        <v>NON</v>
      </c>
      <c r="P198" s="23">
        <f>'Liste Linéaire_Togo'!AI198</f>
        <v>0</v>
      </c>
      <c r="Q198" s="22" t="str">
        <f>'Liste Linéaire_Togo'!AJ198</f>
        <v>Guéri</v>
      </c>
      <c r="R198" s="22" t="str">
        <f>'Liste Linéaire_Togo'!AO198</f>
        <v>Positif</v>
      </c>
      <c r="S198" s="22" t="str">
        <f>'Liste Linéaire_Togo'!AN198</f>
        <v>Agbodrafo</v>
      </c>
    </row>
    <row r="199" spans="1:19" ht="60">
      <c r="A199" t="str">
        <f t="shared" si="3"/>
        <v>Point ( 1.6080765433497823 6.3322757043351965)</v>
      </c>
      <c r="B199" s="22" t="str">
        <f>'Liste Linéaire_Togo'!B199</f>
        <v>TOGBEDJI  MAWUENA</v>
      </c>
      <c r="C199" s="22" t="str">
        <f>'Liste Linéaire_Togo'!F199</f>
        <v>Masculin</v>
      </c>
      <c r="D199" s="22">
        <f>'Liste Linéaire_Togo'!G199</f>
        <v>0</v>
      </c>
      <c r="E199" s="22" t="str">
        <f>'Liste Linéaire_Togo'!I199</f>
        <v>ADOUKOWOE</v>
      </c>
      <c r="F199" s="22" t="str">
        <f>VLOOKUP(E199,CARTE!$C$1:$F$300,3,FALSE)</f>
        <v>6.3322757043351965</v>
      </c>
      <c r="G199" s="22" t="str">
        <f>VLOOKUP(E199,CARTE!$C$1:$F$300,4,FALSE)</f>
        <v xml:space="preserve"> 1.6080765433497823</v>
      </c>
      <c r="H199" s="22" t="str">
        <f>'Liste Linéaire_Togo'!AM199</f>
        <v>Lacs 4</v>
      </c>
      <c r="I199" s="22" t="str">
        <f>'Liste Linéaire_Togo'!N199</f>
        <v>Lacs</v>
      </c>
      <c r="J199" s="22" t="str">
        <f>'Liste Linéaire_Togo'!O199</f>
        <v>MARITIME</v>
      </c>
      <c r="K199" s="23">
        <f>'Liste Linéaire_Togo'!P199</f>
        <v>45623</v>
      </c>
      <c r="L199" s="22" t="str">
        <f>'Liste Linéaire_Togo'!Q199</f>
        <v>S48</v>
      </c>
      <c r="M199" s="25" t="str">
        <f>'Liste Linéaire_Togo'!AC199</f>
        <v>NON</v>
      </c>
      <c r="N199" s="22" t="str">
        <f>'Liste Linéaire_Togo'!AF199</f>
        <v>négatif</v>
      </c>
      <c r="O199" s="22" t="str">
        <f>'Liste Linéaire_Togo'!AH199</f>
        <v>OUI</v>
      </c>
      <c r="P199" s="23">
        <f>'Liste Linéaire_Togo'!AI199</f>
        <v>0</v>
      </c>
      <c r="Q199" s="22" t="str">
        <f>'Liste Linéaire_Togo'!AJ199</f>
        <v>Guéri</v>
      </c>
      <c r="R199" s="22" t="str">
        <f>'Liste Linéaire_Togo'!AO199</f>
        <v>Positif</v>
      </c>
      <c r="S199" s="22" t="str">
        <f>'Liste Linéaire_Togo'!AN199</f>
        <v>Anfoin</v>
      </c>
    </row>
    <row r="200" spans="1:19" ht="45">
      <c r="A200" t="str">
        <f t="shared" si="3"/>
        <v>Point ( 1.622224647621934 6.23928331889)</v>
      </c>
      <c r="B200" s="22" t="str">
        <f>'Liste Linéaire_Togo'!B200</f>
        <v>KAIZA  CATHERINE</v>
      </c>
      <c r="C200" s="22" t="str">
        <f>'Liste Linéaire_Togo'!F200</f>
        <v>Féminin</v>
      </c>
      <c r="D200" s="22" t="str">
        <f>'Liste Linéaire_Togo'!G200</f>
        <v>REVENDEUSE</v>
      </c>
      <c r="E200" s="22" t="str">
        <f>'Liste Linéaire_Togo'!I200</f>
        <v>MESSAN CONDJI</v>
      </c>
      <c r="F200" s="22" t="str">
        <f>VLOOKUP(E200,CARTE!$C$1:$F$300,3,FALSE)</f>
        <v>6.23928331889</v>
      </c>
      <c r="G200" s="22" t="str">
        <f>VLOOKUP(E200,CARTE!$C$1:$F$300,4,FALSE)</f>
        <v xml:space="preserve"> 1.622224647621934</v>
      </c>
      <c r="H200" s="22" t="str">
        <f>'Liste Linéaire_Togo'!AM200</f>
        <v>Lacs 1</v>
      </c>
      <c r="I200" s="22" t="str">
        <f>'Liste Linéaire_Togo'!N200</f>
        <v>Lacs</v>
      </c>
      <c r="J200" s="22" t="str">
        <f>'Liste Linéaire_Togo'!O200</f>
        <v>MARITIME</v>
      </c>
      <c r="K200" s="23">
        <f>'Liste Linéaire_Togo'!P200</f>
        <v>45624</v>
      </c>
      <c r="L200" s="22" t="str">
        <f>'Liste Linéaire_Togo'!Q200</f>
        <v>S48</v>
      </c>
      <c r="M200" s="25" t="str">
        <f>'Liste Linéaire_Togo'!AC200</f>
        <v>NON</v>
      </c>
      <c r="N200" s="22" t="str">
        <f>'Liste Linéaire_Togo'!AF200</f>
        <v>négatif</v>
      </c>
      <c r="O200" s="22" t="str">
        <f>'Liste Linéaire_Togo'!AH200</f>
        <v>NON</v>
      </c>
      <c r="P200" s="23">
        <f>'Liste Linéaire_Togo'!AI200</f>
        <v>0</v>
      </c>
      <c r="Q200" s="22" t="str">
        <f>'Liste Linéaire_Togo'!AJ200</f>
        <v>Guéri</v>
      </c>
      <c r="R200" s="22" t="str">
        <f>'Liste Linéaire_Togo'!AO200</f>
        <v>negatif</v>
      </c>
      <c r="S200" s="22" t="str">
        <f>'Liste Linéaire_Togo'!AN200</f>
        <v>Aného</v>
      </c>
    </row>
    <row r="201" spans="1:19" ht="30">
      <c r="A201" t="str">
        <f t="shared" si="3"/>
        <v>Point ( 1.5825646909844922 6.227396584278712)</v>
      </c>
      <c r="B201" s="22" t="str">
        <f>'Liste Linéaire_Togo'!B201</f>
        <v>DOGBEVIA  AFI</v>
      </c>
      <c r="C201" s="22" t="str">
        <f>'Liste Linéaire_Togo'!F201</f>
        <v>Féminin</v>
      </c>
      <c r="D201" s="22" t="str">
        <f>'Liste Linéaire_Togo'!G201</f>
        <v>ELEVE</v>
      </c>
      <c r="E201" s="22" t="str">
        <f>'Liste Linéaire_Togo'!I201</f>
        <v>AVEME</v>
      </c>
      <c r="F201" s="22" t="str">
        <f>VLOOKUP(E201,CARTE!$C$1:$F$300,3,FALSE)</f>
        <v>6.227396584278712</v>
      </c>
      <c r="G201" s="22" t="str">
        <f>VLOOKUP(E201,CARTE!$C$1:$F$300,4,FALSE)</f>
        <v xml:space="preserve"> 1.5825646909844922</v>
      </c>
      <c r="H201" s="22" t="str">
        <f>'Liste Linéaire_Togo'!AM201</f>
        <v>Lacs 1</v>
      </c>
      <c r="I201" s="22" t="str">
        <f>'Liste Linéaire_Togo'!N201</f>
        <v>Lacs</v>
      </c>
      <c r="J201" s="22" t="str">
        <f>'Liste Linéaire_Togo'!O201</f>
        <v>MARITIME</v>
      </c>
      <c r="K201" s="23">
        <f>'Liste Linéaire_Togo'!P201</f>
        <v>45625</v>
      </c>
      <c r="L201" s="22" t="str">
        <f>'Liste Linéaire_Togo'!Q201</f>
        <v>S48</v>
      </c>
      <c r="M201" s="25" t="str">
        <f>'Liste Linéaire_Togo'!AC201</f>
        <v>NON</v>
      </c>
      <c r="N201" s="22" t="str">
        <f>'Liste Linéaire_Togo'!AF201</f>
        <v>négatif</v>
      </c>
      <c r="O201" s="22" t="str">
        <f>'Liste Linéaire_Togo'!AH201</f>
        <v>OUI</v>
      </c>
      <c r="P201" s="23">
        <f>'Liste Linéaire_Togo'!AI201</f>
        <v>0</v>
      </c>
      <c r="Q201" s="22" t="str">
        <f>'Liste Linéaire_Togo'!AJ201</f>
        <v>Guéri</v>
      </c>
      <c r="R201" s="22" t="str">
        <f>'Liste Linéaire_Togo'!AO201</f>
        <v>Positif</v>
      </c>
      <c r="S201" s="22" t="str">
        <f>'Liste Linéaire_Togo'!AN201</f>
        <v>Aného</v>
      </c>
    </row>
    <row r="202" spans="1:19" ht="30">
      <c r="A202" t="str">
        <f t="shared" si="3"/>
        <v>Point ( 1.762305618314484 6.280782053118657)</v>
      </c>
      <c r="B202" s="22" t="str">
        <f>'Liste Linéaire_Togo'!B202</f>
        <v>DAGBA  ADJO</v>
      </c>
      <c r="C202" s="22" t="str">
        <f>'Liste Linéaire_Togo'!F202</f>
        <v>Féminin</v>
      </c>
      <c r="D202" s="22" t="str">
        <f>'Liste Linéaire_Togo'!G202</f>
        <v>MENAGERE</v>
      </c>
      <c r="E202" s="22" t="str">
        <f>'Liste Linéaire_Togo'!I202</f>
        <v>ASSOUCONDJI</v>
      </c>
      <c r="F202" s="22" t="str">
        <f>VLOOKUP(E202,CARTE!$C$1:$F$300,3,FALSE)</f>
        <v>6.280782053118657</v>
      </c>
      <c r="G202" s="22" t="str">
        <f>VLOOKUP(E202,CARTE!$C$1:$F$300,4,FALSE)</f>
        <v xml:space="preserve"> 1.762305618314484</v>
      </c>
      <c r="H202" s="22" t="str">
        <f>'Liste Linéaire_Togo'!AM202</f>
        <v>Lacs 1</v>
      </c>
      <c r="I202" s="22" t="str">
        <f>'Liste Linéaire_Togo'!N202</f>
        <v>Lacs</v>
      </c>
      <c r="J202" s="22" t="str">
        <f>'Liste Linéaire_Togo'!O202</f>
        <v>MARITIME</v>
      </c>
      <c r="K202" s="23">
        <f>'Liste Linéaire_Togo'!P202</f>
        <v>45625</v>
      </c>
      <c r="L202" s="22" t="str">
        <f>'Liste Linéaire_Togo'!Q202</f>
        <v>S48</v>
      </c>
      <c r="M202" s="25" t="str">
        <f>'Liste Linéaire_Togo'!AC202</f>
        <v>NON</v>
      </c>
      <c r="N202" s="22" t="str">
        <f>'Liste Linéaire_Togo'!AF202</f>
        <v>négatif</v>
      </c>
      <c r="O202" s="22" t="str">
        <f>'Liste Linéaire_Togo'!AH202</f>
        <v>OUI</v>
      </c>
      <c r="P202" s="23">
        <f>'Liste Linéaire_Togo'!AI202</f>
        <v>0</v>
      </c>
      <c r="Q202" s="22" t="str">
        <f>'Liste Linéaire_Togo'!AJ202</f>
        <v>Guéri</v>
      </c>
      <c r="R202" s="22" t="str">
        <f>'Liste Linéaire_Togo'!AO202</f>
        <v>negatif</v>
      </c>
      <c r="S202" s="22" t="str">
        <f>'Liste Linéaire_Togo'!AN202</f>
        <v>Aného</v>
      </c>
    </row>
    <row r="203" spans="1:19" ht="30">
      <c r="A203" t="str">
        <f t="shared" si="3"/>
        <v>Point ( 1.522305618314484 6.210782053118657)</v>
      </c>
      <c r="B203" s="22" t="str">
        <f>'Liste Linéaire_Togo'!B203</f>
        <v>TOSSOU DATE</v>
      </c>
      <c r="C203" s="22" t="str">
        <f>'Liste Linéaire_Togo'!F203</f>
        <v>Masculin</v>
      </c>
      <c r="D203" s="22" t="str">
        <f>'Liste Linéaire_Togo'!G203</f>
        <v>RETRAITE</v>
      </c>
      <c r="E203" s="22" t="str">
        <f>'Liste Linéaire_Togo'!I203</f>
        <v>GOUMOUKOPE</v>
      </c>
      <c r="F203" s="22" t="str">
        <f>VLOOKUP(E203,CARTE!$C$1:$F$300,3,FALSE)</f>
        <v>6.210782053118657</v>
      </c>
      <c r="G203" s="22" t="str">
        <f>VLOOKUP(E203,CARTE!$C$1:$F$300,4,FALSE)</f>
        <v xml:space="preserve"> 1.522305618314484</v>
      </c>
      <c r="H203" s="22" t="str">
        <f>'Liste Linéaire_Togo'!AM203</f>
        <v>Lacs 3</v>
      </c>
      <c r="I203" s="22" t="str">
        <f>'Liste Linéaire_Togo'!N203</f>
        <v>Lacs</v>
      </c>
      <c r="J203" s="22" t="str">
        <f>'Liste Linéaire_Togo'!O203</f>
        <v>MARITIME</v>
      </c>
      <c r="K203" s="23">
        <f>'Liste Linéaire_Togo'!P203</f>
        <v>45625</v>
      </c>
      <c r="L203" s="22" t="str">
        <f>'Liste Linéaire_Togo'!Q203</f>
        <v>S48</v>
      </c>
      <c r="M203" s="25" t="str">
        <f>'Liste Linéaire_Togo'!AC203</f>
        <v>NON</v>
      </c>
      <c r="N203" s="22" t="str">
        <f>'Liste Linéaire_Togo'!AF203</f>
        <v>négatif</v>
      </c>
      <c r="O203" s="22" t="str">
        <f>'Liste Linéaire_Togo'!AH203</f>
        <v>NON</v>
      </c>
      <c r="P203" s="23">
        <f>'Liste Linéaire_Togo'!AI203</f>
        <v>0</v>
      </c>
      <c r="Q203" s="22" t="str">
        <f>'Liste Linéaire_Togo'!AJ203</f>
        <v>Guéri</v>
      </c>
      <c r="R203" s="22" t="str">
        <f>'Liste Linéaire_Togo'!AO203</f>
        <v>negatif</v>
      </c>
      <c r="S203" s="22" t="str">
        <f>'Liste Linéaire_Togo'!AN203</f>
        <v>Agbodrafo</v>
      </c>
    </row>
    <row r="204" spans="1:19" ht="45">
      <c r="A204" t="str">
        <f t="shared" si="3"/>
        <v>Point ( 1.522305618314484 6.210782053118657)</v>
      </c>
      <c r="B204" s="22" t="str">
        <f>'Liste Linéaire_Togo'!B204</f>
        <v>DOUMEGNON  ATSOU</v>
      </c>
      <c r="C204" s="22" t="str">
        <f>'Liste Linéaire_Togo'!F204</f>
        <v>Masculin</v>
      </c>
      <c r="D204" s="22" t="str">
        <f>'Liste Linéaire_Togo'!G204</f>
        <v>DECLARANT EN DOUANE</v>
      </c>
      <c r="E204" s="22" t="str">
        <f>'Liste Linéaire_Togo'!I204</f>
        <v>GOUMOUKOPE</v>
      </c>
      <c r="F204" s="22" t="str">
        <f>VLOOKUP(E204,CARTE!$C$1:$F$300,3,FALSE)</f>
        <v>6.210782053118657</v>
      </c>
      <c r="G204" s="22" t="str">
        <f>VLOOKUP(E204,CARTE!$C$1:$F$300,4,FALSE)</f>
        <v xml:space="preserve"> 1.522305618314484</v>
      </c>
      <c r="H204" s="22" t="str">
        <f>'Liste Linéaire_Togo'!AM204</f>
        <v>Lacs 3</v>
      </c>
      <c r="I204" s="22" t="str">
        <f>'Liste Linéaire_Togo'!N204</f>
        <v>Lacs</v>
      </c>
      <c r="J204" s="22" t="str">
        <f>'Liste Linéaire_Togo'!O204</f>
        <v>MARITIME</v>
      </c>
      <c r="K204" s="23">
        <f>'Liste Linéaire_Togo'!P204</f>
        <v>45625</v>
      </c>
      <c r="L204" s="22" t="str">
        <f>'Liste Linéaire_Togo'!Q204</f>
        <v>S48</v>
      </c>
      <c r="M204" s="25" t="str">
        <f>'Liste Linéaire_Togo'!AC204</f>
        <v>NON</v>
      </c>
      <c r="N204" s="22" t="str">
        <f>'Liste Linéaire_Togo'!AF204</f>
        <v>négatif</v>
      </c>
      <c r="O204" s="22" t="str">
        <f>'Liste Linéaire_Togo'!AH204</f>
        <v>NON</v>
      </c>
      <c r="P204" s="23">
        <f>'Liste Linéaire_Togo'!AI204</f>
        <v>45626</v>
      </c>
      <c r="Q204" s="22" t="str">
        <f>'Liste Linéaire_Togo'!AJ204</f>
        <v>Guéri</v>
      </c>
      <c r="R204" s="22" t="str">
        <f>'Liste Linéaire_Togo'!AO204</f>
        <v>negatif</v>
      </c>
      <c r="S204" s="22" t="str">
        <f>'Liste Linéaire_Togo'!AN204</f>
        <v>Agbodrafo</v>
      </c>
    </row>
    <row r="205" spans="1:19" ht="30">
      <c r="A205" t="str">
        <f t="shared" si="3"/>
        <v>Point ( 1.6080765433497823 6.3322757043351965)</v>
      </c>
      <c r="B205" s="22" t="str">
        <f>'Liste Linéaire_Togo'!B205</f>
        <v>KLIKO  ASSION</v>
      </c>
      <c r="C205" s="22" t="str">
        <f>'Liste Linéaire_Togo'!F205</f>
        <v>Masculin</v>
      </c>
      <c r="D205" s="22">
        <f>'Liste Linéaire_Togo'!G205</f>
        <v>0</v>
      </c>
      <c r="E205" s="22" t="str">
        <f>'Liste Linéaire_Togo'!I205</f>
        <v>LOGOPE</v>
      </c>
      <c r="F205" s="22" t="str">
        <f>VLOOKUP(E205,CARTE!$C$1:$F$300,3,FALSE)</f>
        <v>6.3322757043351965</v>
      </c>
      <c r="G205" s="22" t="str">
        <f>VLOOKUP(E205,CARTE!$C$1:$F$300,4,FALSE)</f>
        <v xml:space="preserve"> 1.6080765433497823</v>
      </c>
      <c r="H205" s="22" t="str">
        <f>'Liste Linéaire_Togo'!AM205</f>
        <v>Lacs 4</v>
      </c>
      <c r="I205" s="22" t="str">
        <f>'Liste Linéaire_Togo'!N205</f>
        <v>Lacs</v>
      </c>
      <c r="J205" s="22" t="str">
        <f>'Liste Linéaire_Togo'!O205</f>
        <v>MARITIME</v>
      </c>
      <c r="K205" s="23">
        <f>'Liste Linéaire_Togo'!P205</f>
        <v>45625</v>
      </c>
      <c r="L205" s="22" t="str">
        <f>'Liste Linéaire_Togo'!Q205</f>
        <v>S48</v>
      </c>
      <c r="M205" s="25" t="str">
        <f>'Liste Linéaire_Togo'!AC205</f>
        <v>NON</v>
      </c>
      <c r="N205" s="22" t="str">
        <f>'Liste Linéaire_Togo'!AF205</f>
        <v>négatif</v>
      </c>
      <c r="O205" s="22" t="str">
        <f>'Liste Linéaire_Togo'!AH205</f>
        <v>OUI</v>
      </c>
      <c r="P205" s="23">
        <f>'Liste Linéaire_Togo'!AI205</f>
        <v>0</v>
      </c>
      <c r="Q205" s="22" t="str">
        <f>'Liste Linéaire_Togo'!AJ205</f>
        <v>Guéri</v>
      </c>
      <c r="R205" s="22" t="str">
        <f>'Liste Linéaire_Togo'!AO205</f>
        <v>negatif</v>
      </c>
      <c r="S205" s="22" t="str">
        <f>'Liste Linéaire_Togo'!AN205</f>
        <v>Anfoin</v>
      </c>
    </row>
    <row r="206" spans="1:19" ht="30">
      <c r="A206" t="str">
        <f t="shared" si="3"/>
        <v>Point ( 1.522305618314484 6.210782053118657)</v>
      </c>
      <c r="B206" s="22" t="str">
        <f>'Liste Linéaire_Togo'!B206</f>
        <v>AGBA  ABLOSSI</v>
      </c>
      <c r="C206" s="22" t="str">
        <f>'Liste Linéaire_Togo'!F206</f>
        <v>Féminin</v>
      </c>
      <c r="D206" s="22" t="str">
        <f>'Liste Linéaire_Togo'!G206</f>
        <v>MENAGERE</v>
      </c>
      <c r="E206" s="22" t="str">
        <f>'Liste Linéaire_Togo'!I206</f>
        <v>GOUMOUKOPE</v>
      </c>
      <c r="F206" s="22" t="str">
        <f>VLOOKUP(E206,CARTE!$C$1:$F$300,3,FALSE)</f>
        <v>6.210782053118657</v>
      </c>
      <c r="G206" s="22" t="str">
        <f>VLOOKUP(E206,CARTE!$C$1:$F$300,4,FALSE)</f>
        <v xml:space="preserve"> 1.522305618314484</v>
      </c>
      <c r="H206" s="22" t="str">
        <f>'Liste Linéaire_Togo'!AM206</f>
        <v>Lacs 3</v>
      </c>
      <c r="I206" s="22" t="str">
        <f>'Liste Linéaire_Togo'!N206</f>
        <v>Lacs</v>
      </c>
      <c r="J206" s="22" t="str">
        <f>'Liste Linéaire_Togo'!O206</f>
        <v>MARITIME</v>
      </c>
      <c r="K206" s="23">
        <f>'Liste Linéaire_Togo'!P206</f>
        <v>45625</v>
      </c>
      <c r="L206" s="22" t="str">
        <f>'Liste Linéaire_Togo'!Q206</f>
        <v>S48</v>
      </c>
      <c r="M206" s="25" t="str">
        <f>'Liste Linéaire_Togo'!AC206</f>
        <v>NON</v>
      </c>
      <c r="N206" s="22" t="str">
        <f>'Liste Linéaire_Togo'!AF206</f>
        <v>négatif</v>
      </c>
      <c r="O206" s="22" t="str">
        <f>'Liste Linéaire_Togo'!AH206</f>
        <v>NON</v>
      </c>
      <c r="P206" s="23">
        <f>'Liste Linéaire_Togo'!AI206</f>
        <v>0</v>
      </c>
      <c r="Q206" s="22" t="str">
        <f>'Liste Linéaire_Togo'!AJ206</f>
        <v>dcd</v>
      </c>
      <c r="R206" s="22" t="str">
        <f>'Liste Linéaire_Togo'!AO206</f>
        <v>negatif</v>
      </c>
      <c r="S206" s="22" t="str">
        <f>'Liste Linéaire_Togo'!AN206</f>
        <v>Agbodrafo</v>
      </c>
    </row>
    <row r="207" spans="1:19" ht="30">
      <c r="A207" t="str">
        <f t="shared" si="3"/>
        <v>Point (1.2885405838783568 6.171169451806052)</v>
      </c>
      <c r="B207" s="22" t="str">
        <f>'Liste Linéaire_Togo'!B207</f>
        <v>EHLI Komi</v>
      </c>
      <c r="C207" s="22" t="str">
        <f>'Liste Linéaire_Togo'!F207</f>
        <v>Masculin</v>
      </c>
      <c r="D207" s="22" t="str">
        <f>'Liste Linéaire_Togo'!G207</f>
        <v>Menuisier Alu</v>
      </c>
      <c r="E207" s="22" t="str">
        <f>'Liste Linéaire_Togo'!I207</f>
        <v>Adakpamé</v>
      </c>
      <c r="F207" s="22" t="str">
        <f>VLOOKUP(E207,CARTE!$C$1:$F$300,3,FALSE)</f>
        <v>6.171169451806052</v>
      </c>
      <c r="G207" s="22" t="str">
        <f>VLOOKUP(E207,CARTE!$C$1:$F$300,4,FALSE)</f>
        <v>1.2885405838783568</v>
      </c>
      <c r="H207" s="22" t="str">
        <f>'Liste Linéaire_Togo'!AM207</f>
        <v>Golfe 1</v>
      </c>
      <c r="I207" s="22" t="str">
        <f>'Liste Linéaire_Togo'!N207</f>
        <v>Golfe</v>
      </c>
      <c r="J207" s="22" t="str">
        <f>'Liste Linéaire_Togo'!O207</f>
        <v>Grand Lomé</v>
      </c>
      <c r="K207" s="23">
        <f>'Liste Linéaire_Togo'!P207</f>
        <v>45614</v>
      </c>
      <c r="L207" s="22" t="str">
        <f>'Liste Linéaire_Togo'!Q207</f>
        <v>S47</v>
      </c>
      <c r="M207" s="25" t="str">
        <f>'Liste Linéaire_Togo'!AC207</f>
        <v>Forage</v>
      </c>
      <c r="N207" s="22" t="str">
        <f>'Liste Linéaire_Togo'!AF207</f>
        <v>négatif</v>
      </c>
      <c r="O207" s="22" t="str">
        <f>'Liste Linéaire_Togo'!AH207</f>
        <v>Oui</v>
      </c>
      <c r="P207" s="23">
        <f>'Liste Linéaire_Togo'!AI207</f>
        <v>45614</v>
      </c>
      <c r="Q207" s="22" t="str">
        <f>'Liste Linéaire_Togo'!AJ207</f>
        <v>Guéri</v>
      </c>
      <c r="R207" s="22" t="str">
        <f>'Liste Linéaire_Togo'!AO207</f>
        <v>negatif</v>
      </c>
      <c r="S207" s="22" t="str">
        <f>'Liste Linéaire_Togo'!AN207</f>
        <v>Bè-Est</v>
      </c>
    </row>
    <row r="208" spans="1:19" ht="30">
      <c r="A208" t="str">
        <f t="shared" si="3"/>
        <v>Point ( 1.1523380381040775 6.177545627668431)</v>
      </c>
      <c r="B208" s="22" t="str">
        <f>'Liste Linéaire_Togo'!B208</f>
        <v>BALO Aliou</v>
      </c>
      <c r="C208" s="22" t="str">
        <f>'Liste Linéaire_Togo'!F208</f>
        <v>Masculin</v>
      </c>
      <c r="D208" s="22" t="str">
        <f>'Liste Linéaire_Togo'!G208</f>
        <v>Eleve</v>
      </c>
      <c r="E208" s="22" t="str">
        <f>'Liste Linéaire_Togo'!I208</f>
        <v>Ségbé</v>
      </c>
      <c r="F208" s="22" t="str">
        <f>VLOOKUP(E208,CARTE!$C$1:$F$300,3,FALSE)</f>
        <v>6.177545627668431</v>
      </c>
      <c r="G208" s="22" t="str">
        <f>VLOOKUP(E208,CARTE!$C$1:$F$300,4,FALSE)</f>
        <v xml:space="preserve"> 1.1523380381040775</v>
      </c>
      <c r="H208" s="22" t="str">
        <f>'Liste Linéaire_Togo'!AM208</f>
        <v>Golfe 7</v>
      </c>
      <c r="I208" s="22" t="str">
        <f>'Liste Linéaire_Togo'!N208</f>
        <v>Golfe</v>
      </c>
      <c r="J208" s="22" t="str">
        <f>'Liste Linéaire_Togo'!O208</f>
        <v>Grand Lomé</v>
      </c>
      <c r="K208" s="23">
        <f>'Liste Linéaire_Togo'!P208</f>
        <v>45623</v>
      </c>
      <c r="L208" s="22" t="str">
        <f>'Liste Linéaire_Togo'!Q208</f>
        <v>S48</v>
      </c>
      <c r="M208" s="25" t="str">
        <f>'Liste Linéaire_Togo'!AC208</f>
        <v>Forage</v>
      </c>
      <c r="N208" s="22" t="str">
        <f>'Liste Linéaire_Togo'!AF208</f>
        <v>négatif</v>
      </c>
      <c r="O208" s="22" t="str">
        <f>'Liste Linéaire_Togo'!AH208</f>
        <v>Non</v>
      </c>
      <c r="P208" s="23">
        <f>'Liste Linéaire_Togo'!AI208</f>
        <v>45623</v>
      </c>
      <c r="Q208" s="22" t="str">
        <f>'Liste Linéaire_Togo'!AJ208</f>
        <v>Guéri</v>
      </c>
      <c r="R208" s="22" t="str">
        <f>'Liste Linéaire_Togo'!AO208</f>
        <v>negatif</v>
      </c>
      <c r="S208" s="22" t="str">
        <f>'Liste Linéaire_Togo'!AN208</f>
        <v>Aflao-Sagbado</v>
      </c>
    </row>
    <row r="209" spans="1:19" ht="45">
      <c r="A209" t="str">
        <f t="shared" si="3"/>
        <v>Point ( 1.203927 6.250142)</v>
      </c>
      <c r="B209" s="22" t="str">
        <f>'Liste Linéaire_Togo'!B209</f>
        <v>SEIDOU Ousmane</v>
      </c>
      <c r="C209" s="22" t="str">
        <f>'Liste Linéaire_Togo'!F209</f>
        <v>Masculin</v>
      </c>
      <c r="D209" s="22" t="str">
        <f>'Liste Linéaire_Togo'!G209</f>
        <v>Elève</v>
      </c>
      <c r="E209" s="22" t="str">
        <f>'Liste Linéaire_Togo'!I209</f>
        <v>Haoussa Zongo</v>
      </c>
      <c r="F209" s="22" t="str">
        <f>VLOOKUP(E209,CARTE!$C$1:$F$300,3,FALSE)</f>
        <v>6.250142</v>
      </c>
      <c r="G209" s="22" t="str">
        <f>VLOOKUP(E209,CARTE!$C$1:$F$300,4,FALSE)</f>
        <v xml:space="preserve"> 1.203927</v>
      </c>
      <c r="H209" s="22" t="str">
        <f>'Liste Linéaire_Togo'!AM209</f>
        <v>Agoè-Nyivé 4</v>
      </c>
      <c r="I209" s="22" t="str">
        <f>'Liste Linéaire_Togo'!N209</f>
        <v xml:space="preserve">Agoè-Nyivé </v>
      </c>
      <c r="J209" s="22" t="str">
        <f>'Liste Linéaire_Togo'!O209</f>
        <v>Grand Lomé</v>
      </c>
      <c r="K209" s="23">
        <f>'Liste Linéaire_Togo'!P209</f>
        <v>45619</v>
      </c>
      <c r="L209" s="22" t="str">
        <f>'Liste Linéaire_Togo'!Q209</f>
        <v>S47</v>
      </c>
      <c r="M209" s="25" t="str">
        <f>'Liste Linéaire_Togo'!AC209</f>
        <v>Forage</v>
      </c>
      <c r="N209" s="22" t="str">
        <f>'Liste Linéaire_Togo'!AF209</f>
        <v>NON fait</v>
      </c>
      <c r="O209" s="22" t="str">
        <f>'Liste Linéaire_Togo'!AH209</f>
        <v>Oui</v>
      </c>
      <c r="P209" s="23">
        <f>'Liste Linéaire_Togo'!AI209</f>
        <v>45620</v>
      </c>
      <c r="Q209" s="22" t="str">
        <f>'Liste Linéaire_Togo'!AJ209</f>
        <v>dcd</v>
      </c>
      <c r="R209" s="22" t="str">
        <f>'Liste Linéaire_Togo'!AO209</f>
        <v>negatif</v>
      </c>
      <c r="S209" s="22" t="str">
        <f>'Liste Linéaire_Togo'!AN209</f>
        <v>Togblekope</v>
      </c>
    </row>
    <row r="210" spans="1:19" ht="45">
      <c r="A210" t="str">
        <f t="shared" si="3"/>
        <v>Point (1.196672 6.283159)</v>
      </c>
      <c r="B210" s="22" t="str">
        <f>'Liste Linéaire_Togo'!B210</f>
        <v>TALHATOU Nachour</v>
      </c>
      <c r="C210" s="22" t="str">
        <f>'Liste Linéaire_Togo'!F210</f>
        <v>Masculin</v>
      </c>
      <c r="D210" s="22" t="str">
        <f>'Liste Linéaire_Togo'!G210</f>
        <v>Elève</v>
      </c>
      <c r="E210" s="22" t="str">
        <f>'Liste Linéaire_Togo'!I210</f>
        <v>Togblékopé Akoin</v>
      </c>
      <c r="F210" s="22" t="str">
        <f>VLOOKUP(E210,CARTE!$C$1:$F$300,3,FALSE)</f>
        <v>6.283159</v>
      </c>
      <c r="G210" s="22" t="str">
        <f>VLOOKUP(E210,CARTE!$C$1:$F$300,4,FALSE)</f>
        <v>1.196672</v>
      </c>
      <c r="H210" s="22" t="str">
        <f>'Liste Linéaire_Togo'!AM210</f>
        <v>Agoè-Nyivé 4</v>
      </c>
      <c r="I210" s="22" t="str">
        <f>'Liste Linéaire_Togo'!N210</f>
        <v xml:space="preserve">Agoè-Nyivé </v>
      </c>
      <c r="J210" s="22" t="str">
        <f>'Liste Linéaire_Togo'!O210</f>
        <v>Grand Lomé</v>
      </c>
      <c r="K210" s="23">
        <f>'Liste Linéaire_Togo'!P210</f>
        <v>45619</v>
      </c>
      <c r="L210" s="22" t="str">
        <f>'Liste Linéaire_Togo'!Q210</f>
        <v>S47</v>
      </c>
      <c r="M210" s="25" t="str">
        <f>'Liste Linéaire_Togo'!AC210</f>
        <v>Forage</v>
      </c>
      <c r="N210" s="22" t="str">
        <f>'Liste Linéaire_Togo'!AF210</f>
        <v>positif</v>
      </c>
      <c r="O210" s="22" t="str">
        <f>'Liste Linéaire_Togo'!AH210</f>
        <v>Oui</v>
      </c>
      <c r="P210" s="23" t="str">
        <f>'Liste Linéaire_Togo'!AI210</f>
        <v>En hospitalisation</v>
      </c>
      <c r="Q210" s="22" t="str">
        <f>'Liste Linéaire_Togo'!AJ210</f>
        <v>Guéri</v>
      </c>
      <c r="R210" s="22" t="str">
        <f>'Liste Linéaire_Togo'!AO210</f>
        <v>Positif</v>
      </c>
      <c r="S210" s="22" t="str">
        <f>'Liste Linéaire_Togo'!AN210</f>
        <v>Togblekope</v>
      </c>
    </row>
    <row r="211" spans="1:19" ht="45">
      <c r="A211" t="str">
        <f t="shared" si="3"/>
        <v>Point ( 1.2177901541906115 6.21494796391453)</v>
      </c>
      <c r="B211" s="22" t="str">
        <f>'Liste Linéaire_Togo'!B211</f>
        <v>ABDOUL Faouzne</v>
      </c>
      <c r="C211" s="22" t="str">
        <f>'Liste Linéaire_Togo'!F211</f>
        <v>Masculin</v>
      </c>
      <c r="D211" s="22" t="str">
        <f>'Liste Linéaire_Togo'!G211</f>
        <v>Elève</v>
      </c>
      <c r="E211" s="22" t="str">
        <f>'Liste Linéaire_Togo'!I211</f>
        <v>Alinka</v>
      </c>
      <c r="F211" s="22" t="str">
        <f>VLOOKUP(E211,CARTE!$C$1:$F$300,3,FALSE)</f>
        <v>6.21494796391453</v>
      </c>
      <c r="G211" s="22" t="str">
        <f>VLOOKUP(E211,CARTE!$C$1:$F$300,4,FALSE)</f>
        <v xml:space="preserve"> 1.2177901541906115</v>
      </c>
      <c r="H211" s="22" t="str">
        <f>'Liste Linéaire_Togo'!AM211</f>
        <v>Agoè-Nyivé 4</v>
      </c>
      <c r="I211" s="22" t="str">
        <f>'Liste Linéaire_Togo'!N211</f>
        <v xml:space="preserve">Agoè-Nyivé </v>
      </c>
      <c r="J211" s="22" t="str">
        <f>'Liste Linéaire_Togo'!O211</f>
        <v>Grand Lomé</v>
      </c>
      <c r="K211" s="23">
        <f>'Liste Linéaire_Togo'!P211</f>
        <v>45620</v>
      </c>
      <c r="L211" s="22" t="str">
        <f>'Liste Linéaire_Togo'!Q211</f>
        <v>S47</v>
      </c>
      <c r="M211" s="25" t="str">
        <f>'Liste Linéaire_Togo'!AC211</f>
        <v>Forage</v>
      </c>
      <c r="N211" s="22" t="str">
        <f>'Liste Linéaire_Togo'!AF211</f>
        <v>positif</v>
      </c>
      <c r="O211" s="22" t="str">
        <f>'Liste Linéaire_Togo'!AH211</f>
        <v>Oui</v>
      </c>
      <c r="P211" s="23" t="str">
        <f>'Liste Linéaire_Togo'!AI211</f>
        <v>En hospitalisation</v>
      </c>
      <c r="Q211" s="22" t="str">
        <f>'Liste Linéaire_Togo'!AJ211</f>
        <v>Guéri</v>
      </c>
      <c r="R211" s="22" t="str">
        <f>'Liste Linéaire_Togo'!AO211</f>
        <v>Positif</v>
      </c>
      <c r="S211" s="22" t="str">
        <f>'Liste Linéaire_Togo'!AN211</f>
        <v>Togblekope</v>
      </c>
    </row>
    <row r="212" spans="1:19" ht="45">
      <c r="A212" t="str">
        <f t="shared" si="3"/>
        <v>Point ( 1.6080765433497823 6.3322757043351965)</v>
      </c>
      <c r="B212" s="22" t="str">
        <f>'Liste Linéaire_Togo'!B212</f>
        <v>KANKOE  EKLOU  PETER</v>
      </c>
      <c r="C212" s="22" t="str">
        <f>'Liste Linéaire_Togo'!F212</f>
        <v>Masculin</v>
      </c>
      <c r="D212" s="22" t="str">
        <f>'Liste Linéaire_Togo'!G212</f>
        <v>Cultivateur</v>
      </c>
      <c r="E212" s="22" t="str">
        <f>'Liste Linéaire_Togo'!I212</f>
        <v>ANFOIN</v>
      </c>
      <c r="F212" s="22" t="str">
        <f>VLOOKUP(E212,CARTE!$C$1:$F$300,3,FALSE)</f>
        <v>6.3322757043351965</v>
      </c>
      <c r="G212" s="22" t="str">
        <f>VLOOKUP(E212,CARTE!$C$1:$F$300,4,FALSE)</f>
        <v xml:space="preserve"> 1.6080765433497823</v>
      </c>
      <c r="H212" s="22" t="str">
        <f>'Liste Linéaire_Togo'!AM212</f>
        <v>Lacs 4</v>
      </c>
      <c r="I212" s="22" t="str">
        <f>'Liste Linéaire_Togo'!N212</f>
        <v>Lacs</v>
      </c>
      <c r="J212" s="22" t="str">
        <f>'Liste Linéaire_Togo'!O212</f>
        <v>MARITIME</v>
      </c>
      <c r="K212" s="23">
        <f>'Liste Linéaire_Togo'!P212</f>
        <v>45626</v>
      </c>
      <c r="L212" s="22" t="str">
        <f>'Liste Linéaire_Togo'!Q212</f>
        <v>S48</v>
      </c>
      <c r="M212" s="25" t="str">
        <f>'Liste Linéaire_Togo'!AC212</f>
        <v>NON</v>
      </c>
      <c r="N212" s="22" t="str">
        <f>'Liste Linéaire_Togo'!AF212</f>
        <v>négatif</v>
      </c>
      <c r="O212" s="22" t="str">
        <f>'Liste Linéaire_Togo'!AH212</f>
        <v>OUI</v>
      </c>
      <c r="P212" s="23">
        <f>'Liste Linéaire_Togo'!AI212</f>
        <v>0</v>
      </c>
      <c r="Q212" s="22" t="str">
        <f>'Liste Linéaire_Togo'!AJ212</f>
        <v>Guéri</v>
      </c>
      <c r="R212" s="22" t="str">
        <f>'Liste Linéaire_Togo'!AO212</f>
        <v>negatif</v>
      </c>
      <c r="S212" s="22" t="str">
        <f>'Liste Linéaire_Togo'!AN212</f>
        <v>Anfoin</v>
      </c>
    </row>
    <row r="213" spans="1:19" ht="45">
      <c r="A213" t="str">
        <f t="shared" si="3"/>
        <v>Point ( 1.615224647621934 6.234928331889)</v>
      </c>
      <c r="B213" s="22" t="str">
        <f>'Liste Linéaire_Togo'!B213</f>
        <v>LADAN  FARHANA</v>
      </c>
      <c r="C213" s="22" t="str">
        <f>'Liste Linéaire_Togo'!F213</f>
        <v>Féminin</v>
      </c>
      <c r="D213" s="22" t="str">
        <f>'Liste Linéaire_Togo'!G213</f>
        <v>ECOLIERE</v>
      </c>
      <c r="E213" s="22" t="str">
        <f>'Liste Linéaire_Togo'!I213</f>
        <v>ZONGO</v>
      </c>
      <c r="F213" s="22" t="str">
        <f>VLOOKUP(E213,CARTE!$C$1:$F$300,3,FALSE)</f>
        <v>6.234928331889</v>
      </c>
      <c r="G213" s="22" t="str">
        <f>VLOOKUP(E213,CARTE!$C$1:$F$300,4,FALSE)</f>
        <v xml:space="preserve"> 1.615224647621934</v>
      </c>
      <c r="H213" s="22" t="str">
        <f>'Liste Linéaire_Togo'!AM213</f>
        <v>Lacs 1</v>
      </c>
      <c r="I213" s="22" t="str">
        <f>'Liste Linéaire_Togo'!N213</f>
        <v>Lacs</v>
      </c>
      <c r="J213" s="22" t="str">
        <f>'Liste Linéaire_Togo'!O213</f>
        <v>MARITIME</v>
      </c>
      <c r="K213" s="23">
        <f>'Liste Linéaire_Togo'!P213</f>
        <v>45626</v>
      </c>
      <c r="L213" s="22" t="str">
        <f>'Liste Linéaire_Togo'!Q213</f>
        <v>S48</v>
      </c>
      <c r="M213" s="25" t="str">
        <f>'Liste Linéaire_Togo'!AC213</f>
        <v>NON</v>
      </c>
      <c r="N213" s="22" t="str">
        <f>'Liste Linéaire_Togo'!AF213</f>
        <v>négatif</v>
      </c>
      <c r="O213" s="22" t="str">
        <f>'Liste Linéaire_Togo'!AH213</f>
        <v>NON</v>
      </c>
      <c r="P213" s="23">
        <f>'Liste Linéaire_Togo'!AI213</f>
        <v>45627</v>
      </c>
      <c r="Q213" s="22" t="str">
        <f>'Liste Linéaire_Togo'!AJ213</f>
        <v>Guéri</v>
      </c>
      <c r="R213" s="22" t="str">
        <f>'Liste Linéaire_Togo'!AO213</f>
        <v>negatif</v>
      </c>
      <c r="S213" s="22" t="str">
        <f>'Liste Linéaire_Togo'!AN213</f>
        <v>Aného</v>
      </c>
    </row>
    <row r="214" spans="1:19" ht="30">
      <c r="A214" t="str">
        <f t="shared" si="3"/>
        <v>Point ( 1.5825646909844922 6.227396584278712)</v>
      </c>
      <c r="B214" s="22" t="str">
        <f>'Liste Linéaire_Togo'!B214</f>
        <v>AMAKOE  DEDE</v>
      </c>
      <c r="C214" s="22" t="str">
        <f>'Liste Linéaire_Togo'!F214</f>
        <v>Féminin</v>
      </c>
      <c r="D214" s="22" t="str">
        <f>'Liste Linéaire_Togo'!G214</f>
        <v>ELEVE</v>
      </c>
      <c r="E214" s="22" t="str">
        <f>'Liste Linéaire_Togo'!I214</f>
        <v>NLESSI</v>
      </c>
      <c r="F214" s="22" t="str">
        <f>VLOOKUP(E214,CARTE!$C$1:$F$300,3,FALSE)</f>
        <v>6.227396584278712</v>
      </c>
      <c r="G214" s="22" t="str">
        <f>VLOOKUP(E214,CARTE!$C$1:$F$300,4,FALSE)</f>
        <v xml:space="preserve"> 1.5825646909844922</v>
      </c>
      <c r="H214" s="22" t="str">
        <f>'Liste Linéaire_Togo'!AM214</f>
        <v>Lacs 1</v>
      </c>
      <c r="I214" s="22" t="str">
        <f>'Liste Linéaire_Togo'!N214</f>
        <v>Lacs</v>
      </c>
      <c r="J214" s="22" t="str">
        <f>'Liste Linéaire_Togo'!O214</f>
        <v>MARITIME</v>
      </c>
      <c r="K214" s="23">
        <f>'Liste Linéaire_Togo'!P214</f>
        <v>45626</v>
      </c>
      <c r="L214" s="22" t="str">
        <f>'Liste Linéaire_Togo'!Q214</f>
        <v>S48</v>
      </c>
      <c r="M214" s="25" t="str">
        <f>'Liste Linéaire_Togo'!AC214</f>
        <v>NON</v>
      </c>
      <c r="N214" s="22" t="str">
        <f>'Liste Linéaire_Togo'!AF214</f>
        <v>négatif</v>
      </c>
      <c r="O214" s="22" t="str">
        <f>'Liste Linéaire_Togo'!AH214</f>
        <v>NON</v>
      </c>
      <c r="P214" s="23">
        <f>'Liste Linéaire_Togo'!AI214</f>
        <v>45628</v>
      </c>
      <c r="Q214" s="22" t="str">
        <f>'Liste Linéaire_Togo'!AJ214</f>
        <v>Guéri</v>
      </c>
      <c r="R214" s="22" t="str">
        <f>'Liste Linéaire_Togo'!AO214</f>
        <v>negatif</v>
      </c>
      <c r="S214" s="22" t="str">
        <f>'Liste Linéaire_Togo'!AN214</f>
        <v>Aného</v>
      </c>
    </row>
    <row r="215" spans="1:19" ht="45">
      <c r="A215" t="str">
        <f t="shared" si="3"/>
        <v>Point ( 1.6080765433497823 6.3322757043351965)</v>
      </c>
      <c r="B215" s="22" t="str">
        <f>'Liste Linéaire_Togo'!B215</f>
        <v>AMATCHOUTCHOUI  KAZIA</v>
      </c>
      <c r="C215" s="22" t="str">
        <f>'Liste Linéaire_Togo'!F215</f>
        <v>Féminin</v>
      </c>
      <c r="D215" s="22" t="str">
        <f>'Liste Linéaire_Togo'!G215</f>
        <v>ECOLIERE</v>
      </c>
      <c r="E215" s="22" t="str">
        <f>'Liste Linéaire_Togo'!I215</f>
        <v>ANFOIN</v>
      </c>
      <c r="F215" s="22" t="str">
        <f>VLOOKUP(E215,CARTE!$C$1:$F$300,3,FALSE)</f>
        <v>6.3322757043351965</v>
      </c>
      <c r="G215" s="22" t="str">
        <f>VLOOKUP(E215,CARTE!$C$1:$F$300,4,FALSE)</f>
        <v xml:space="preserve"> 1.6080765433497823</v>
      </c>
      <c r="H215" s="22" t="str">
        <f>'Liste Linéaire_Togo'!AM215</f>
        <v>LACS4</v>
      </c>
      <c r="I215" s="22" t="str">
        <f>'Liste Linéaire_Togo'!N215</f>
        <v>Lacs</v>
      </c>
      <c r="J215" s="22" t="str">
        <f>'Liste Linéaire_Togo'!O215</f>
        <v>MARITIME</v>
      </c>
      <c r="K215" s="23">
        <f>'Liste Linéaire_Togo'!P215</f>
        <v>45627</v>
      </c>
      <c r="L215" s="22" t="str">
        <f>'Liste Linéaire_Togo'!Q215</f>
        <v>S48</v>
      </c>
      <c r="M215" s="25" t="str">
        <f>'Liste Linéaire_Togo'!AC215</f>
        <v>NON</v>
      </c>
      <c r="N215" s="22" t="str">
        <f>'Liste Linéaire_Togo'!AF215</f>
        <v>négatif</v>
      </c>
      <c r="O215" s="22" t="str">
        <f>'Liste Linéaire_Togo'!AH215</f>
        <v>NON</v>
      </c>
      <c r="P215" s="23">
        <f>'Liste Linéaire_Togo'!AI215</f>
        <v>45628</v>
      </c>
      <c r="Q215" s="22" t="str">
        <f>'Liste Linéaire_Togo'!AJ215</f>
        <v>Guéri</v>
      </c>
      <c r="R215" s="22" t="str">
        <f>'Liste Linéaire_Togo'!AO215</f>
        <v>negatif</v>
      </c>
      <c r="S215" s="22" t="str">
        <f>'Liste Linéaire_Togo'!AN215</f>
        <v>Anfoin</v>
      </c>
    </row>
    <row r="216" spans="1:19" ht="45">
      <c r="A216" t="str">
        <f t="shared" si="3"/>
        <v>Point ( 1.583890712205296 6.231673273925775)</v>
      </c>
      <c r="B216" s="22" t="str">
        <f>'Liste Linéaire_Togo'!B216</f>
        <v>KOUADJO-QUAM DESIRE</v>
      </c>
      <c r="C216" s="22" t="str">
        <f>'Liste Linéaire_Togo'!F216</f>
        <v>Masculin</v>
      </c>
      <c r="D216" s="22" t="str">
        <f>'Liste Linéaire_Togo'!G216</f>
        <v>ELEVE</v>
      </c>
      <c r="E216" s="22" t="str">
        <f>'Liste Linéaire_Togo'!I216</f>
        <v>ANEHO</v>
      </c>
      <c r="F216" s="22" t="str">
        <f>VLOOKUP(E216,CARTE!$C$1:$F$300,3,FALSE)</f>
        <v>6.231673273925775</v>
      </c>
      <c r="G216" s="22" t="str">
        <f>VLOOKUP(E216,CARTE!$C$1:$F$300,4,FALSE)</f>
        <v xml:space="preserve"> 1.583890712205296</v>
      </c>
      <c r="H216" s="22" t="str">
        <f>'Liste Linéaire_Togo'!AM216</f>
        <v>Lacs 1</v>
      </c>
      <c r="I216" s="22" t="str">
        <f>'Liste Linéaire_Togo'!N216</f>
        <v>Lacs</v>
      </c>
      <c r="J216" s="22" t="str">
        <f>'Liste Linéaire_Togo'!O216</f>
        <v>MARITIME</v>
      </c>
      <c r="K216" s="23">
        <f>'Liste Linéaire_Togo'!P216</f>
        <v>45629</v>
      </c>
      <c r="L216" s="22" t="str">
        <f>'Liste Linéaire_Togo'!Q216</f>
        <v>S49</v>
      </c>
      <c r="M216" s="25" t="str">
        <f>'Liste Linéaire_Togo'!AC216</f>
        <v>NON</v>
      </c>
      <c r="N216" s="22" t="str">
        <f>'Liste Linéaire_Togo'!AF216</f>
        <v>négatif</v>
      </c>
      <c r="O216" s="22" t="str">
        <f>'Liste Linéaire_Togo'!AH216</f>
        <v>NON</v>
      </c>
      <c r="P216" s="23">
        <f>'Liste Linéaire_Togo'!AI216</f>
        <v>45630</v>
      </c>
      <c r="Q216" s="22" t="str">
        <f>'Liste Linéaire_Togo'!AJ216</f>
        <v>Guéri</v>
      </c>
      <c r="R216" s="22" t="str">
        <f>'Liste Linéaire_Togo'!AO216</f>
        <v>negatif</v>
      </c>
      <c r="S216" s="22" t="str">
        <f>'Liste Linéaire_Togo'!AN216</f>
        <v>Aného</v>
      </c>
    </row>
    <row r="217" spans="1:19" ht="45">
      <c r="A217" t="str">
        <f t="shared" si="3"/>
        <v>Point ( 1.6013269352515131 6.257265928242092)</v>
      </c>
      <c r="B217" s="22" t="str">
        <f>'Liste Linéaire_Togo'!B217</f>
        <v>KOUTSODJI  HILDA</v>
      </c>
      <c r="C217" s="22" t="str">
        <f>'Liste Linéaire_Togo'!F217</f>
        <v>Féminin</v>
      </c>
      <c r="D217" s="22" t="str">
        <f>'Liste Linéaire_Togo'!G217</f>
        <v>Enfant</v>
      </c>
      <c r="E217" s="22" t="str">
        <f>'Liste Linéaire_Togo'!I217</f>
        <v>HEMAZRO</v>
      </c>
      <c r="F217" s="22" t="str">
        <f>VLOOKUP(E217,CARTE!$C$1:$F$300,3,FALSE)</f>
        <v>6.257265928242092</v>
      </c>
      <c r="G217" s="22" t="str">
        <f>VLOOKUP(E217,CARTE!$C$1:$F$300,4,FALSE)</f>
        <v xml:space="preserve"> 1.6013269352515131</v>
      </c>
      <c r="H217" s="22" t="str">
        <f>'Liste Linéaire_Togo'!AM217</f>
        <v>Lacs 1</v>
      </c>
      <c r="I217" s="22" t="str">
        <f>'Liste Linéaire_Togo'!N217</f>
        <v>Lacs</v>
      </c>
      <c r="J217" s="22" t="str">
        <f>'Liste Linéaire_Togo'!O217</f>
        <v>MARITIME</v>
      </c>
      <c r="K217" s="23">
        <f>'Liste Linéaire_Togo'!P217</f>
        <v>45630</v>
      </c>
      <c r="L217" s="22" t="str">
        <f>'Liste Linéaire_Togo'!Q217</f>
        <v>S49</v>
      </c>
      <c r="M217" s="25" t="str">
        <f>'Liste Linéaire_Togo'!AC217</f>
        <v>NON</v>
      </c>
      <c r="N217" s="22" t="str">
        <f>'Liste Linéaire_Togo'!AF217</f>
        <v>POSITIF</v>
      </c>
      <c r="O217" s="22" t="str">
        <f>'Liste Linéaire_Togo'!AH217</f>
        <v>OUI</v>
      </c>
      <c r="P217" s="23">
        <f>'Liste Linéaire_Togo'!AI217</f>
        <v>0</v>
      </c>
      <c r="Q217" s="22" t="str">
        <f>'Liste Linéaire_Togo'!AJ217</f>
        <v>Guéri</v>
      </c>
      <c r="R217" s="22" t="str">
        <f>'Liste Linéaire_Togo'!AO217</f>
        <v>Positif</v>
      </c>
      <c r="S217" s="22" t="str">
        <f>'Liste Linéaire_Togo'!AN217</f>
        <v>Glidji</v>
      </c>
    </row>
    <row r="218" spans="1:19" ht="75">
      <c r="A218" t="str">
        <f t="shared" si="3"/>
        <v>Point ( 1.6013269352515131 6.257265928242092)</v>
      </c>
      <c r="B218" s="22" t="str">
        <f>'Liste Linéaire_Togo'!B218</f>
        <v>MME  AMOUZOU  NATACHA</v>
      </c>
      <c r="C218" s="22" t="str">
        <f>'Liste Linéaire_Togo'!F218</f>
        <v>Féminin</v>
      </c>
      <c r="D218" s="22" t="str">
        <f>'Liste Linéaire_Togo'!G218</f>
        <v>COUTURIERE</v>
      </c>
      <c r="E218" s="22" t="str">
        <f>'Liste Linéaire_Togo'!I218</f>
        <v>HEMAZRO</v>
      </c>
      <c r="F218" s="22" t="str">
        <f>VLOOKUP(E218,CARTE!$C$1:$F$300,3,FALSE)</f>
        <v>6.257265928242092</v>
      </c>
      <c r="G218" s="22" t="str">
        <f>VLOOKUP(E218,CARTE!$C$1:$F$300,4,FALSE)</f>
        <v xml:space="preserve"> 1.6013269352515131</v>
      </c>
      <c r="H218" s="22" t="str">
        <f>'Liste Linéaire_Togo'!AM218</f>
        <v>Lacs 1</v>
      </c>
      <c r="I218" s="22" t="str">
        <f>'Liste Linéaire_Togo'!N218</f>
        <v>Lacs</v>
      </c>
      <c r="J218" s="22" t="str">
        <f>'Liste Linéaire_Togo'!O218</f>
        <v>MARITIME</v>
      </c>
      <c r="K218" s="23">
        <f>'Liste Linéaire_Togo'!P218</f>
        <v>45630</v>
      </c>
      <c r="L218" s="22" t="str">
        <f>'Liste Linéaire_Togo'!Q218</f>
        <v>S49</v>
      </c>
      <c r="M218" s="25" t="str">
        <f>'Liste Linéaire_Togo'!AC218</f>
        <v>NON</v>
      </c>
      <c r="N218" s="22" t="str">
        <f>'Liste Linéaire_Togo'!AF218</f>
        <v>négatif</v>
      </c>
      <c r="O218" s="22" t="str">
        <f>'Liste Linéaire_Togo'!AH218</f>
        <v>NON</v>
      </c>
      <c r="P218" s="23">
        <f>'Liste Linéaire_Togo'!AI218</f>
        <v>45630</v>
      </c>
      <c r="Q218" s="22" t="str">
        <f>'Liste Linéaire_Togo'!AJ218</f>
        <v>Guéri</v>
      </c>
      <c r="R218" s="22" t="str">
        <f>'Liste Linéaire_Togo'!AO218</f>
        <v>negatif</v>
      </c>
      <c r="S218" s="22" t="str">
        <f>'Liste Linéaire_Togo'!AN218</f>
        <v>Glidji</v>
      </c>
    </row>
    <row r="219" spans="1:19" ht="30">
      <c r="A219" t="str">
        <f t="shared" si="3"/>
        <v>Point ( 1.762305618314484 6.280782053118657)</v>
      </c>
      <c r="B219" s="22" t="str">
        <f>'Liste Linéaire_Togo'!B219</f>
        <v xml:space="preserve">WLETSOU  AFI  </v>
      </c>
      <c r="C219" s="22" t="str">
        <f>'Liste Linéaire_Togo'!F219</f>
        <v>Féminin</v>
      </c>
      <c r="D219" s="22" t="str">
        <f>'Liste Linéaire_Togo'!G219</f>
        <v>MENAGERE</v>
      </c>
      <c r="E219" s="22" t="str">
        <f>'Liste Linéaire_Togo'!I219</f>
        <v>ASSOUCONDJI</v>
      </c>
      <c r="F219" s="22" t="str">
        <f>VLOOKUP(E219,CARTE!$C$1:$F$300,3,FALSE)</f>
        <v>6.280782053118657</v>
      </c>
      <c r="G219" s="22" t="str">
        <f>VLOOKUP(E219,CARTE!$C$1:$F$300,4,FALSE)</f>
        <v xml:space="preserve"> 1.762305618314484</v>
      </c>
      <c r="H219" s="22" t="str">
        <f>'Liste Linéaire_Togo'!AM219</f>
        <v>Lacs 1</v>
      </c>
      <c r="I219" s="22" t="str">
        <f>'Liste Linéaire_Togo'!N219</f>
        <v>Lacs</v>
      </c>
      <c r="J219" s="22" t="str">
        <f>'Liste Linéaire_Togo'!O219</f>
        <v>MARITIME</v>
      </c>
      <c r="K219" s="23">
        <f>'Liste Linéaire_Togo'!P219</f>
        <v>45631</v>
      </c>
      <c r="L219" s="22" t="str">
        <f>'Liste Linéaire_Togo'!Q219</f>
        <v>S49</v>
      </c>
      <c r="M219" s="25" t="str">
        <f>'Liste Linéaire_Togo'!AC219</f>
        <v>NON</v>
      </c>
      <c r="N219" s="22" t="str">
        <f>'Liste Linéaire_Togo'!AF219</f>
        <v>négatif</v>
      </c>
      <c r="O219" s="22" t="str">
        <f>'Liste Linéaire_Togo'!AH219</f>
        <v>OUI</v>
      </c>
      <c r="P219" s="23">
        <f>'Liste Linéaire_Togo'!AI219</f>
        <v>0</v>
      </c>
      <c r="Q219" s="22" t="str">
        <f>'Liste Linéaire_Togo'!AJ219</f>
        <v>Guéri</v>
      </c>
      <c r="R219" s="22" t="str">
        <f>'Liste Linéaire_Togo'!AO219</f>
        <v>negatif</v>
      </c>
      <c r="S219" s="22" t="str">
        <f>'Liste Linéaire_Togo'!AN219</f>
        <v>Aného</v>
      </c>
    </row>
    <row r="220" spans="1:19" ht="30">
      <c r="A220" t="str">
        <f t="shared" si="3"/>
        <v>Point ( 1.453890712205296 6.22273273925775)</v>
      </c>
      <c r="B220" s="22" t="str">
        <f>'Liste Linéaire_Togo'!B220</f>
        <v xml:space="preserve">WUIKPO ESTHER </v>
      </c>
      <c r="C220" s="22" t="str">
        <f>'Liste Linéaire_Togo'!F220</f>
        <v>Féminin</v>
      </c>
      <c r="D220" s="22" t="str">
        <f>'Liste Linéaire_Togo'!G220</f>
        <v>MENAGERE</v>
      </c>
      <c r="E220" s="22" t="str">
        <f>'Liste Linéaire_Togo'!I220</f>
        <v>AGBODAN</v>
      </c>
      <c r="F220" s="22" t="str">
        <f>VLOOKUP(E220,CARTE!$C$1:$F$300,3,FALSE)</f>
        <v>6.22273273925775</v>
      </c>
      <c r="G220" s="22" t="str">
        <f>VLOOKUP(E220,CARTE!$C$1:$F$300,4,FALSE)</f>
        <v xml:space="preserve"> 1.453890712205296</v>
      </c>
      <c r="H220" s="22" t="str">
        <f>'Liste Linéaire_Togo'!AM220</f>
        <v>Lacs 3</v>
      </c>
      <c r="I220" s="22" t="str">
        <f>'Liste Linéaire_Togo'!N220</f>
        <v>Lacs</v>
      </c>
      <c r="J220" s="22" t="str">
        <f>'Liste Linéaire_Togo'!O220</f>
        <v>MARITIME</v>
      </c>
      <c r="K220" s="23">
        <f>'Liste Linéaire_Togo'!P220</f>
        <v>45631</v>
      </c>
      <c r="L220" s="22" t="str">
        <f>'Liste Linéaire_Togo'!Q220</f>
        <v>S49</v>
      </c>
      <c r="M220" s="25" t="str">
        <f>'Liste Linéaire_Togo'!AC220</f>
        <v>NON</v>
      </c>
      <c r="N220" s="22" t="str">
        <f>'Liste Linéaire_Togo'!AF220</f>
        <v>négatif</v>
      </c>
      <c r="O220" s="22" t="str">
        <f>'Liste Linéaire_Togo'!AH220</f>
        <v>NON</v>
      </c>
      <c r="P220" s="23">
        <f>'Liste Linéaire_Togo'!AI220</f>
        <v>45631</v>
      </c>
      <c r="Q220" s="22" t="str">
        <f>'Liste Linéaire_Togo'!AJ220</f>
        <v>Guéri</v>
      </c>
      <c r="R220" s="22" t="str">
        <f>'Liste Linéaire_Togo'!AO220</f>
        <v>negatif</v>
      </c>
      <c r="S220" s="22" t="str">
        <f>'Liste Linéaire_Togo'!AN220</f>
        <v>Agbodrafo</v>
      </c>
    </row>
    <row r="221" spans="1:19" ht="30">
      <c r="A221" t="str">
        <f t="shared" si="3"/>
        <v>Point ( 1.453890712205296 6.22273273925775)</v>
      </c>
      <c r="B221" s="22" t="str">
        <f>'Liste Linéaire_Togo'!B221</f>
        <v>AGBODAN   TETE</v>
      </c>
      <c r="C221" s="22" t="str">
        <f>'Liste Linéaire_Togo'!F221</f>
        <v>Masculin</v>
      </c>
      <c r="D221" s="22" t="str">
        <f>'Liste Linéaire_Togo'!G221</f>
        <v>OUVRIER</v>
      </c>
      <c r="E221" s="22" t="str">
        <f>'Liste Linéaire_Togo'!I221</f>
        <v>AGBODAN</v>
      </c>
      <c r="F221" s="22" t="str">
        <f>VLOOKUP(E221,CARTE!$C$1:$F$300,3,FALSE)</f>
        <v>6.22273273925775</v>
      </c>
      <c r="G221" s="22" t="str">
        <f>VLOOKUP(E221,CARTE!$C$1:$F$300,4,FALSE)</f>
        <v xml:space="preserve"> 1.453890712205296</v>
      </c>
      <c r="H221" s="22" t="str">
        <f>'Liste Linéaire_Togo'!AM221</f>
        <v>Lacs 3</v>
      </c>
      <c r="I221" s="22" t="str">
        <f>'Liste Linéaire_Togo'!N221</f>
        <v>Lacs</v>
      </c>
      <c r="J221" s="22" t="str">
        <f>'Liste Linéaire_Togo'!O221</f>
        <v>MARITIME</v>
      </c>
      <c r="K221" s="23">
        <f>'Liste Linéaire_Togo'!P221</f>
        <v>45631</v>
      </c>
      <c r="L221" s="22" t="str">
        <f>'Liste Linéaire_Togo'!Q221</f>
        <v>S49</v>
      </c>
      <c r="M221" s="25" t="str">
        <f>'Liste Linéaire_Togo'!AC221</f>
        <v>NON</v>
      </c>
      <c r="N221" s="22" t="str">
        <f>'Liste Linéaire_Togo'!AF221</f>
        <v>négatif</v>
      </c>
      <c r="O221" s="22" t="str">
        <f>'Liste Linéaire_Togo'!AH221</f>
        <v>NON</v>
      </c>
      <c r="P221" s="23">
        <f>'Liste Linéaire_Togo'!AI221</f>
        <v>45631</v>
      </c>
      <c r="Q221" s="22" t="str">
        <f>'Liste Linéaire_Togo'!AJ221</f>
        <v>Guéri</v>
      </c>
      <c r="R221" s="22" t="str">
        <f>'Liste Linéaire_Togo'!AO221</f>
        <v>negatif</v>
      </c>
      <c r="S221" s="22" t="str">
        <f>'Liste Linéaire_Togo'!AN221</f>
        <v>Agbodrafo</v>
      </c>
    </row>
    <row r="222" spans="1:19" ht="45">
      <c r="A222" t="str">
        <f t="shared" si="3"/>
        <v>Point (1.196672 6.283160)</v>
      </c>
      <c r="B222" s="22" t="str">
        <f>'Liste Linéaire_Togo'!B222</f>
        <v>MOUMOULA Hamza</v>
      </c>
      <c r="C222" s="22" t="str">
        <f>'Liste Linéaire_Togo'!F222</f>
        <v>Masculin</v>
      </c>
      <c r="D222" s="22" t="str">
        <f>'Liste Linéaire_Togo'!G222</f>
        <v>Elève</v>
      </c>
      <c r="E222" s="22" t="str">
        <f>'Liste Linéaire_Togo'!I222</f>
        <v>Dégomé</v>
      </c>
      <c r="F222" s="22" t="str">
        <f>VLOOKUP(E222,CARTE!$C$1:$F$300,3,FALSE)</f>
        <v>6.283160</v>
      </c>
      <c r="G222" s="22" t="str">
        <f>VLOOKUP(E222,CARTE!$C$1:$F$300,4,FALSE)</f>
        <v>1.196672</v>
      </c>
      <c r="H222" s="22" t="str">
        <f>'Liste Linéaire_Togo'!AM222</f>
        <v>Agoè-Nyivé 4</v>
      </c>
      <c r="I222" s="22" t="str">
        <f>'Liste Linéaire_Togo'!N222</f>
        <v xml:space="preserve">Agoè-Nyivé </v>
      </c>
      <c r="J222" s="22" t="str">
        <f>'Liste Linéaire_Togo'!O222</f>
        <v>Grand Lomé</v>
      </c>
      <c r="K222" s="23">
        <f>'Liste Linéaire_Togo'!P222</f>
        <v>45626</v>
      </c>
      <c r="L222" s="22" t="str">
        <f>'Liste Linéaire_Togo'!Q222</f>
        <v>S48</v>
      </c>
      <c r="M222" s="25" t="str">
        <f>'Liste Linéaire_Togo'!AC222</f>
        <v>Forage</v>
      </c>
      <c r="N222" s="22" t="str">
        <f>'Liste Linéaire_Togo'!AF222</f>
        <v>négatif</v>
      </c>
      <c r="O222" s="22" t="str">
        <f>'Liste Linéaire_Togo'!AH222</f>
        <v>Oui</v>
      </c>
      <c r="P222" s="23">
        <f>'Liste Linéaire_Togo'!AI222</f>
        <v>45631</v>
      </c>
      <c r="Q222" s="22" t="str">
        <f>'Liste Linéaire_Togo'!AJ222</f>
        <v>Guéri</v>
      </c>
      <c r="R222" s="22" t="str">
        <f>'Liste Linéaire_Togo'!AO222</f>
        <v>negatif</v>
      </c>
      <c r="S222" s="22" t="str">
        <f>'Liste Linéaire_Togo'!AN222</f>
        <v>Togblekope</v>
      </c>
    </row>
    <row r="223" spans="1:19" ht="30">
      <c r="A223" t="str">
        <f t="shared" si="3"/>
        <v>Point (1.212827 6.221182)</v>
      </c>
      <c r="B223" s="22" t="str">
        <f>'Liste Linéaire_Togo'!B223</f>
        <v>AZIAMATI Samuel</v>
      </c>
      <c r="C223" s="22" t="str">
        <f>'Liste Linéaire_Togo'!F223</f>
        <v>Masculin</v>
      </c>
      <c r="D223" s="22" t="str">
        <f>'Liste Linéaire_Togo'!G223</f>
        <v>Chauffeur</v>
      </c>
      <c r="E223" s="22" t="str">
        <f>'Liste Linéaire_Togo'!I223</f>
        <v>Agoè Klinvé</v>
      </c>
      <c r="F223" s="22" t="str">
        <f>VLOOKUP(E223,CARTE!$C$1:$F$300,3,FALSE)</f>
        <v>6.221182</v>
      </c>
      <c r="G223" s="22" t="str">
        <f>VLOOKUP(E223,CARTE!$C$1:$F$300,4,FALSE)</f>
        <v>1.212827</v>
      </c>
      <c r="H223" s="22" t="str">
        <f>'Liste Linéaire_Togo'!AM223</f>
        <v>Agoè-Nyivé 1</v>
      </c>
      <c r="I223" s="22" t="str">
        <f>'Liste Linéaire_Togo'!N223</f>
        <v xml:space="preserve">Agoè-Nyivé </v>
      </c>
      <c r="J223" s="22" t="str">
        <f>'Liste Linéaire_Togo'!O223</f>
        <v>Grand Lomé</v>
      </c>
      <c r="K223" s="23">
        <f>'Liste Linéaire_Togo'!P223</f>
        <v>45628</v>
      </c>
      <c r="L223" s="22" t="str">
        <f>'Liste Linéaire_Togo'!Q223</f>
        <v>S49</v>
      </c>
      <c r="M223" s="25" t="str">
        <f>'Liste Linéaire_Togo'!AC223</f>
        <v>Tde</v>
      </c>
      <c r="N223" s="22" t="str">
        <f>'Liste Linéaire_Togo'!AF223</f>
        <v>négatif</v>
      </c>
      <c r="O223" s="22" t="str">
        <f>'Liste Linéaire_Togo'!AH223</f>
        <v>Oui</v>
      </c>
      <c r="P223" s="23">
        <f>'Liste Linéaire_Togo'!AI223</f>
        <v>45632</v>
      </c>
      <c r="Q223" s="22" t="str">
        <f>'Liste Linéaire_Togo'!AJ223</f>
        <v>Guéri</v>
      </c>
      <c r="R223" s="22" t="str">
        <f>'Liste Linéaire_Togo'!AO223</f>
        <v>negatif</v>
      </c>
      <c r="S223" s="22" t="str">
        <f>'Liste Linéaire_Togo'!AN223</f>
        <v>Agoè-Nyivé</v>
      </c>
    </row>
    <row r="224" spans="1:19" ht="30">
      <c r="A224" t="str">
        <f t="shared" si="3"/>
        <v>Point ( 1.3065224647621934 6.170206928331889)</v>
      </c>
      <c r="B224" s="22" t="str">
        <f>'Liste Linéaire_Togo'!B224</f>
        <v>ESSOFAI Alem</v>
      </c>
      <c r="C224" s="22" t="str">
        <f>'Liste Linéaire_Togo'!F224</f>
        <v>Masculin</v>
      </c>
      <c r="D224" s="22" t="str">
        <f>'Liste Linéaire_Togo'!G224</f>
        <v>Revendeur</v>
      </c>
      <c r="E224" s="22" t="str">
        <f>'Liste Linéaire_Togo'!I224</f>
        <v>Attiégou</v>
      </c>
      <c r="F224" s="22" t="str">
        <f>VLOOKUP(E224,CARTE!$C$1:$F$300,3,FALSE)</f>
        <v>6.170206928331889</v>
      </c>
      <c r="G224" s="22" t="str">
        <f>VLOOKUP(E224,CARTE!$C$1:$F$300,4,FALSE)</f>
        <v xml:space="preserve"> 1.3065224647621934</v>
      </c>
      <c r="H224" s="22" t="str">
        <f>'Liste Linéaire_Togo'!AM224</f>
        <v>Golfe 2</v>
      </c>
      <c r="I224" s="22" t="str">
        <f>'Liste Linéaire_Togo'!N224</f>
        <v>Golfe</v>
      </c>
      <c r="J224" s="22" t="str">
        <f>'Liste Linéaire_Togo'!O224</f>
        <v>Grand Lomé</v>
      </c>
      <c r="K224" s="23">
        <f>'Liste Linéaire_Togo'!P224</f>
        <v>45637</v>
      </c>
      <c r="L224" s="22" t="str">
        <f>'Liste Linéaire_Togo'!Q224</f>
        <v>S50</v>
      </c>
      <c r="M224" s="25" t="str">
        <f>'Liste Linéaire_Togo'!AC224</f>
        <v>eau de robinet</v>
      </c>
      <c r="N224" s="22" t="str">
        <f>'Liste Linéaire_Togo'!AF224</f>
        <v>négatif</v>
      </c>
      <c r="O224" s="22" t="str">
        <f>'Liste Linéaire_Togo'!AH224</f>
        <v>Non</v>
      </c>
      <c r="P224" s="23">
        <f>'Liste Linéaire_Togo'!AI224</f>
        <v>45638</v>
      </c>
      <c r="Q224" s="22" t="str">
        <f>'Liste Linéaire_Togo'!AJ224</f>
        <v>Guéri</v>
      </c>
      <c r="R224" s="22" t="str">
        <f>'Liste Linéaire_Togo'!AO224</f>
        <v>negatif</v>
      </c>
      <c r="S224" s="22" t="str">
        <f>'Liste Linéaire_Togo'!AN224</f>
        <v>Bè-Centre</v>
      </c>
    </row>
    <row r="225" spans="1:19" ht="30">
      <c r="A225" t="str">
        <f t="shared" si="3"/>
        <v>Point ( 1.615224647621934 6.234928331889)</v>
      </c>
      <c r="B225" s="22" t="str">
        <f>'Liste Linéaire_Togo'!B225</f>
        <v>GERMAN  ALIKERA</v>
      </c>
      <c r="C225" s="22" t="str">
        <f>'Liste Linéaire_Togo'!F225</f>
        <v>Masculin</v>
      </c>
      <c r="D225" s="22" t="str">
        <f>'Liste Linéaire_Togo'!G225</f>
        <v>MARCHAND</v>
      </c>
      <c r="E225" s="22" t="str">
        <f>'Liste Linéaire_Togo'!I225</f>
        <v>ZONGO</v>
      </c>
      <c r="F225" s="22" t="str">
        <f>VLOOKUP(E225,CARTE!$C$1:$F$300,3,FALSE)</f>
        <v>6.234928331889</v>
      </c>
      <c r="G225" s="22" t="str">
        <f>VLOOKUP(E225,CARTE!$C$1:$F$300,4,FALSE)</f>
        <v xml:space="preserve"> 1.615224647621934</v>
      </c>
      <c r="H225" s="22" t="str">
        <f>'Liste Linéaire_Togo'!AM225</f>
        <v>Lacs 1</v>
      </c>
      <c r="I225" s="22" t="str">
        <f>'Liste Linéaire_Togo'!N225</f>
        <v>Lacs</v>
      </c>
      <c r="J225" s="22" t="str">
        <f>'Liste Linéaire_Togo'!O225</f>
        <v>MARITIME</v>
      </c>
      <c r="K225" s="23">
        <f>'Liste Linéaire_Togo'!P225</f>
        <v>45635</v>
      </c>
      <c r="L225" s="22" t="str">
        <f>'Liste Linéaire_Togo'!Q225</f>
        <v>S50</v>
      </c>
      <c r="M225" s="25" t="str">
        <f>'Liste Linéaire_Togo'!AC225</f>
        <v>NON</v>
      </c>
      <c r="N225" s="22" t="str">
        <f>'Liste Linéaire_Togo'!AF225</f>
        <v>POSITIF</v>
      </c>
      <c r="O225" s="22" t="str">
        <f>'Liste Linéaire_Togo'!AH225</f>
        <v>OUI</v>
      </c>
      <c r="P225" s="23">
        <f>'Liste Linéaire_Togo'!AI225</f>
        <v>45637</v>
      </c>
      <c r="Q225" s="22" t="str">
        <f>'Liste Linéaire_Togo'!AJ225</f>
        <v>Guéri</v>
      </c>
      <c r="R225" s="22" t="str">
        <f>'Liste Linéaire_Togo'!AO225</f>
        <v>negatif</v>
      </c>
      <c r="S225" s="22" t="str">
        <f>'Liste Linéaire_Togo'!AN225</f>
        <v>Aného</v>
      </c>
    </row>
    <row r="226" spans="1:19" ht="30">
      <c r="A226" t="str">
        <f t="shared" si="3"/>
        <v>Point ( 1.6439292283123141 6.3355526469012675)</v>
      </c>
      <c r="B226" s="22" t="str">
        <f>'Liste Linéaire_Togo'!B226</f>
        <v>KANGNI   AMELE</v>
      </c>
      <c r="C226" s="22" t="str">
        <f>'Liste Linéaire_Togo'!F226</f>
        <v>Féminin</v>
      </c>
      <c r="D226" s="22" t="str">
        <f>'Liste Linéaire_Togo'!G226</f>
        <v>MENAGERE</v>
      </c>
      <c r="E226" s="22" t="str">
        <f>'Liste Linéaire_Togo'!I226</f>
        <v>MELLYDOME</v>
      </c>
      <c r="F226" s="22" t="str">
        <f>VLOOKUP(E226,CARTE!$C$1:$F$300,3,FALSE)</f>
        <v>6.3355526469012675</v>
      </c>
      <c r="G226" s="22" t="str">
        <f>VLOOKUP(E226,CARTE!$C$1:$F$300,4,FALSE)</f>
        <v xml:space="preserve"> 1.6439292283123141</v>
      </c>
      <c r="H226" s="22" t="str">
        <f>'Liste Linéaire_Togo'!AM226</f>
        <v>Lacs 4</v>
      </c>
      <c r="I226" s="22" t="str">
        <f>'Liste Linéaire_Togo'!N226</f>
        <v>Lacs</v>
      </c>
      <c r="J226" s="22" t="str">
        <f>'Liste Linéaire_Togo'!O226</f>
        <v>MARITIME</v>
      </c>
      <c r="K226" s="23">
        <f>'Liste Linéaire_Togo'!P226</f>
        <v>45635</v>
      </c>
      <c r="L226" s="22" t="str">
        <f>'Liste Linéaire_Togo'!Q226</f>
        <v>S50</v>
      </c>
      <c r="M226" s="25" t="str">
        <f>'Liste Linéaire_Togo'!AC226</f>
        <v>NON</v>
      </c>
      <c r="N226" s="22" t="str">
        <f>'Liste Linéaire_Togo'!AF226</f>
        <v>négatif</v>
      </c>
      <c r="O226" s="22" t="str">
        <f>'Liste Linéaire_Togo'!AH226</f>
        <v>OUI</v>
      </c>
      <c r="P226" s="23">
        <f>'Liste Linéaire_Togo'!AI226</f>
        <v>0</v>
      </c>
      <c r="Q226" s="22" t="str">
        <f>'Liste Linéaire_Togo'!AJ226</f>
        <v>Guéri</v>
      </c>
      <c r="R226" s="22" t="str">
        <f>'Liste Linéaire_Togo'!AO226</f>
        <v>Positif</v>
      </c>
      <c r="S226" s="22" t="str">
        <f>'Liste Linéaire_Togo'!AN226</f>
        <v>Anfoin</v>
      </c>
    </row>
    <row r="227" spans="1:19" ht="30">
      <c r="A227" t="str">
        <f t="shared" si="3"/>
        <v>Point ( 1.61305618314484 6.25782053118657)</v>
      </c>
      <c r="B227" s="22" t="str">
        <f>'Liste Linéaire_Togo'!B227</f>
        <v>ADADE  AMELE</v>
      </c>
      <c r="C227" s="22" t="str">
        <f>'Liste Linéaire_Togo'!F227</f>
        <v>Féminin</v>
      </c>
      <c r="D227" s="22" t="str">
        <f>'Liste Linéaire_Togo'!G227</f>
        <v>MENAGERE</v>
      </c>
      <c r="E227" s="22" t="str">
        <f>'Liste Linéaire_Togo'!I227</f>
        <v>ABALOCONDJI</v>
      </c>
      <c r="F227" s="22" t="str">
        <f>VLOOKUP(E227,CARTE!$C$1:$F$300,3,FALSE)</f>
        <v>6.25782053118657</v>
      </c>
      <c r="G227" s="22" t="str">
        <f>VLOOKUP(E227,CARTE!$C$1:$F$300,4,FALSE)</f>
        <v xml:space="preserve"> 1.61305618314484</v>
      </c>
      <c r="H227" s="22" t="str">
        <f>'Liste Linéaire_Togo'!AM227</f>
        <v>Lacs 1</v>
      </c>
      <c r="I227" s="22" t="str">
        <f>'Liste Linéaire_Togo'!N227</f>
        <v>Lacs</v>
      </c>
      <c r="J227" s="22" t="str">
        <f>'Liste Linéaire_Togo'!O227</f>
        <v>MARITIME</v>
      </c>
      <c r="K227" s="23">
        <f>'Liste Linéaire_Togo'!P227</f>
        <v>45633</v>
      </c>
      <c r="L227" s="22" t="str">
        <f>'Liste Linéaire_Togo'!Q227</f>
        <v>S49</v>
      </c>
      <c r="M227" s="25" t="str">
        <f>'Liste Linéaire_Togo'!AC227</f>
        <v>NON</v>
      </c>
      <c r="N227" s="22" t="str">
        <f>'Liste Linéaire_Togo'!AF227</f>
        <v>négatif</v>
      </c>
      <c r="O227" s="22" t="str">
        <f>'Liste Linéaire_Togo'!AH227</f>
        <v>NON</v>
      </c>
      <c r="P227" s="23">
        <f>'Liste Linéaire_Togo'!AI227</f>
        <v>45637</v>
      </c>
      <c r="Q227" s="22" t="str">
        <f>'Liste Linéaire_Togo'!AJ227</f>
        <v>Guéri</v>
      </c>
      <c r="R227" s="22" t="str">
        <f>'Liste Linéaire_Togo'!AO227</f>
        <v>negatif</v>
      </c>
      <c r="S227" s="22" t="str">
        <f>'Liste Linéaire_Togo'!AN227</f>
        <v>Glidji</v>
      </c>
    </row>
    <row r="228" spans="1:19" ht="60">
      <c r="A228" t="str">
        <f t="shared" si="3"/>
        <v>Point (1.217697 6.247032)</v>
      </c>
      <c r="B228" s="22" t="str">
        <f>'Liste Linéaire_Togo'!B228</f>
        <v>TAIROU ABDOUL Razak</v>
      </c>
      <c r="C228" s="22" t="str">
        <f>'Liste Linéaire_Togo'!F228</f>
        <v>Masculin</v>
      </c>
      <c r="D228" s="22" t="str">
        <f>'Liste Linéaire_Togo'!G228</f>
        <v>Revendeur de vètements</v>
      </c>
      <c r="E228" s="22" t="str">
        <f>'Liste Linéaire_Togo'!I228</f>
        <v>Zongo Sivédomé</v>
      </c>
      <c r="F228" s="22" t="str">
        <f>VLOOKUP(E228,CARTE!$C$1:$F$300,3,FALSE)</f>
        <v>6.247032</v>
      </c>
      <c r="G228" s="22" t="str">
        <f>VLOOKUP(E228,CARTE!$C$1:$F$300,4,FALSE)</f>
        <v>1.217697</v>
      </c>
      <c r="H228" s="22" t="str">
        <f>'Liste Linéaire_Togo'!AM228</f>
        <v>Agoè-Nyivé 4</v>
      </c>
      <c r="I228" s="22" t="str">
        <f>'Liste Linéaire_Togo'!N228</f>
        <v xml:space="preserve">Agoè-Nyivé </v>
      </c>
      <c r="J228" s="22" t="str">
        <f>'Liste Linéaire_Togo'!O228</f>
        <v>Grand Lomé</v>
      </c>
      <c r="K228" s="23">
        <f>'Liste Linéaire_Togo'!P228</f>
        <v>45642</v>
      </c>
      <c r="L228" s="22" t="str">
        <f>'Liste Linéaire_Togo'!Q228</f>
        <v>S51</v>
      </c>
      <c r="M228" s="25" t="str">
        <f>'Liste Linéaire_Togo'!AC228</f>
        <v>Forage</v>
      </c>
      <c r="N228" s="22" t="str">
        <f>'Liste Linéaire_Togo'!AF228</f>
        <v>Positif</v>
      </c>
      <c r="O228" s="22" t="str">
        <f>'Liste Linéaire_Togo'!AH228</f>
        <v>Oui</v>
      </c>
      <c r="P228" s="23" t="str">
        <f>'Liste Linéaire_Togo'!AI228</f>
        <v>17/122024</v>
      </c>
      <c r="Q228" s="22" t="str">
        <f>'Liste Linéaire_Togo'!AJ228</f>
        <v>dcd</v>
      </c>
      <c r="R228" s="22" t="str">
        <f>'Liste Linéaire_Togo'!AO228</f>
        <v>Positif</v>
      </c>
      <c r="S228" s="22" t="str">
        <f>'Liste Linéaire_Togo'!AN228</f>
        <v>Togblekope</v>
      </c>
    </row>
    <row r="229" spans="1:19" ht="30">
      <c r="A229" t="str">
        <f t="shared" si="3"/>
        <v>Point ( 1.203927 6.250142)</v>
      </c>
      <c r="B229" s="22" t="str">
        <f>'Liste Linéaire_Togo'!B229</f>
        <v>SEYIDOU Hassane</v>
      </c>
      <c r="C229" s="22" t="str">
        <f>'Liste Linéaire_Togo'!F229</f>
        <v>Masculin</v>
      </c>
      <c r="D229" s="22" t="str">
        <f>'Liste Linéaire_Togo'!G229</f>
        <v>Boucher à Zongo</v>
      </c>
      <c r="E229" s="22" t="str">
        <f>'Liste Linéaire_Togo'!I229</f>
        <v>Haoussa Zongo</v>
      </c>
      <c r="F229" s="22" t="str">
        <f>VLOOKUP(E229,CARTE!$C$1:$F$300,3,FALSE)</f>
        <v>6.250142</v>
      </c>
      <c r="G229" s="22" t="str">
        <f>VLOOKUP(E229,CARTE!$C$1:$F$300,4,FALSE)</f>
        <v xml:space="preserve"> 1.203927</v>
      </c>
      <c r="H229" s="22" t="str">
        <f>'Liste Linéaire_Togo'!AM229</f>
        <v>Agoè-Nyivé 4</v>
      </c>
      <c r="I229" s="22" t="str">
        <f>'Liste Linéaire_Togo'!N229</f>
        <v xml:space="preserve">Agoè-Nyivé </v>
      </c>
      <c r="J229" s="22" t="str">
        <f>'Liste Linéaire_Togo'!O229</f>
        <v>Grand Lomé</v>
      </c>
      <c r="K229" s="23">
        <f>'Liste Linéaire_Togo'!P229</f>
        <v>45643</v>
      </c>
      <c r="L229" s="22" t="str">
        <f>'Liste Linéaire_Togo'!Q229</f>
        <v>S51</v>
      </c>
      <c r="M229" s="25" t="str">
        <f>'Liste Linéaire_Togo'!AC229</f>
        <v>Forage</v>
      </c>
      <c r="N229" s="22" t="str">
        <f>'Liste Linéaire_Togo'!AF229</f>
        <v>Positif</v>
      </c>
      <c r="O229" s="22" t="str">
        <f>'Liste Linéaire_Togo'!AH229</f>
        <v>Oui</v>
      </c>
      <c r="P229" s="23" t="str">
        <f>'Liste Linéaire_Togo'!AI229</f>
        <v>17/122024</v>
      </c>
      <c r="Q229" s="22" t="str">
        <f>'Liste Linéaire_Togo'!AJ229</f>
        <v>dcd</v>
      </c>
      <c r="R229" s="22" t="str">
        <f>'Liste Linéaire_Togo'!AO229</f>
        <v>Positif</v>
      </c>
      <c r="S229" s="22" t="str">
        <f>'Liste Linéaire_Togo'!AN229</f>
        <v>Togblekope</v>
      </c>
    </row>
    <row r="230" spans="1:19" ht="45">
      <c r="A230" t="str">
        <f t="shared" si="3"/>
        <v>Point (1.146475 6.248247)</v>
      </c>
      <c r="B230" s="22" t="str">
        <f>'Liste Linéaire_Togo'!B230</f>
        <v>NAPO Jérome</v>
      </c>
      <c r="C230" s="22" t="str">
        <f>'Liste Linéaire_Togo'!F230</f>
        <v>Masculin</v>
      </c>
      <c r="D230" s="22" t="str">
        <f>'Liste Linéaire_Togo'!G230</f>
        <v>Elève</v>
      </c>
      <c r="E230" s="22" t="str">
        <f>'Liste Linéaire_Togo'!I230</f>
        <v>Légbassito Athiomé</v>
      </c>
      <c r="F230" s="22" t="str">
        <f>VLOOKUP(E230,CARTE!$C$1:$F$300,3,FALSE)</f>
        <v>6.248247</v>
      </c>
      <c r="G230" s="22" t="str">
        <f>VLOOKUP(E230,CARTE!$C$1:$F$300,4,FALSE)</f>
        <v>1.146475</v>
      </c>
      <c r="H230" s="22" t="str">
        <f>'Liste Linéaire_Togo'!AM230</f>
        <v>Agoè-Nyivé 2</v>
      </c>
      <c r="I230" s="22" t="str">
        <f>'Liste Linéaire_Togo'!N230</f>
        <v xml:space="preserve">Agoè-Nyivé </v>
      </c>
      <c r="J230" s="22" t="str">
        <f>'Liste Linéaire_Togo'!O230</f>
        <v>Grand Lomé</v>
      </c>
      <c r="K230" s="23">
        <f>'Liste Linéaire_Togo'!P230</f>
        <v>45639</v>
      </c>
      <c r="L230" s="22" t="str">
        <f>'Liste Linéaire_Togo'!Q230</f>
        <v>S50</v>
      </c>
      <c r="M230" s="25" t="str">
        <f>'Liste Linéaire_Togo'!AC230</f>
        <v>Forage</v>
      </c>
      <c r="N230" s="22" t="str">
        <f>'Liste Linéaire_Togo'!AF230</f>
        <v>négatif</v>
      </c>
      <c r="O230" s="22" t="str">
        <f>'Liste Linéaire_Togo'!AH230</f>
        <v>Oui</v>
      </c>
      <c r="P230" s="23" t="str">
        <f>'Liste Linéaire_Togo'!AI230</f>
        <v>En hospitalisation</v>
      </c>
      <c r="Q230" s="22" t="str">
        <f>'Liste Linéaire_Togo'!AJ230</f>
        <v>Guéri</v>
      </c>
      <c r="R230" s="22" t="str">
        <f>'Liste Linéaire_Togo'!AO230</f>
        <v>negatif</v>
      </c>
      <c r="S230" s="22" t="str">
        <f>'Liste Linéaire_Togo'!AN230</f>
        <v>Légbassito</v>
      </c>
    </row>
    <row r="231" spans="1:19" ht="45">
      <c r="A231" t="str">
        <f t="shared" si="3"/>
        <v>Point (1.217697 6.247032)</v>
      </c>
      <c r="B231" s="22" t="str">
        <f>'Liste Linéaire_Togo'!B231</f>
        <v>ZIBO Ayman</v>
      </c>
      <c r="C231" s="22" t="str">
        <f>'Liste Linéaire_Togo'!F231</f>
        <v>Masculin</v>
      </c>
      <c r="D231" s="22" t="str">
        <f>'Liste Linéaire_Togo'!G231</f>
        <v>Revendeur au GM</v>
      </c>
      <c r="E231" s="22" t="str">
        <f>'Liste Linéaire_Togo'!I231</f>
        <v>Zongo Sivédomé</v>
      </c>
      <c r="F231" s="22" t="str">
        <f>VLOOKUP(E231,CARTE!$C$1:$F$300,3,FALSE)</f>
        <v>6.247032</v>
      </c>
      <c r="G231" s="22" t="str">
        <f>VLOOKUP(E231,CARTE!$C$1:$F$300,4,FALSE)</f>
        <v>1.217697</v>
      </c>
      <c r="H231" s="22" t="str">
        <f>'Liste Linéaire_Togo'!AM231</f>
        <v>Agoè-Nyivé 4</v>
      </c>
      <c r="I231" s="22" t="str">
        <f>'Liste Linéaire_Togo'!N231</f>
        <v xml:space="preserve">Agoè-Nyivé </v>
      </c>
      <c r="J231" s="22" t="str">
        <f>'Liste Linéaire_Togo'!O231</f>
        <v>Grand Lomé</v>
      </c>
      <c r="K231" s="23">
        <f>'Liste Linéaire_Togo'!P231</f>
        <v>45643</v>
      </c>
      <c r="L231" s="22" t="str">
        <f>'Liste Linéaire_Togo'!Q231</f>
        <v>S51</v>
      </c>
      <c r="M231" s="25" t="str">
        <f>'Liste Linéaire_Togo'!AC231</f>
        <v>Forage</v>
      </c>
      <c r="N231" s="22" t="str">
        <f>'Liste Linéaire_Togo'!AF231</f>
        <v>Positif</v>
      </c>
      <c r="O231" s="22" t="str">
        <f>'Liste Linéaire_Togo'!AH231</f>
        <v>Oui</v>
      </c>
      <c r="P231" s="23" t="str">
        <f>'Liste Linéaire_Togo'!AI231</f>
        <v>En hospitalisation</v>
      </c>
      <c r="Q231" s="22" t="str">
        <f>'Liste Linéaire_Togo'!AJ231</f>
        <v>Guéri</v>
      </c>
      <c r="R231" s="22" t="str">
        <f>'Liste Linéaire_Togo'!AO231</f>
        <v>Positif</v>
      </c>
      <c r="S231" s="22" t="str">
        <f>'Liste Linéaire_Togo'!AN231</f>
        <v>Togblekope</v>
      </c>
    </row>
    <row r="232" spans="1:19" ht="30">
      <c r="A232" t="str">
        <f t="shared" si="3"/>
        <v>Point (1.210323 6.276619)</v>
      </c>
      <c r="B232" s="22" t="str">
        <f>'Liste Linéaire_Togo'!B232</f>
        <v>DOUTI Romaine</v>
      </c>
      <c r="C232" s="22" t="str">
        <f>'Liste Linéaire_Togo'!F232</f>
        <v>Féminin</v>
      </c>
      <c r="D232" s="22" t="str">
        <f>'Liste Linéaire_Togo'!G232</f>
        <v>Elève</v>
      </c>
      <c r="E232" s="22" t="str">
        <f>'Liste Linéaire_Togo'!I232</f>
        <v>Adétikopé Kpotavé</v>
      </c>
      <c r="F232" s="22" t="str">
        <f>VLOOKUP(E232,CARTE!$C$1:$F$300,3,FALSE)</f>
        <v>6.276619</v>
      </c>
      <c r="G232" s="22" t="str">
        <f>VLOOKUP(E232,CARTE!$C$1:$F$300,4,FALSE)</f>
        <v>1.210323</v>
      </c>
      <c r="H232" s="22" t="str">
        <f>'Liste Linéaire_Togo'!AM232</f>
        <v>Agoè-Nyivé 6</v>
      </c>
      <c r="I232" s="22" t="str">
        <f>'Liste Linéaire_Togo'!N232</f>
        <v xml:space="preserve">Agoè-Nyivé </v>
      </c>
      <c r="J232" s="22" t="str">
        <f>'Liste Linéaire_Togo'!O232</f>
        <v>Grand Lomé</v>
      </c>
      <c r="K232" s="23">
        <f>'Liste Linéaire_Togo'!P232</f>
        <v>45646</v>
      </c>
      <c r="L232" s="22" t="str">
        <f>'Liste Linéaire_Togo'!Q232</f>
        <v>S51</v>
      </c>
      <c r="M232" s="25" t="str">
        <f>'Liste Linéaire_Togo'!AC232</f>
        <v>Puit</v>
      </c>
      <c r="N232" s="22" t="str">
        <f>'Liste Linéaire_Togo'!AF232</f>
        <v>Positif</v>
      </c>
      <c r="O232" s="22" t="str">
        <f>'Liste Linéaire_Togo'!AH232</f>
        <v>Oui</v>
      </c>
      <c r="P232" s="23">
        <f>'Liste Linéaire_Togo'!AI232</f>
        <v>45649</v>
      </c>
      <c r="Q232" s="22" t="str">
        <f>'Liste Linéaire_Togo'!AJ232</f>
        <v>Guéri</v>
      </c>
      <c r="R232" s="22" t="str">
        <f>'Liste Linéaire_Togo'!AO232</f>
        <v>Positif</v>
      </c>
      <c r="S232" s="22" t="str">
        <f>'Liste Linéaire_Togo'!AN232</f>
        <v>Adétikopé</v>
      </c>
    </row>
    <row r="233" spans="1:19" ht="45">
      <c r="A233" t="str">
        <f t="shared" si="3"/>
        <v>Point ( 1.203927 6.250142)</v>
      </c>
      <c r="B233" s="22" t="str">
        <f>'Liste Linéaire_Togo'!B233</f>
        <v>SITA Soule</v>
      </c>
      <c r="C233" s="22" t="str">
        <f>'Liste Linéaire_Togo'!F233</f>
        <v>Masculin</v>
      </c>
      <c r="D233" s="22" t="str">
        <f>'Liste Linéaire_Togo'!G233</f>
        <v xml:space="preserve">Revendeur </v>
      </c>
      <c r="E233" s="22" t="str">
        <f>'Liste Linéaire_Togo'!I233</f>
        <v>Haoussa Zongo</v>
      </c>
      <c r="F233" s="22" t="str">
        <f>VLOOKUP(E233,CARTE!$C$1:$F$300,3,FALSE)</f>
        <v>6.250142</v>
      </c>
      <c r="G233" s="22" t="str">
        <f>VLOOKUP(E233,CARTE!$C$1:$F$300,4,FALSE)</f>
        <v xml:space="preserve"> 1.203927</v>
      </c>
      <c r="H233" s="22" t="str">
        <f>'Liste Linéaire_Togo'!AM233</f>
        <v>Agoè-Nyivé 4</v>
      </c>
      <c r="I233" s="22" t="str">
        <f>'Liste Linéaire_Togo'!N233</f>
        <v xml:space="preserve">Agoè-Nyivé </v>
      </c>
      <c r="J233" s="22" t="str">
        <f>'Liste Linéaire_Togo'!O233</f>
        <v>Grand Lomé</v>
      </c>
      <c r="K233" s="23">
        <f>'Liste Linéaire_Togo'!P233</f>
        <v>45643</v>
      </c>
      <c r="L233" s="22" t="str">
        <f>'Liste Linéaire_Togo'!Q233</f>
        <v>S51</v>
      </c>
      <c r="M233" s="25" t="str">
        <f>'Liste Linéaire_Togo'!AC233</f>
        <v>Forage</v>
      </c>
      <c r="N233" s="22" t="str">
        <f>'Liste Linéaire_Togo'!AF233</f>
        <v>Positif</v>
      </c>
      <c r="O233" s="22" t="str">
        <f>'Liste Linéaire_Togo'!AH233</f>
        <v>Oui</v>
      </c>
      <c r="P233" s="23" t="str">
        <f>'Liste Linéaire_Togo'!AI233</f>
        <v>En hospitalisation</v>
      </c>
      <c r="Q233" s="22" t="str">
        <f>'Liste Linéaire_Togo'!AJ233</f>
        <v>Guéri</v>
      </c>
      <c r="R233" s="22" t="str">
        <f>'Liste Linéaire_Togo'!AO233</f>
        <v>Positif</v>
      </c>
      <c r="S233" s="22" t="str">
        <f>'Liste Linéaire_Togo'!AN233</f>
        <v>Togblekope</v>
      </c>
    </row>
    <row r="234" spans="1:19" ht="45">
      <c r="A234" t="str">
        <f t="shared" si="3"/>
        <v>Point ( 1.203927 6.250142)</v>
      </c>
      <c r="B234" s="22" t="str">
        <f>'Liste Linéaire_Togo'!B234</f>
        <v>AGALI Zilkif</v>
      </c>
      <c r="C234" s="22" t="str">
        <f>'Liste Linéaire_Togo'!F234</f>
        <v>Masculin</v>
      </c>
      <c r="D234" s="22" t="str">
        <f>'Liste Linéaire_Togo'!G234</f>
        <v>Commercant</v>
      </c>
      <c r="E234" s="22" t="str">
        <f>'Liste Linéaire_Togo'!I234</f>
        <v>Haoussa Zongo</v>
      </c>
      <c r="F234" s="22" t="str">
        <f>VLOOKUP(E234,CARTE!$C$1:$F$300,3,FALSE)</f>
        <v>6.250142</v>
      </c>
      <c r="G234" s="22" t="str">
        <f>VLOOKUP(E234,CARTE!$C$1:$F$300,4,FALSE)</f>
        <v xml:space="preserve"> 1.203927</v>
      </c>
      <c r="H234" s="22" t="str">
        <f>'Liste Linéaire_Togo'!AM234</f>
        <v>Agoè-Nyivé 4</v>
      </c>
      <c r="I234" s="22" t="str">
        <f>'Liste Linéaire_Togo'!N234</f>
        <v xml:space="preserve">Agoè-Nyivé </v>
      </c>
      <c r="J234" s="22" t="str">
        <f>'Liste Linéaire_Togo'!O234</f>
        <v>Grand Lomé</v>
      </c>
      <c r="K234" s="23">
        <f>'Liste Linéaire_Togo'!P234</f>
        <v>45647</v>
      </c>
      <c r="L234" s="22" t="str">
        <f>'Liste Linéaire_Togo'!Q234</f>
        <v>S51</v>
      </c>
      <c r="M234" s="25" t="str">
        <f>'Liste Linéaire_Togo'!AC234</f>
        <v>Tde</v>
      </c>
      <c r="N234" s="22" t="str">
        <f>'Liste Linéaire_Togo'!AF234</f>
        <v>Positif</v>
      </c>
      <c r="O234" s="22" t="str">
        <f>'Liste Linéaire_Togo'!AH234</f>
        <v>Oui</v>
      </c>
      <c r="P234" s="23" t="str">
        <f>'Liste Linéaire_Togo'!AI234</f>
        <v>En hospitalisation</v>
      </c>
      <c r="Q234" s="22" t="str">
        <f>'Liste Linéaire_Togo'!AJ234</f>
        <v>Guéri</v>
      </c>
      <c r="R234" s="22" t="str">
        <f>'Liste Linéaire_Togo'!AO234</f>
        <v>Positif</v>
      </c>
      <c r="S234" s="22" t="str">
        <f>'Liste Linéaire_Togo'!AN234</f>
        <v>Togblekope</v>
      </c>
    </row>
    <row r="235" spans="1:19" ht="45">
      <c r="A235" t="str">
        <f t="shared" si="3"/>
        <v>Point (1.217697 6.247032)</v>
      </c>
      <c r="B235" s="22" t="str">
        <f>'Liste Linéaire_Togo'!B235</f>
        <v>AROUNA Idaya</v>
      </c>
      <c r="C235" s="22" t="str">
        <f>'Liste Linéaire_Togo'!F235</f>
        <v>Féminin</v>
      </c>
      <c r="D235" s="22" t="str">
        <f>'Liste Linéaire_Togo'!G235</f>
        <v>Elève</v>
      </c>
      <c r="E235" s="22" t="str">
        <f>'Liste Linéaire_Togo'!I235</f>
        <v>Zongo Sivédomé</v>
      </c>
      <c r="F235" s="22" t="str">
        <f>VLOOKUP(E235,CARTE!$C$1:$F$300,3,FALSE)</f>
        <v>6.247032</v>
      </c>
      <c r="G235" s="22" t="str">
        <f>VLOOKUP(E235,CARTE!$C$1:$F$300,4,FALSE)</f>
        <v>1.217697</v>
      </c>
      <c r="H235" s="22" t="str">
        <f>'Liste Linéaire_Togo'!AM235</f>
        <v>Agoè-Nyivé 4</v>
      </c>
      <c r="I235" s="22" t="str">
        <f>'Liste Linéaire_Togo'!N235</f>
        <v xml:space="preserve">Agoè-Nyivé </v>
      </c>
      <c r="J235" s="22" t="str">
        <f>'Liste Linéaire_Togo'!O235</f>
        <v>Grand Lomé</v>
      </c>
      <c r="K235" s="23">
        <f>'Liste Linéaire_Togo'!P235</f>
        <v>45647</v>
      </c>
      <c r="L235" s="22" t="str">
        <f>'Liste Linéaire_Togo'!Q235</f>
        <v>S51</v>
      </c>
      <c r="M235" s="25" t="str">
        <f>'Liste Linéaire_Togo'!AC235</f>
        <v>Forage</v>
      </c>
      <c r="N235" s="22" t="str">
        <f>'Liste Linéaire_Togo'!AF235</f>
        <v>Positif</v>
      </c>
      <c r="O235" s="22" t="str">
        <f>'Liste Linéaire_Togo'!AH235</f>
        <v>Oui</v>
      </c>
      <c r="P235" s="23" t="str">
        <f>'Liste Linéaire_Togo'!AI235</f>
        <v>En hospitalisation</v>
      </c>
      <c r="Q235" s="22" t="str">
        <f>'Liste Linéaire_Togo'!AJ235</f>
        <v>Guéri</v>
      </c>
      <c r="R235" s="22" t="str">
        <f>'Liste Linéaire_Togo'!AO235</f>
        <v>Positif</v>
      </c>
      <c r="S235" s="22" t="str">
        <f>'Liste Linéaire_Togo'!AN235</f>
        <v>Togblekope</v>
      </c>
    </row>
    <row r="236" spans="1:19" ht="30">
      <c r="A236" t="str">
        <f t="shared" si="3"/>
        <v>Point ( 1.203927 6.250142)</v>
      </c>
      <c r="B236" s="22" t="str">
        <f>'Liste Linéaire_Togo'!B236</f>
        <v>TENGUEY Ayélé</v>
      </c>
      <c r="C236" s="22" t="str">
        <f>'Liste Linéaire_Togo'!F236</f>
        <v>Féminin</v>
      </c>
      <c r="D236" s="22" t="str">
        <f>'Liste Linéaire_Togo'!G236</f>
        <v>Ménagère</v>
      </c>
      <c r="E236" s="22" t="str">
        <f>'Liste Linéaire_Togo'!I236</f>
        <v>Haoussa Zongo</v>
      </c>
      <c r="F236" s="22" t="str">
        <f>VLOOKUP(E236,CARTE!$C$1:$F$300,3,FALSE)</f>
        <v>6.250142</v>
      </c>
      <c r="G236" s="22" t="str">
        <f>VLOOKUP(E236,CARTE!$C$1:$F$300,4,FALSE)</f>
        <v xml:space="preserve"> 1.203927</v>
      </c>
      <c r="H236" s="22" t="str">
        <f>'Liste Linéaire_Togo'!AM236</f>
        <v>Agoè-Nyivé 4</v>
      </c>
      <c r="I236" s="22" t="str">
        <f>'Liste Linéaire_Togo'!N236</f>
        <v xml:space="preserve">Agoè-Nyivé </v>
      </c>
      <c r="J236" s="22" t="str">
        <f>'Liste Linéaire_Togo'!O236</f>
        <v>Grand Lomé</v>
      </c>
      <c r="K236" s="23">
        <f>'Liste Linéaire_Togo'!P236</f>
        <v>45646</v>
      </c>
      <c r="L236" s="22" t="str">
        <f>'Liste Linéaire_Togo'!Q236</f>
        <v>S51</v>
      </c>
      <c r="M236" s="25" t="str">
        <f>'Liste Linéaire_Togo'!AC236</f>
        <v>Forage</v>
      </c>
      <c r="N236" s="22" t="str">
        <f>'Liste Linéaire_Togo'!AF236</f>
        <v>négatif</v>
      </c>
      <c r="O236" s="22" t="str">
        <f>'Liste Linéaire_Togo'!AH236</f>
        <v>Non</v>
      </c>
      <c r="P236" s="23">
        <f>'Liste Linéaire_Togo'!AI236</f>
        <v>45647</v>
      </c>
      <c r="Q236" s="22" t="str">
        <f>'Liste Linéaire_Togo'!AJ236</f>
        <v>Guéri</v>
      </c>
      <c r="R236" s="22" t="str">
        <f>'Liste Linéaire_Togo'!AO236</f>
        <v>negatif</v>
      </c>
      <c r="S236" s="22" t="str">
        <f>'Liste Linéaire_Togo'!AN236</f>
        <v>Togblekope</v>
      </c>
    </row>
    <row r="237" spans="1:19" ht="45">
      <c r="A237" t="str">
        <f t="shared" si="3"/>
        <v>Point ( 1.203927 6.250142)</v>
      </c>
      <c r="B237" s="22" t="str">
        <f>'Liste Linéaire_Togo'!B237</f>
        <v>ADAMOU Roukeya</v>
      </c>
      <c r="C237" s="22" t="str">
        <f>'Liste Linéaire_Togo'!F237</f>
        <v>Féminin</v>
      </c>
      <c r="D237" s="22" t="str">
        <f>'Liste Linéaire_Togo'!G237</f>
        <v>Ménagère</v>
      </c>
      <c r="E237" s="22" t="str">
        <f>'Liste Linéaire_Togo'!I237</f>
        <v>Haoussa Zongo</v>
      </c>
      <c r="F237" s="22" t="str">
        <f>VLOOKUP(E237,CARTE!$C$1:$F$300,3,FALSE)</f>
        <v>6.250142</v>
      </c>
      <c r="G237" s="22" t="str">
        <f>VLOOKUP(E237,CARTE!$C$1:$F$300,4,FALSE)</f>
        <v xml:space="preserve"> 1.203927</v>
      </c>
      <c r="H237" s="22" t="str">
        <f>'Liste Linéaire_Togo'!AM237</f>
        <v>Agoè-Nyivé 4</v>
      </c>
      <c r="I237" s="22" t="str">
        <f>'Liste Linéaire_Togo'!N237</f>
        <v xml:space="preserve">Agoè-Nyivé </v>
      </c>
      <c r="J237" s="22" t="str">
        <f>'Liste Linéaire_Togo'!O237</f>
        <v>Grand Lomé</v>
      </c>
      <c r="K237" s="23">
        <f>'Liste Linéaire_Togo'!P237</f>
        <v>45646</v>
      </c>
      <c r="L237" s="22" t="str">
        <f>'Liste Linéaire_Togo'!Q237</f>
        <v>S51</v>
      </c>
      <c r="M237" s="25" t="str">
        <f>'Liste Linéaire_Togo'!AC237</f>
        <v>Tde</v>
      </c>
      <c r="N237" s="22" t="str">
        <f>'Liste Linéaire_Togo'!AF237</f>
        <v>négatif</v>
      </c>
      <c r="O237" s="22" t="str">
        <f>'Liste Linéaire_Togo'!AH237</f>
        <v>Non</v>
      </c>
      <c r="P237" s="23">
        <f>'Liste Linéaire_Togo'!AI237</f>
        <v>45648</v>
      </c>
      <c r="Q237" s="22" t="str">
        <f>'Liste Linéaire_Togo'!AJ237</f>
        <v>Guéri</v>
      </c>
      <c r="R237" s="22" t="str">
        <f>'Liste Linéaire_Togo'!AO237</f>
        <v>negatif</v>
      </c>
      <c r="S237" s="22" t="str">
        <f>'Liste Linéaire_Togo'!AN237</f>
        <v>Togblekope</v>
      </c>
    </row>
    <row r="238" spans="1:19" ht="30">
      <c r="A238" t="str">
        <f t="shared" si="3"/>
        <v>Point ( 1.203927 6.250142)</v>
      </c>
      <c r="B238" s="22" t="str">
        <f>'Liste Linéaire_Togo'!B238</f>
        <v xml:space="preserve">AMADOU Kadi </v>
      </c>
      <c r="C238" s="22" t="str">
        <f>'Liste Linéaire_Togo'!F238</f>
        <v>Féminin</v>
      </c>
      <c r="D238" s="22" t="str">
        <f>'Liste Linéaire_Togo'!G238</f>
        <v>Ménagère</v>
      </c>
      <c r="E238" s="22" t="str">
        <f>'Liste Linéaire_Togo'!I238</f>
        <v>Haoussa Zongo</v>
      </c>
      <c r="F238" s="22" t="str">
        <f>VLOOKUP(E238,CARTE!$C$1:$F$300,3,FALSE)</f>
        <v>6.250142</v>
      </c>
      <c r="G238" s="22" t="str">
        <f>VLOOKUP(E238,CARTE!$C$1:$F$300,4,FALSE)</f>
        <v xml:space="preserve"> 1.203927</v>
      </c>
      <c r="H238" s="22" t="str">
        <f>'Liste Linéaire_Togo'!AM238</f>
        <v>Agoè-Nyivé 4</v>
      </c>
      <c r="I238" s="22" t="str">
        <f>'Liste Linéaire_Togo'!N238</f>
        <v xml:space="preserve">Agoè-Nyivé </v>
      </c>
      <c r="J238" s="22" t="str">
        <f>'Liste Linéaire_Togo'!O238</f>
        <v>Grand Lomé</v>
      </c>
      <c r="K238" s="23">
        <f>'Liste Linéaire_Togo'!P238</f>
        <v>45646</v>
      </c>
      <c r="L238" s="22" t="str">
        <f>'Liste Linéaire_Togo'!Q238</f>
        <v>S51</v>
      </c>
      <c r="M238" s="25" t="str">
        <f>'Liste Linéaire_Togo'!AC238</f>
        <v>Forage</v>
      </c>
      <c r="N238" s="22" t="str">
        <f>'Liste Linéaire_Togo'!AF238</f>
        <v>Positif</v>
      </c>
      <c r="O238" s="22" t="str">
        <f>'Liste Linéaire_Togo'!AH238</f>
        <v>Oui</v>
      </c>
      <c r="P238" s="23">
        <f>'Liste Linéaire_Togo'!AI238</f>
        <v>45648</v>
      </c>
      <c r="Q238" s="22" t="str">
        <f>'Liste Linéaire_Togo'!AJ238</f>
        <v>Guéri</v>
      </c>
      <c r="R238" s="22" t="str">
        <f>'Liste Linéaire_Togo'!AO238</f>
        <v>Positif</v>
      </c>
      <c r="S238" s="22" t="str">
        <f>'Liste Linéaire_Togo'!AN238</f>
        <v>Togblekope</v>
      </c>
    </row>
    <row r="239" spans="1:19" ht="45">
      <c r="A239" t="str">
        <f t="shared" si="3"/>
        <v>Point ( 1.203927 6.250142)</v>
      </c>
      <c r="B239" s="22" t="str">
        <f>'Liste Linéaire_Togo'!B239</f>
        <v>ADAMOU Abdoul Djalil</v>
      </c>
      <c r="C239" s="22" t="str">
        <f>'Liste Linéaire_Togo'!F239</f>
        <v>Masculin</v>
      </c>
      <c r="D239" s="22" t="str">
        <f>'Liste Linéaire_Togo'!G239</f>
        <v xml:space="preserve">Commercant </v>
      </c>
      <c r="E239" s="22" t="str">
        <f>'Liste Linéaire_Togo'!I239</f>
        <v>Haoussa Zongo</v>
      </c>
      <c r="F239" s="22" t="str">
        <f>VLOOKUP(E239,CARTE!$C$1:$F$300,3,FALSE)</f>
        <v>6.250142</v>
      </c>
      <c r="G239" s="22" t="str">
        <f>VLOOKUP(E239,CARTE!$C$1:$F$300,4,FALSE)</f>
        <v xml:space="preserve"> 1.203927</v>
      </c>
      <c r="H239" s="22" t="str">
        <f>'Liste Linéaire_Togo'!AM239</f>
        <v>Agoè-Nyivé 4</v>
      </c>
      <c r="I239" s="22" t="str">
        <f>'Liste Linéaire_Togo'!N239</f>
        <v xml:space="preserve">Agoè-Nyivé </v>
      </c>
      <c r="J239" s="22" t="str">
        <f>'Liste Linéaire_Togo'!O239</f>
        <v>Grand Lomé</v>
      </c>
      <c r="K239" s="23">
        <f>'Liste Linéaire_Togo'!P239</f>
        <v>45648</v>
      </c>
      <c r="L239" s="22" t="str">
        <f>'Liste Linéaire_Togo'!Q239</f>
        <v>S51</v>
      </c>
      <c r="M239" s="25" t="str">
        <f>'Liste Linéaire_Togo'!AC239</f>
        <v>Tde</v>
      </c>
      <c r="N239" s="22" t="str">
        <f>'Liste Linéaire_Togo'!AF239</f>
        <v>Positif</v>
      </c>
      <c r="O239" s="22" t="str">
        <f>'Liste Linéaire_Togo'!AH239</f>
        <v>Oui</v>
      </c>
      <c r="P239" s="23">
        <f>'Liste Linéaire_Togo'!AI239</f>
        <v>45648</v>
      </c>
      <c r="Q239" s="22" t="str">
        <f>'Liste Linéaire_Togo'!AJ239</f>
        <v>Guéri</v>
      </c>
      <c r="R239" s="22" t="str">
        <f>'Liste Linéaire_Togo'!AO239</f>
        <v>Positif</v>
      </c>
      <c r="S239" s="22" t="str">
        <f>'Liste Linéaire_Togo'!AN239</f>
        <v>Togblekope</v>
      </c>
    </row>
    <row r="240" spans="1:19" ht="30">
      <c r="A240" t="str">
        <f t="shared" si="3"/>
        <v>Point ( 1.203927 6.250142)</v>
      </c>
      <c r="B240" s="22" t="str">
        <f>'Liste Linéaire_Togo'!B240</f>
        <v>ANGBA Nazif</v>
      </c>
      <c r="C240" s="22" t="str">
        <f>'Liste Linéaire_Togo'!F240</f>
        <v>Masculin</v>
      </c>
      <c r="D240" s="22" t="str">
        <f>'Liste Linéaire_Togo'!G240</f>
        <v xml:space="preserve">Commercant </v>
      </c>
      <c r="E240" s="22" t="str">
        <f>'Liste Linéaire_Togo'!I240</f>
        <v>Haoussa Zongo</v>
      </c>
      <c r="F240" s="22" t="str">
        <f>VLOOKUP(E240,CARTE!$C$1:$F$300,3,FALSE)</f>
        <v>6.250142</v>
      </c>
      <c r="G240" s="22" t="str">
        <f>VLOOKUP(E240,CARTE!$C$1:$F$300,4,FALSE)</f>
        <v xml:space="preserve"> 1.203927</v>
      </c>
      <c r="H240" s="22" t="str">
        <f>'Liste Linéaire_Togo'!AM240</f>
        <v>Agoè-Nyivé 4</v>
      </c>
      <c r="I240" s="22" t="str">
        <f>'Liste Linéaire_Togo'!N240</f>
        <v xml:space="preserve">Agoè-Nyivé </v>
      </c>
      <c r="J240" s="22" t="str">
        <f>'Liste Linéaire_Togo'!O240</f>
        <v>Grand Lomé</v>
      </c>
      <c r="K240" s="23">
        <f>'Liste Linéaire_Togo'!P240</f>
        <v>45649</v>
      </c>
      <c r="L240" s="22" t="str">
        <f>'Liste Linéaire_Togo'!Q240</f>
        <v>S52</v>
      </c>
      <c r="M240" s="25" t="str">
        <f>'Liste Linéaire_Togo'!AC240</f>
        <v>Forage</v>
      </c>
      <c r="N240" s="22" t="str">
        <f>'Liste Linéaire_Togo'!AF240</f>
        <v>Positif</v>
      </c>
      <c r="O240" s="22" t="str">
        <f>'Liste Linéaire_Togo'!AH240</f>
        <v>Oui</v>
      </c>
      <c r="P240" s="23">
        <f>'Liste Linéaire_Togo'!AI240</f>
        <v>45649</v>
      </c>
      <c r="Q240" s="22" t="str">
        <f>'Liste Linéaire_Togo'!AJ240</f>
        <v>Guéri</v>
      </c>
      <c r="R240" s="22" t="str">
        <f>'Liste Linéaire_Togo'!AO240</f>
        <v>Positif</v>
      </c>
      <c r="S240" s="22" t="str">
        <f>'Liste Linéaire_Togo'!AN240</f>
        <v>Togblekope</v>
      </c>
    </row>
    <row r="241" spans="1:19" ht="45">
      <c r="A241" t="str">
        <f t="shared" si="3"/>
        <v>Point ( 1.203927 6.250142)</v>
      </c>
      <c r="B241" s="22" t="str">
        <f>'Liste Linéaire_Togo'!B241</f>
        <v xml:space="preserve">AROUNA Ousebrou </v>
      </c>
      <c r="C241" s="22" t="str">
        <f>'Liste Linéaire_Togo'!F241</f>
        <v>Masculin</v>
      </c>
      <c r="D241" s="22" t="str">
        <f>'Liste Linéaire_Togo'!G241</f>
        <v xml:space="preserve">Commercant </v>
      </c>
      <c r="E241" s="22" t="str">
        <f>'Liste Linéaire_Togo'!I241</f>
        <v>Haoussa Zongo</v>
      </c>
      <c r="F241" s="22" t="str">
        <f>VLOOKUP(E241,CARTE!$C$1:$F$300,3,FALSE)</f>
        <v>6.250142</v>
      </c>
      <c r="G241" s="22" t="str">
        <f>VLOOKUP(E241,CARTE!$C$1:$F$300,4,FALSE)</f>
        <v xml:space="preserve"> 1.203927</v>
      </c>
      <c r="H241" s="22" t="str">
        <f>'Liste Linéaire_Togo'!AM241</f>
        <v>Agoè-Nyivé 4</v>
      </c>
      <c r="I241" s="22" t="str">
        <f>'Liste Linéaire_Togo'!N241</f>
        <v xml:space="preserve">Agoè-Nyivé </v>
      </c>
      <c r="J241" s="22" t="str">
        <f>'Liste Linéaire_Togo'!O241</f>
        <v>Grand Lomé</v>
      </c>
      <c r="K241" s="23">
        <f>'Liste Linéaire_Togo'!P241</f>
        <v>45649</v>
      </c>
      <c r="L241" s="22" t="str">
        <f>'Liste Linéaire_Togo'!Q241</f>
        <v>S52</v>
      </c>
      <c r="M241" s="25" t="str">
        <f>'Liste Linéaire_Togo'!AC241</f>
        <v>Forage</v>
      </c>
      <c r="N241" s="22" t="str">
        <f>'Liste Linéaire_Togo'!AF241</f>
        <v>négatif</v>
      </c>
      <c r="O241" s="22" t="str">
        <f>'Liste Linéaire_Togo'!AH241</f>
        <v>Non</v>
      </c>
      <c r="P241" s="23">
        <f>'Liste Linéaire_Togo'!AI241</f>
        <v>45649</v>
      </c>
      <c r="Q241" s="22" t="str">
        <f>'Liste Linéaire_Togo'!AJ241</f>
        <v>Guéri</v>
      </c>
      <c r="R241" s="22" t="str">
        <f>'Liste Linéaire_Togo'!AO241</f>
        <v>negatif</v>
      </c>
      <c r="S241" s="22" t="str">
        <f>'Liste Linéaire_Togo'!AN241</f>
        <v>Togblekope</v>
      </c>
    </row>
    <row r="242" spans="1:19" ht="45">
      <c r="A242" t="str">
        <f t="shared" si="3"/>
        <v>Point ( 1.203927 6.250142)</v>
      </c>
      <c r="B242" s="22" t="str">
        <f>'Liste Linéaire_Togo'!B242</f>
        <v>AGALI Abdoul Djalil</v>
      </c>
      <c r="C242" s="22" t="str">
        <f>'Liste Linéaire_Togo'!F242</f>
        <v>Masculin</v>
      </c>
      <c r="D242" s="22" t="str">
        <f>'Liste Linéaire_Togo'!G242</f>
        <v xml:space="preserve">Commercant </v>
      </c>
      <c r="E242" s="22" t="str">
        <f>'Liste Linéaire_Togo'!I242</f>
        <v>Haoussa Zongo</v>
      </c>
      <c r="F242" s="22" t="str">
        <f>VLOOKUP(E242,CARTE!$C$1:$F$300,3,FALSE)</f>
        <v>6.250142</v>
      </c>
      <c r="G242" s="22" t="str">
        <f>VLOOKUP(E242,CARTE!$C$1:$F$300,4,FALSE)</f>
        <v xml:space="preserve"> 1.203927</v>
      </c>
      <c r="H242" s="22" t="str">
        <f>'Liste Linéaire_Togo'!AM242</f>
        <v>Agoè-Nyivé 4</v>
      </c>
      <c r="I242" s="22" t="str">
        <f>'Liste Linéaire_Togo'!N242</f>
        <v xml:space="preserve">Agoè-Nyivé </v>
      </c>
      <c r="J242" s="22" t="str">
        <f>'Liste Linéaire_Togo'!O242</f>
        <v>Grand Lomé</v>
      </c>
      <c r="K242" s="23">
        <f>'Liste Linéaire_Togo'!P242</f>
        <v>45649</v>
      </c>
      <c r="L242" s="22" t="str">
        <f>'Liste Linéaire_Togo'!Q242</f>
        <v>S52</v>
      </c>
      <c r="M242" s="25" t="str">
        <f>'Liste Linéaire_Togo'!AC242</f>
        <v>Forage</v>
      </c>
      <c r="N242" s="22" t="str">
        <f>'Liste Linéaire_Togo'!AF242</f>
        <v>négatif</v>
      </c>
      <c r="O242" s="22" t="str">
        <f>'Liste Linéaire_Togo'!AH242</f>
        <v>Non</v>
      </c>
      <c r="P242" s="23">
        <f>'Liste Linéaire_Togo'!AI242</f>
        <v>45649</v>
      </c>
      <c r="Q242" s="22" t="str">
        <f>'Liste Linéaire_Togo'!AJ242</f>
        <v>Guéri</v>
      </c>
      <c r="R242" s="22" t="str">
        <f>'Liste Linéaire_Togo'!AO242</f>
        <v>negatif</v>
      </c>
      <c r="S242" s="22" t="str">
        <f>'Liste Linéaire_Togo'!AN242</f>
        <v>Togblekope</v>
      </c>
    </row>
    <row r="243" spans="1:19" ht="60">
      <c r="A243" t="str">
        <f t="shared" si="3"/>
        <v>Point (1.213465 6.250501)</v>
      </c>
      <c r="B243" s="22" t="str">
        <f>'Liste Linéaire_Togo'!B243</f>
        <v>MOUHAMED Abdel Aziz</v>
      </c>
      <c r="C243" s="22" t="str">
        <f>'Liste Linéaire_Togo'!F243</f>
        <v>Masculin</v>
      </c>
      <c r="D243" s="22" t="str">
        <f>'Liste Linéaire_Togo'!G243</f>
        <v>Sans emploi</v>
      </c>
      <c r="E243" s="22" t="str">
        <f>'Liste Linéaire_Togo'!I243</f>
        <v>Zongo Zilikpota</v>
      </c>
      <c r="F243" s="22" t="str">
        <f>VLOOKUP(E243,CARTE!$C$1:$F$300,3,FALSE)</f>
        <v>6.250501</v>
      </c>
      <c r="G243" s="22" t="str">
        <f>VLOOKUP(E243,CARTE!$C$1:$F$300,4,FALSE)</f>
        <v>1.213465</v>
      </c>
      <c r="H243" s="22" t="str">
        <f>'Liste Linéaire_Togo'!AM243</f>
        <v>Agoè-Nyivé 4</v>
      </c>
      <c r="I243" s="22" t="str">
        <f>'Liste Linéaire_Togo'!N243</f>
        <v xml:space="preserve">Agoè-Nyivé </v>
      </c>
      <c r="J243" s="22" t="str">
        <f>'Liste Linéaire_Togo'!O243</f>
        <v>Grand Lomé</v>
      </c>
      <c r="K243" s="23">
        <f>'Liste Linéaire_Togo'!P243</f>
        <v>45648</v>
      </c>
      <c r="L243" s="22" t="str">
        <f>'Liste Linéaire_Togo'!Q243</f>
        <v>S51</v>
      </c>
      <c r="M243" s="25" t="str">
        <f>'Liste Linéaire_Togo'!AC243</f>
        <v>Forage</v>
      </c>
      <c r="N243" s="22" t="str">
        <f>'Liste Linéaire_Togo'!AF243</f>
        <v>POSITIF</v>
      </c>
      <c r="O243" s="22" t="str">
        <f>'Liste Linéaire_Togo'!AH243</f>
        <v>Oui</v>
      </c>
      <c r="P243" s="23" t="str">
        <f>'Liste Linéaire_Togo'!AI243</f>
        <v>En hospitalisation</v>
      </c>
      <c r="Q243" s="22" t="str">
        <f>'Liste Linéaire_Togo'!AJ243</f>
        <v>Guéri</v>
      </c>
      <c r="R243" s="22" t="str">
        <f>'Liste Linéaire_Togo'!AO243</f>
        <v>Positif</v>
      </c>
      <c r="S243" s="22" t="str">
        <f>'Liste Linéaire_Togo'!AN243</f>
        <v>Togblekope</v>
      </c>
    </row>
    <row r="244" spans="1:19" ht="45">
      <c r="A244" t="str">
        <f t="shared" si="3"/>
        <v>Point (1.213465 6.250501)</v>
      </c>
      <c r="B244" s="22" t="str">
        <f>'Liste Linéaire_Togo'!B244</f>
        <v>OUSMANE Abdoul Aziz</v>
      </c>
      <c r="C244" s="22" t="str">
        <f>'Liste Linéaire_Togo'!F244</f>
        <v>Masculin</v>
      </c>
      <c r="D244" s="22" t="str">
        <f>'Liste Linéaire_Togo'!G244</f>
        <v>Elève</v>
      </c>
      <c r="E244" s="22" t="str">
        <f>'Liste Linéaire_Togo'!I244</f>
        <v>Zongo Zilikpota</v>
      </c>
      <c r="F244" s="22" t="str">
        <f>VLOOKUP(E244,CARTE!$C$1:$F$300,3,FALSE)</f>
        <v>6.250501</v>
      </c>
      <c r="G244" s="22" t="str">
        <f>VLOOKUP(E244,CARTE!$C$1:$F$300,4,FALSE)</f>
        <v>1.213465</v>
      </c>
      <c r="H244" s="22" t="str">
        <f>'Liste Linéaire_Togo'!AM244</f>
        <v>Agoè-Nyivé 4</v>
      </c>
      <c r="I244" s="22" t="str">
        <f>'Liste Linéaire_Togo'!N244</f>
        <v xml:space="preserve">Agoè-Nyivé </v>
      </c>
      <c r="J244" s="22" t="str">
        <f>'Liste Linéaire_Togo'!O244</f>
        <v>Grand Lomé</v>
      </c>
      <c r="K244" s="23">
        <f>'Liste Linéaire_Togo'!P244</f>
        <v>45649</v>
      </c>
      <c r="L244" s="22" t="str">
        <f>'Liste Linéaire_Togo'!Q244</f>
        <v>S52</v>
      </c>
      <c r="M244" s="25" t="str">
        <f>'Liste Linéaire_Togo'!AC244</f>
        <v>Forage</v>
      </c>
      <c r="N244" s="22" t="str">
        <f>'Liste Linéaire_Togo'!AF244</f>
        <v>négatif</v>
      </c>
      <c r="O244" s="22" t="str">
        <f>'Liste Linéaire_Togo'!AH244</f>
        <v>Non</v>
      </c>
      <c r="P244" s="23">
        <f>'Liste Linéaire_Togo'!AI244</f>
        <v>45650</v>
      </c>
      <c r="Q244" s="22" t="str">
        <f>'Liste Linéaire_Togo'!AJ244</f>
        <v>Guéri</v>
      </c>
      <c r="R244" s="22" t="str">
        <f>'Liste Linéaire_Togo'!AO244</f>
        <v>negatif</v>
      </c>
      <c r="S244" s="22" t="str">
        <f>'Liste Linéaire_Togo'!AN244</f>
        <v>Togblekope</v>
      </c>
    </row>
    <row r="245" spans="1:19" ht="45">
      <c r="A245" t="str">
        <f t="shared" si="3"/>
        <v>Point (1.210323 6.276619)</v>
      </c>
      <c r="B245" s="22" t="str">
        <f>'Liste Linéaire_Togo'!B245</f>
        <v>SOULEY Afsa</v>
      </c>
      <c r="C245" s="22" t="str">
        <f>'Liste Linéaire_Togo'!F245</f>
        <v>Féminin</v>
      </c>
      <c r="D245" s="22" t="str">
        <f>'Liste Linéaire_Togo'!G245</f>
        <v>Elève</v>
      </c>
      <c r="E245" s="22" t="str">
        <f>'Liste Linéaire_Togo'!I245</f>
        <v>Zongo Fopadex</v>
      </c>
      <c r="F245" s="22" t="str">
        <f>VLOOKUP(E245,CARTE!$C$1:$F$300,3,FALSE)</f>
        <v>6.276619</v>
      </c>
      <c r="G245" s="22" t="str">
        <f>VLOOKUP(E245,CARTE!$C$1:$F$300,4,FALSE)</f>
        <v>1.210323</v>
      </c>
      <c r="H245" s="22" t="str">
        <f>'Liste Linéaire_Togo'!AM245</f>
        <v>Agoè-Nyivé 4</v>
      </c>
      <c r="I245" s="22" t="str">
        <f>'Liste Linéaire_Togo'!N245</f>
        <v xml:space="preserve">Agoè-Nyivé </v>
      </c>
      <c r="J245" s="22" t="str">
        <f>'Liste Linéaire_Togo'!O245</f>
        <v>Grand Lomé</v>
      </c>
      <c r="K245" s="23">
        <f>'Liste Linéaire_Togo'!P245</f>
        <v>45651</v>
      </c>
      <c r="L245" s="22" t="str">
        <f>'Liste Linéaire_Togo'!Q245</f>
        <v>S52</v>
      </c>
      <c r="M245" s="25" t="str">
        <f>'Liste Linéaire_Togo'!AC245</f>
        <v>Forage,TDE,</v>
      </c>
      <c r="N245" s="22" t="str">
        <f>'Liste Linéaire_Togo'!AF245</f>
        <v>POSITIF</v>
      </c>
      <c r="O245" s="22" t="str">
        <f>'Liste Linéaire_Togo'!AH245</f>
        <v>oui</v>
      </c>
      <c r="P245" s="23" t="str">
        <f>'Liste Linéaire_Togo'!AI245</f>
        <v>En hospitalisation</v>
      </c>
      <c r="Q245" s="22" t="str">
        <f>'Liste Linéaire_Togo'!AJ245</f>
        <v>Guéri</v>
      </c>
      <c r="R245" s="22" t="str">
        <f>'Liste Linéaire_Togo'!AO245</f>
        <v>Positif</v>
      </c>
      <c r="S245" s="22" t="str">
        <f>'Liste Linéaire_Togo'!AN245</f>
        <v>Togblekope</v>
      </c>
    </row>
    <row r="246" spans="1:19" ht="45">
      <c r="A246" t="str">
        <f t="shared" si="3"/>
        <v>Point (1.210323 6.276619)</v>
      </c>
      <c r="B246" s="22" t="str">
        <f>'Liste Linéaire_Togo'!B246</f>
        <v>OUSMANE Rabi</v>
      </c>
      <c r="C246" s="22" t="str">
        <f>'Liste Linéaire_Togo'!F246</f>
        <v>Féminin</v>
      </c>
      <c r="D246" s="22" t="str">
        <f>'Liste Linéaire_Togo'!G246</f>
        <v>Ménagère</v>
      </c>
      <c r="E246" s="22" t="str">
        <f>'Liste Linéaire_Togo'!I246</f>
        <v>Zongo dogta lafiè</v>
      </c>
      <c r="F246" s="22" t="str">
        <f>VLOOKUP(E246,CARTE!$C$1:$F$300,3,FALSE)</f>
        <v>6.276619</v>
      </c>
      <c r="G246" s="22" t="str">
        <f>VLOOKUP(E246,CARTE!$C$1:$F$300,4,FALSE)</f>
        <v>1.210323</v>
      </c>
      <c r="H246" s="22" t="str">
        <f>'Liste Linéaire_Togo'!AM246</f>
        <v>Agoè-Nyivé 4</v>
      </c>
      <c r="I246" s="22" t="str">
        <f>'Liste Linéaire_Togo'!N246</f>
        <v xml:space="preserve">Agoè-Nyivé </v>
      </c>
      <c r="J246" s="22" t="str">
        <f>'Liste Linéaire_Togo'!O246</f>
        <v>Grand Lomé</v>
      </c>
      <c r="K246" s="23">
        <f>'Liste Linéaire_Togo'!P246</f>
        <v>45651</v>
      </c>
      <c r="L246" s="22" t="str">
        <f>'Liste Linéaire_Togo'!Q246</f>
        <v>S52</v>
      </c>
      <c r="M246" s="25" t="str">
        <f>'Liste Linéaire_Togo'!AC246</f>
        <v>Forage</v>
      </c>
      <c r="N246" s="22" t="str">
        <f>'Liste Linéaire_Togo'!AF246</f>
        <v>POSITIF</v>
      </c>
      <c r="O246" s="22" t="str">
        <f>'Liste Linéaire_Togo'!AH246</f>
        <v>Oui</v>
      </c>
      <c r="P246" s="23" t="str">
        <f>'Liste Linéaire_Togo'!AI246</f>
        <v>En hospitalisation</v>
      </c>
      <c r="Q246" s="22" t="str">
        <f>'Liste Linéaire_Togo'!AJ246</f>
        <v>Guéri</v>
      </c>
      <c r="R246" s="22" t="str">
        <f>'Liste Linéaire_Togo'!AO246</f>
        <v>Positif</v>
      </c>
      <c r="S246" s="22" t="str">
        <f>'Liste Linéaire_Togo'!AN246</f>
        <v>Togblekope</v>
      </c>
    </row>
    <row r="247" spans="1:19" ht="60">
      <c r="A247" t="str">
        <f t="shared" si="3"/>
        <v>Point (1.224485 6.255874)</v>
      </c>
      <c r="B247" s="22" t="str">
        <f>'Liste Linéaire_Togo'!B247</f>
        <v>DJAPJENGOU Germaine</v>
      </c>
      <c r="C247" s="22" t="str">
        <f>'Liste Linéaire_Togo'!F247</f>
        <v>Féminin</v>
      </c>
      <c r="D247" s="22" t="str">
        <f>'Liste Linéaire_Togo'!G247</f>
        <v>Ménagère</v>
      </c>
      <c r="E247" s="22" t="str">
        <f>'Liste Linéaire_Togo'!I247</f>
        <v>Fidékpui</v>
      </c>
      <c r="F247" s="22" t="str">
        <f>VLOOKUP(E247,CARTE!$C$1:$F$300,3,FALSE)</f>
        <v>6.255874</v>
      </c>
      <c r="G247" s="22" t="str">
        <f>VLOOKUP(E247,CARTE!$C$1:$F$300,4,FALSE)</f>
        <v>1.224485</v>
      </c>
      <c r="H247" s="22" t="str">
        <f>'Liste Linéaire_Togo'!AM247</f>
        <v>Agoè-Nyivé 4</v>
      </c>
      <c r="I247" s="22" t="str">
        <f>'Liste Linéaire_Togo'!N247</f>
        <v xml:space="preserve">Agoè-Nyivé </v>
      </c>
      <c r="J247" s="22" t="str">
        <f>'Liste Linéaire_Togo'!O247</f>
        <v>Grand Lomé</v>
      </c>
      <c r="K247" s="23">
        <f>'Liste Linéaire_Togo'!P247</f>
        <v>45651</v>
      </c>
      <c r="L247" s="22" t="str">
        <f>'Liste Linéaire_Togo'!Q247</f>
        <v>S52</v>
      </c>
      <c r="M247" s="25" t="str">
        <f>'Liste Linéaire_Togo'!AC247</f>
        <v>TDE</v>
      </c>
      <c r="N247" s="22" t="str">
        <f>'Liste Linéaire_Togo'!AF247</f>
        <v>POSITIF</v>
      </c>
      <c r="O247" s="22" t="str">
        <f>'Liste Linéaire_Togo'!AH247</f>
        <v>Oui</v>
      </c>
      <c r="P247" s="23">
        <f>'Liste Linéaire_Togo'!AI247</f>
        <v>45652</v>
      </c>
      <c r="Q247" s="22" t="str">
        <f>'Liste Linéaire_Togo'!AJ247</f>
        <v>Guéri</v>
      </c>
      <c r="R247" s="22" t="str">
        <f>'Liste Linéaire_Togo'!AO247</f>
        <v>Positif</v>
      </c>
      <c r="S247" s="22" t="str">
        <f>'Liste Linéaire_Togo'!AN247</f>
        <v>Togblekope</v>
      </c>
    </row>
    <row r="248" spans="1:19" ht="60">
      <c r="A248" t="str">
        <f t="shared" si="3"/>
        <v>Point (1.210861 6.250686)</v>
      </c>
      <c r="B248" s="22" t="str">
        <f>'Liste Linéaire_Togo'!B248</f>
        <v>ABDALLAH Mouhamadou</v>
      </c>
      <c r="C248" s="22" t="str">
        <f>'Liste Linéaire_Togo'!F248</f>
        <v>Masculin</v>
      </c>
      <c r="D248" s="22" t="str">
        <f>'Liste Linéaire_Togo'!G248</f>
        <v>Elève</v>
      </c>
      <c r="E248" s="22" t="str">
        <f>'Liste Linéaire_Togo'!I248</f>
        <v>Fidékpui Nagodé</v>
      </c>
      <c r="F248" s="22" t="str">
        <f>VLOOKUP(E248,CARTE!$C$1:$F$300,3,FALSE)</f>
        <v>6.250686</v>
      </c>
      <c r="G248" s="22" t="str">
        <f>VLOOKUP(E248,CARTE!$C$1:$F$300,4,FALSE)</f>
        <v>1.210861</v>
      </c>
      <c r="H248" s="22" t="str">
        <f>'Liste Linéaire_Togo'!AM248</f>
        <v>Agoè-Nyivé 4</v>
      </c>
      <c r="I248" s="22" t="str">
        <f>'Liste Linéaire_Togo'!N248</f>
        <v xml:space="preserve">Agoè-Nyivé </v>
      </c>
      <c r="J248" s="22" t="str">
        <f>'Liste Linéaire_Togo'!O248</f>
        <v>Grand Lomé</v>
      </c>
      <c r="K248" s="23">
        <f>'Liste Linéaire_Togo'!P248</f>
        <v>45650</v>
      </c>
      <c r="L248" s="22" t="str">
        <f>'Liste Linéaire_Togo'!Q248</f>
        <v>S52</v>
      </c>
      <c r="M248" s="25" t="str">
        <f>'Liste Linéaire_Togo'!AC248</f>
        <v>Forage</v>
      </c>
      <c r="N248" s="22" t="str">
        <f>'Liste Linéaire_Togo'!AF248</f>
        <v>POSITIF</v>
      </c>
      <c r="O248" s="22" t="str">
        <f>'Liste Linéaire_Togo'!AH248</f>
        <v>Oui</v>
      </c>
      <c r="P248" s="23" t="str">
        <f>'Liste Linéaire_Togo'!AI248</f>
        <v>En hospitalisation</v>
      </c>
      <c r="Q248" s="22" t="str">
        <f>'Liste Linéaire_Togo'!AJ248</f>
        <v>Guéri</v>
      </c>
      <c r="R248" s="22" t="str">
        <f>'Liste Linéaire_Togo'!AO248</f>
        <v>Positif</v>
      </c>
      <c r="S248" s="22" t="str">
        <f>'Liste Linéaire_Togo'!AN248</f>
        <v>Togblekope</v>
      </c>
    </row>
    <row r="249" spans="1:19" ht="45">
      <c r="A249" t="str">
        <f t="shared" si="3"/>
        <v>Point (1.210323 6.276619)</v>
      </c>
      <c r="B249" s="22" t="str">
        <f>'Liste Linéaire_Togo'!B249</f>
        <v>ALLASSANE Ashia</v>
      </c>
      <c r="C249" s="22" t="str">
        <f>'Liste Linéaire_Togo'!F249</f>
        <v>Masculin</v>
      </c>
      <c r="D249" s="22" t="str">
        <f>'Liste Linéaire_Togo'!G249</f>
        <v>Revendeur</v>
      </c>
      <c r="E249" s="22" t="str">
        <f>'Liste Linéaire_Togo'!I249</f>
        <v>Accra/agoè zongo</v>
      </c>
      <c r="F249" s="22" t="str">
        <f>VLOOKUP(E249,CARTE!$C$1:$F$300,3,FALSE)</f>
        <v>6.276619</v>
      </c>
      <c r="G249" s="22" t="str">
        <f>VLOOKUP(E249,CARTE!$C$1:$F$300,4,FALSE)</f>
        <v>1.210323</v>
      </c>
      <c r="H249" s="22" t="str">
        <f>'Liste Linéaire_Togo'!AM249</f>
        <v>Agoè-Nyivé 4</v>
      </c>
      <c r="I249" s="22" t="str">
        <f>'Liste Linéaire_Togo'!N249</f>
        <v xml:space="preserve">Agoè-Nyivé </v>
      </c>
      <c r="J249" s="22" t="str">
        <f>'Liste Linéaire_Togo'!O249</f>
        <v>Grand Lomé</v>
      </c>
      <c r="K249" s="23">
        <f>'Liste Linéaire_Togo'!P249</f>
        <v>45651</v>
      </c>
      <c r="L249" s="22" t="str">
        <f>'Liste Linéaire_Togo'!Q249</f>
        <v>S52</v>
      </c>
      <c r="M249" s="25" t="str">
        <f>'Liste Linéaire_Togo'!AC249</f>
        <v>Forage,pure water</v>
      </c>
      <c r="N249" s="22" t="str">
        <f>'Liste Linéaire_Togo'!AF249</f>
        <v>POSITIF</v>
      </c>
      <c r="O249" s="22" t="str">
        <f>'Liste Linéaire_Togo'!AH249</f>
        <v>Oui</v>
      </c>
      <c r="P249" s="23" t="str">
        <f>'Liste Linéaire_Togo'!AI249</f>
        <v>En hospitalisation</v>
      </c>
      <c r="Q249" s="22" t="str">
        <f>'Liste Linéaire_Togo'!AJ249</f>
        <v>Guéri</v>
      </c>
      <c r="R249" s="22" t="str">
        <f>'Liste Linéaire_Togo'!AO249</f>
        <v>Positif</v>
      </c>
      <c r="S249" s="22" t="str">
        <f>'Liste Linéaire_Togo'!AN249</f>
        <v>Togblekope</v>
      </c>
    </row>
    <row r="250" spans="1:19" ht="45">
      <c r="A250" t="str">
        <f t="shared" si="3"/>
        <v>Point ( 1.203927 6.250142)</v>
      </c>
      <c r="B250" s="22" t="str">
        <f>'Liste Linéaire_Togo'!B250</f>
        <v>ABIBOU Marouane</v>
      </c>
      <c r="C250" s="22" t="str">
        <f>'Liste Linéaire_Togo'!F250</f>
        <v>Masculin</v>
      </c>
      <c r="D250" s="22" t="str">
        <f>'Liste Linéaire_Togo'!G250</f>
        <v>Elève</v>
      </c>
      <c r="E250" s="22" t="str">
        <f>'Liste Linéaire_Togo'!I250</f>
        <v>Haoussa Zongo</v>
      </c>
      <c r="F250" s="22" t="str">
        <f>VLOOKUP(E250,CARTE!$C$1:$F$300,3,FALSE)</f>
        <v>6.250142</v>
      </c>
      <c r="G250" s="22" t="str">
        <f>VLOOKUP(E250,CARTE!$C$1:$F$300,4,FALSE)</f>
        <v xml:space="preserve"> 1.203927</v>
      </c>
      <c r="H250" s="22" t="str">
        <f>'Liste Linéaire_Togo'!AM250</f>
        <v>Agoè-Nyivé 4</v>
      </c>
      <c r="I250" s="22" t="str">
        <f>'Liste Linéaire_Togo'!N250</f>
        <v xml:space="preserve">Agoè-Nyivé </v>
      </c>
      <c r="J250" s="22" t="str">
        <f>'Liste Linéaire_Togo'!O250</f>
        <v>Grand Lomé</v>
      </c>
      <c r="K250" s="23">
        <f>'Liste Linéaire_Togo'!P250</f>
        <v>45651</v>
      </c>
      <c r="L250" s="22" t="str">
        <f>'Liste Linéaire_Togo'!Q250</f>
        <v>S52</v>
      </c>
      <c r="M250" s="25" t="str">
        <f>'Liste Linéaire_Togo'!AC250</f>
        <v>Forage</v>
      </c>
      <c r="N250" s="22" t="str">
        <f>'Liste Linéaire_Togo'!AF250</f>
        <v>POSITIF</v>
      </c>
      <c r="O250" s="22" t="str">
        <f>'Liste Linéaire_Togo'!AH250</f>
        <v>Oui</v>
      </c>
      <c r="P250" s="23" t="str">
        <f>'Liste Linéaire_Togo'!AI250</f>
        <v>En hospitalisation</v>
      </c>
      <c r="Q250" s="22" t="str">
        <f>'Liste Linéaire_Togo'!AJ250</f>
        <v>Guéri</v>
      </c>
      <c r="R250" s="22" t="str">
        <f>'Liste Linéaire_Togo'!AO250</f>
        <v>Positif</v>
      </c>
      <c r="S250" s="22" t="str">
        <f>'Liste Linéaire_Togo'!AN250</f>
        <v>Togblekope</v>
      </c>
    </row>
    <row r="251" spans="1:19" ht="30">
      <c r="A251" t="str">
        <f t="shared" si="3"/>
        <v>Point ( 1.203927 6.250142)</v>
      </c>
      <c r="B251" s="22" t="str">
        <f>'Liste Linéaire_Togo'!B251</f>
        <v>ABIBOU Rayane</v>
      </c>
      <c r="C251" s="22" t="str">
        <f>'Liste Linéaire_Togo'!F251</f>
        <v>Masculin</v>
      </c>
      <c r="D251" s="22" t="str">
        <f>'Liste Linéaire_Togo'!G251</f>
        <v>Enfant</v>
      </c>
      <c r="E251" s="22" t="str">
        <f>'Liste Linéaire_Togo'!I251</f>
        <v>Haoussa Zongo</v>
      </c>
      <c r="F251" s="22" t="str">
        <f>VLOOKUP(E251,CARTE!$C$1:$F$300,3,FALSE)</f>
        <v>6.250142</v>
      </c>
      <c r="G251" s="22" t="str">
        <f>VLOOKUP(E251,CARTE!$C$1:$F$300,4,FALSE)</f>
        <v xml:space="preserve"> 1.203927</v>
      </c>
      <c r="H251" s="22" t="str">
        <f>'Liste Linéaire_Togo'!AM251</f>
        <v>Agoè-Nyivé 4</v>
      </c>
      <c r="I251" s="22" t="str">
        <f>'Liste Linéaire_Togo'!N251</f>
        <v xml:space="preserve">Agoè-Nyivé </v>
      </c>
      <c r="J251" s="22" t="str">
        <f>'Liste Linéaire_Togo'!O251</f>
        <v>Grand Lomé</v>
      </c>
      <c r="K251" s="23">
        <f>'Liste Linéaire_Togo'!P251</f>
        <v>45651</v>
      </c>
      <c r="L251" s="22" t="str">
        <f>'Liste Linéaire_Togo'!Q251</f>
        <v>S52</v>
      </c>
      <c r="M251" s="25" t="str">
        <f>'Liste Linéaire_Togo'!AC251</f>
        <v>Forage</v>
      </c>
      <c r="N251" s="22" t="str">
        <f>'Liste Linéaire_Togo'!AF251</f>
        <v>négatif</v>
      </c>
      <c r="O251" s="22" t="str">
        <f>'Liste Linéaire_Togo'!AH251</f>
        <v>Non</v>
      </c>
      <c r="P251" s="23">
        <f>'Liste Linéaire_Togo'!AI251</f>
        <v>45652</v>
      </c>
      <c r="Q251" s="22" t="str">
        <f>'Liste Linéaire_Togo'!AJ251</f>
        <v>Guéri</v>
      </c>
      <c r="R251" s="22" t="str">
        <f>'Liste Linéaire_Togo'!AO251</f>
        <v>negatif</v>
      </c>
      <c r="S251" s="22" t="str">
        <f>'Liste Linéaire_Togo'!AN251</f>
        <v>Togblekope</v>
      </c>
    </row>
    <row r="252" spans="1:19" ht="30">
      <c r="A252" t="str">
        <f t="shared" si="3"/>
        <v>Point ( 1.203927 6.250142)</v>
      </c>
      <c r="B252" s="22" t="str">
        <f>'Liste Linéaire_Togo'!B252</f>
        <v>GARBA Adiza</v>
      </c>
      <c r="C252" s="22" t="str">
        <f>'Liste Linéaire_Togo'!F252</f>
        <v>Féminin</v>
      </c>
      <c r="D252" s="22" t="str">
        <f>'Liste Linéaire_Togo'!G252</f>
        <v>Ménagère</v>
      </c>
      <c r="E252" s="22" t="str">
        <f>'Liste Linéaire_Togo'!I252</f>
        <v>Haoussa Zongo</v>
      </c>
      <c r="F252" s="22" t="str">
        <f>VLOOKUP(E252,CARTE!$C$1:$F$300,3,FALSE)</f>
        <v>6.250142</v>
      </c>
      <c r="G252" s="22" t="str">
        <f>VLOOKUP(E252,CARTE!$C$1:$F$300,4,FALSE)</f>
        <v xml:space="preserve"> 1.203927</v>
      </c>
      <c r="H252" s="22" t="str">
        <f>'Liste Linéaire_Togo'!AM252</f>
        <v>Agoè-Nyivé 4</v>
      </c>
      <c r="I252" s="22" t="str">
        <f>'Liste Linéaire_Togo'!N252</f>
        <v xml:space="preserve">Agoè-Nyivé </v>
      </c>
      <c r="J252" s="22" t="str">
        <f>'Liste Linéaire_Togo'!O252</f>
        <v>Grand Lomé</v>
      </c>
      <c r="K252" s="23">
        <f>'Liste Linéaire_Togo'!P252</f>
        <v>45651</v>
      </c>
      <c r="L252" s="22" t="str">
        <f>'Liste Linéaire_Togo'!Q252</f>
        <v>S52</v>
      </c>
      <c r="M252" s="25" t="str">
        <f>'Liste Linéaire_Togo'!AC252</f>
        <v>TDE, Pure water</v>
      </c>
      <c r="N252" s="22" t="str">
        <f>'Liste Linéaire_Togo'!AF252</f>
        <v>négatif</v>
      </c>
      <c r="O252" s="22" t="str">
        <f>'Liste Linéaire_Togo'!AH252</f>
        <v>Non</v>
      </c>
      <c r="P252" s="23">
        <f>'Liste Linéaire_Togo'!AI252</f>
        <v>45653</v>
      </c>
      <c r="Q252" s="22" t="str">
        <f>'Liste Linéaire_Togo'!AJ252</f>
        <v>Guéri</v>
      </c>
      <c r="R252" s="22" t="str">
        <f>'Liste Linéaire_Togo'!AO252</f>
        <v>negatif</v>
      </c>
      <c r="S252" s="22" t="str">
        <f>'Liste Linéaire_Togo'!AN252</f>
        <v>Togblekope</v>
      </c>
    </row>
    <row r="253" spans="1:19" ht="60">
      <c r="A253" t="str">
        <f t="shared" si="3"/>
        <v>Point (1.210336 6.276448)</v>
      </c>
      <c r="B253" s="22" t="str">
        <f>'Liste Linéaire_Togo'!B253</f>
        <v>ZOUMLAL Moucharaf</v>
      </c>
      <c r="C253" s="22" t="str">
        <f>'Liste Linéaire_Togo'!F253</f>
        <v>Masculin</v>
      </c>
      <c r="D253" s="22" t="str">
        <f>'Liste Linéaire_Togo'!G253</f>
        <v>Enfant</v>
      </c>
      <c r="E253" s="22" t="str">
        <f>'Liste Linéaire_Togo'!I253</f>
        <v xml:space="preserve">Alinka </v>
      </c>
      <c r="F253" s="22" t="str">
        <f>VLOOKUP(E253,CARTE!$C$1:$F$300,3,FALSE)</f>
        <v>6.276448</v>
      </c>
      <c r="G253" s="22" t="str">
        <f>VLOOKUP(E253,CARTE!$C$1:$F$300,4,FALSE)</f>
        <v>1.210336</v>
      </c>
      <c r="H253" s="22" t="str">
        <f>'Liste Linéaire_Togo'!AM253</f>
        <v>Agoè-Nyivé 4</v>
      </c>
      <c r="I253" s="22" t="str">
        <f>'Liste Linéaire_Togo'!N253</f>
        <v xml:space="preserve">Agoè-Nyivé </v>
      </c>
      <c r="J253" s="22" t="str">
        <f>'Liste Linéaire_Togo'!O253</f>
        <v>Grand Lomé</v>
      </c>
      <c r="K253" s="23">
        <f>'Liste Linéaire_Togo'!P253</f>
        <v>45651</v>
      </c>
      <c r="L253" s="22" t="str">
        <f>'Liste Linéaire_Togo'!Q253</f>
        <v>S52</v>
      </c>
      <c r="M253" s="25" t="str">
        <f>'Liste Linéaire_Togo'!AC253</f>
        <v>Forage,pure water</v>
      </c>
      <c r="N253" s="22" t="str">
        <f>'Liste Linéaire_Togo'!AF253</f>
        <v>négatif</v>
      </c>
      <c r="O253" s="22" t="str">
        <f>'Liste Linéaire_Togo'!AH253</f>
        <v>Non</v>
      </c>
      <c r="P253" s="23">
        <f>'Liste Linéaire_Togo'!AI253</f>
        <v>45653</v>
      </c>
      <c r="Q253" s="22" t="str">
        <f>'Liste Linéaire_Togo'!AJ253</f>
        <v>Guéri</v>
      </c>
      <c r="R253" s="22" t="str">
        <f>'Liste Linéaire_Togo'!AO253</f>
        <v>negatif</v>
      </c>
      <c r="S253" s="22" t="str">
        <f>'Liste Linéaire_Togo'!AN253</f>
        <v>Togblekope</v>
      </c>
    </row>
    <row r="254" spans="1:19" ht="30">
      <c r="A254" t="str">
        <f t="shared" si="3"/>
        <v>Point ( 1.203927 6.250142)</v>
      </c>
      <c r="B254" s="22" t="str">
        <f>'Liste Linéaire_Togo'!B254</f>
        <v>KARIM Djawal</v>
      </c>
      <c r="C254" s="22" t="str">
        <f>'Liste Linéaire_Togo'!F254</f>
        <v>Masculin</v>
      </c>
      <c r="D254" s="22" t="str">
        <f>'Liste Linéaire_Togo'!G254</f>
        <v>Enfant</v>
      </c>
      <c r="E254" s="22" t="str">
        <f>'Liste Linéaire_Togo'!I254</f>
        <v>Haoussa Zongo</v>
      </c>
      <c r="F254" s="22" t="str">
        <f>VLOOKUP(E254,CARTE!$C$1:$F$300,3,FALSE)</f>
        <v>6.250142</v>
      </c>
      <c r="G254" s="22" t="str">
        <f>VLOOKUP(E254,CARTE!$C$1:$F$300,4,FALSE)</f>
        <v xml:space="preserve"> 1.203927</v>
      </c>
      <c r="H254" s="22" t="str">
        <f>'Liste Linéaire_Togo'!AM254</f>
        <v>Agoè-Nyivé 4</v>
      </c>
      <c r="I254" s="22" t="str">
        <f>'Liste Linéaire_Togo'!N254</f>
        <v xml:space="preserve">Agoè-Nyivé </v>
      </c>
      <c r="J254" s="22" t="str">
        <f>'Liste Linéaire_Togo'!O254</f>
        <v>Grand Lomé</v>
      </c>
      <c r="K254" s="23">
        <f>'Liste Linéaire_Togo'!P254</f>
        <v>45648</v>
      </c>
      <c r="L254" s="22" t="str">
        <f>'Liste Linéaire_Togo'!Q254</f>
        <v>S51</v>
      </c>
      <c r="M254" s="25" t="str">
        <f>'Liste Linéaire_Togo'!AC254</f>
        <v>Forage,pure water</v>
      </c>
      <c r="N254" s="22" t="str">
        <f>'Liste Linéaire_Togo'!AF254</f>
        <v>négatif</v>
      </c>
      <c r="O254" s="22" t="str">
        <f>'Liste Linéaire_Togo'!AH254</f>
        <v>Non</v>
      </c>
      <c r="P254" s="23">
        <f>'Liste Linéaire_Togo'!AI254</f>
        <v>45653</v>
      </c>
      <c r="Q254" s="22" t="str">
        <f>'Liste Linéaire_Togo'!AJ254</f>
        <v>Guéri</v>
      </c>
      <c r="R254" s="22" t="str">
        <f>'Liste Linéaire_Togo'!AO254</f>
        <v>negatif</v>
      </c>
      <c r="S254" s="22" t="str">
        <f>'Liste Linéaire_Togo'!AN254</f>
        <v>Togblekope</v>
      </c>
    </row>
    <row r="255" spans="1:19" ht="30">
      <c r="A255" t="str">
        <f t="shared" si="3"/>
        <v>Point (1.210338 6.276450)</v>
      </c>
      <c r="B255" s="22" t="str">
        <f>'Liste Linéaire_Togo'!B255</f>
        <v>ZAKARI Mariam</v>
      </c>
      <c r="C255" s="22" t="str">
        <f>'Liste Linéaire_Togo'!F255</f>
        <v>Masculin</v>
      </c>
      <c r="D255" s="22" t="str">
        <f>'Liste Linéaire_Togo'!G255</f>
        <v>Enfant</v>
      </c>
      <c r="E255" s="22" t="str">
        <f>'Liste Linéaire_Togo'!I255</f>
        <v>Kotokoli Zongo</v>
      </c>
      <c r="F255" s="22" t="str">
        <f>VLOOKUP(E255,CARTE!$C$1:$F$300,3,FALSE)</f>
        <v>6.276450</v>
      </c>
      <c r="G255" s="22" t="str">
        <f>VLOOKUP(E255,CARTE!$C$1:$F$300,4,FALSE)</f>
        <v>1.210338</v>
      </c>
      <c r="H255" s="22" t="str">
        <f>'Liste Linéaire_Togo'!AM255</f>
        <v>Agoè-Nyivé 4</v>
      </c>
      <c r="I255" s="22" t="str">
        <f>'Liste Linéaire_Togo'!N255</f>
        <v xml:space="preserve">Agoè-Nyivé </v>
      </c>
      <c r="J255" s="22" t="str">
        <f>'Liste Linéaire_Togo'!O255</f>
        <v>Grand Lomé</v>
      </c>
      <c r="K255" s="23">
        <f>'Liste Linéaire_Togo'!P255</f>
        <v>45652</v>
      </c>
      <c r="L255" s="22" t="str">
        <f>'Liste Linéaire_Togo'!Q255</f>
        <v>S52</v>
      </c>
      <c r="M255" s="25" t="str">
        <f>'Liste Linéaire_Togo'!AC255</f>
        <v>TDE</v>
      </c>
      <c r="N255" s="22" t="str">
        <f>'Liste Linéaire_Togo'!AF255</f>
        <v>négatif</v>
      </c>
      <c r="O255" s="22" t="str">
        <f>'Liste Linéaire_Togo'!AH255</f>
        <v>Non</v>
      </c>
      <c r="P255" s="23">
        <f>'Liste Linéaire_Togo'!AI255</f>
        <v>45653</v>
      </c>
      <c r="Q255" s="22" t="str">
        <f>'Liste Linéaire_Togo'!AJ255</f>
        <v>Guéri</v>
      </c>
      <c r="R255" s="22" t="str">
        <f>'Liste Linéaire_Togo'!AO255</f>
        <v>negatif</v>
      </c>
      <c r="S255" s="22" t="str">
        <f>'Liste Linéaire_Togo'!AN255</f>
        <v>Togblekope</v>
      </c>
    </row>
    <row r="256" spans="1:19" ht="45">
      <c r="A256" t="str">
        <f t="shared" si="3"/>
        <v>Point (1.210338 6.276450)</v>
      </c>
      <c r="B256" s="22" t="str">
        <f>'Liste Linéaire_Togo'!B256</f>
        <v>TADEMANA Dassilba</v>
      </c>
      <c r="C256" s="22" t="str">
        <f>'Liste Linéaire_Togo'!F256</f>
        <v>Masculin</v>
      </c>
      <c r="D256" s="22" t="str">
        <f>'Liste Linéaire_Togo'!G256</f>
        <v>Enfant</v>
      </c>
      <c r="E256" s="22" t="str">
        <f>'Liste Linéaire_Togo'!I256</f>
        <v>Kotokoli Zongo</v>
      </c>
      <c r="F256" s="22" t="str">
        <f>VLOOKUP(E256,CARTE!$C$1:$F$300,3,FALSE)</f>
        <v>6.276450</v>
      </c>
      <c r="G256" s="22" t="str">
        <f>VLOOKUP(E256,CARTE!$C$1:$F$300,4,FALSE)</f>
        <v>1.210338</v>
      </c>
      <c r="H256" s="22" t="str">
        <f>'Liste Linéaire_Togo'!AM256</f>
        <v>Agoè-Nyivé 4</v>
      </c>
      <c r="I256" s="22" t="str">
        <f>'Liste Linéaire_Togo'!N256</f>
        <v xml:space="preserve">Agoè-Nyivé </v>
      </c>
      <c r="J256" s="22" t="str">
        <f>'Liste Linéaire_Togo'!O256</f>
        <v>Grand Lomé</v>
      </c>
      <c r="K256" s="23">
        <f>'Liste Linéaire_Togo'!P256</f>
        <v>45652</v>
      </c>
      <c r="L256" s="22" t="str">
        <f>'Liste Linéaire_Togo'!Q256</f>
        <v>S52</v>
      </c>
      <c r="M256" s="25" t="str">
        <f>'Liste Linéaire_Togo'!AC256</f>
        <v>Forage</v>
      </c>
      <c r="N256" s="22" t="str">
        <f>'Liste Linéaire_Togo'!AF256</f>
        <v>négatif</v>
      </c>
      <c r="O256" s="22" t="str">
        <f>'Liste Linéaire_Togo'!AH256</f>
        <v>Non</v>
      </c>
      <c r="P256" s="23">
        <f>'Liste Linéaire_Togo'!AI256</f>
        <v>45653</v>
      </c>
      <c r="Q256" s="22" t="str">
        <f>'Liste Linéaire_Togo'!AJ256</f>
        <v>Guéri</v>
      </c>
      <c r="R256" s="22" t="str">
        <f>'Liste Linéaire_Togo'!AO256</f>
        <v>negatif</v>
      </c>
      <c r="S256" s="22" t="str">
        <f>'Liste Linéaire_Togo'!AN256</f>
        <v>Togblekope</v>
      </c>
    </row>
    <row r="257" spans="1:19" ht="30">
      <c r="A257" t="str">
        <f t="shared" si="3"/>
        <v>Point ( 1.2177901541906115 6.21494796391453)</v>
      </c>
      <c r="B257" s="22" t="str">
        <f>'Liste Linéaire_Togo'!B257</f>
        <v xml:space="preserve">IDRISSOU Assane </v>
      </c>
      <c r="C257" s="22" t="str">
        <f>'Liste Linéaire_Togo'!F257</f>
        <v>Masculin</v>
      </c>
      <c r="D257" s="22" t="str">
        <f>'Liste Linéaire_Togo'!G257</f>
        <v>Revendeur</v>
      </c>
      <c r="E257" s="22" t="str">
        <f>'Liste Linéaire_Togo'!I257</f>
        <v>Alinka</v>
      </c>
      <c r="F257" s="22" t="str">
        <f>VLOOKUP(E257,CARTE!$C$1:$F$300,3,FALSE)</f>
        <v>6.21494796391453</v>
      </c>
      <c r="G257" s="22" t="str">
        <f>VLOOKUP(E257,CARTE!$C$1:$F$300,4,FALSE)</f>
        <v xml:space="preserve"> 1.2177901541906115</v>
      </c>
      <c r="H257" s="22" t="str">
        <f>'Liste Linéaire_Togo'!AM257</f>
        <v>Agoè-Nyivé 4</v>
      </c>
      <c r="I257" s="22" t="str">
        <f>'Liste Linéaire_Togo'!N257</f>
        <v xml:space="preserve">Agoè-Nyivé </v>
      </c>
      <c r="J257" s="22" t="str">
        <f>'Liste Linéaire_Togo'!O257</f>
        <v>Grand Lomé</v>
      </c>
      <c r="K257" s="23">
        <f>'Liste Linéaire_Togo'!P257</f>
        <v>45652</v>
      </c>
      <c r="L257" s="22" t="str">
        <f>'Liste Linéaire_Togo'!Q257</f>
        <v>S52</v>
      </c>
      <c r="M257" s="25" t="str">
        <f>'Liste Linéaire_Togo'!AC257</f>
        <v>TDE, Pure water</v>
      </c>
      <c r="N257" s="22" t="str">
        <f>'Liste Linéaire_Togo'!AF257</f>
        <v>négatif</v>
      </c>
      <c r="O257" s="22" t="str">
        <f>'Liste Linéaire_Togo'!AH257</f>
        <v>Non</v>
      </c>
      <c r="P257" s="23">
        <f>'Liste Linéaire_Togo'!AI257</f>
        <v>45653</v>
      </c>
      <c r="Q257" s="22" t="str">
        <f>'Liste Linéaire_Togo'!AJ257</f>
        <v>Guéri</v>
      </c>
      <c r="R257" s="22" t="str">
        <f>'Liste Linéaire_Togo'!AO257</f>
        <v>negatif</v>
      </c>
      <c r="S257" s="22" t="str">
        <f>'Liste Linéaire_Togo'!AN257</f>
        <v>Togblekope</v>
      </c>
    </row>
    <row r="258" spans="1:19" ht="30">
      <c r="A258" t="str">
        <f t="shared" si="3"/>
        <v>Point (1.210341 6.276453)</v>
      </c>
      <c r="B258" s="22" t="str">
        <f>'Liste Linéaire_Togo'!B258</f>
        <v>KORIKO Mihad</v>
      </c>
      <c r="C258" s="22" t="str">
        <f>'Liste Linéaire_Togo'!F258</f>
        <v>Féminin</v>
      </c>
      <c r="D258" s="22" t="str">
        <f>'Liste Linéaire_Togo'!G258</f>
        <v>Elève</v>
      </c>
      <c r="E258" s="22" t="str">
        <f>'Liste Linéaire_Togo'!I258</f>
        <v>Zilidji Togo Japon</v>
      </c>
      <c r="F258" s="22" t="str">
        <f>VLOOKUP(E258,CARTE!$C$1:$F$300,3,FALSE)</f>
        <v>6.276453</v>
      </c>
      <c r="G258" s="22" t="str">
        <f>VLOOKUP(E258,CARTE!$C$1:$F$300,4,FALSE)</f>
        <v>1.210341</v>
      </c>
      <c r="H258" s="22" t="str">
        <f>'Liste Linéaire_Togo'!AM258</f>
        <v>Agoè-Nyivé 4</v>
      </c>
      <c r="I258" s="22" t="str">
        <f>'Liste Linéaire_Togo'!N258</f>
        <v xml:space="preserve">Agoè-Nyivé </v>
      </c>
      <c r="J258" s="22" t="str">
        <f>'Liste Linéaire_Togo'!O258</f>
        <v>Grand Lomé</v>
      </c>
      <c r="K258" s="23">
        <f>'Liste Linéaire_Togo'!P258</f>
        <v>45652</v>
      </c>
      <c r="L258" s="22" t="str">
        <f>'Liste Linéaire_Togo'!Q258</f>
        <v>S52</v>
      </c>
      <c r="M258" s="25" t="str">
        <f>'Liste Linéaire_Togo'!AC258</f>
        <v>TDE</v>
      </c>
      <c r="N258" s="22" t="str">
        <f>'Liste Linéaire_Togo'!AF258</f>
        <v>négatif</v>
      </c>
      <c r="O258" s="22" t="str">
        <f>'Liste Linéaire_Togo'!AH258</f>
        <v>Non</v>
      </c>
      <c r="P258" s="23">
        <f>'Liste Linéaire_Togo'!AI258</f>
        <v>45653</v>
      </c>
      <c r="Q258" s="22" t="str">
        <f>'Liste Linéaire_Togo'!AJ258</f>
        <v>Guéri</v>
      </c>
      <c r="R258" s="22" t="str">
        <f>'Liste Linéaire_Togo'!AO258</f>
        <v>negatif</v>
      </c>
      <c r="S258" s="22" t="str">
        <f>'Liste Linéaire_Togo'!AN258</f>
        <v>Togblekope</v>
      </c>
    </row>
    <row r="259" spans="1:19" ht="30">
      <c r="A259" t="str">
        <f t="shared" ref="A259:A277" si="4">_xlfn.CONCAT("Point (",G259," ",F259,")")</f>
        <v>Point ( 1.203927 6.250142)</v>
      </c>
      <c r="B259" s="22" t="str">
        <f>'Liste Linéaire_Togo'!B259</f>
        <v xml:space="preserve">ISSA Aichatou </v>
      </c>
      <c r="C259" s="22" t="str">
        <f>'Liste Linéaire_Togo'!F259</f>
        <v>Féminin</v>
      </c>
      <c r="D259" s="22" t="str">
        <f>'Liste Linéaire_Togo'!G259</f>
        <v>Ménagère</v>
      </c>
      <c r="E259" s="22" t="str">
        <f>'Liste Linéaire_Togo'!I259</f>
        <v>Haoussa Zongo</v>
      </c>
      <c r="F259" s="22" t="str">
        <f>VLOOKUP(E259,CARTE!$C$1:$F$300,3,FALSE)</f>
        <v>6.250142</v>
      </c>
      <c r="G259" s="22" t="str">
        <f>VLOOKUP(E259,CARTE!$C$1:$F$300,4,FALSE)</f>
        <v xml:space="preserve"> 1.203927</v>
      </c>
      <c r="H259" s="22" t="str">
        <f>'Liste Linéaire_Togo'!AM259</f>
        <v>Agoè-Nyivé 4</v>
      </c>
      <c r="I259" s="22" t="str">
        <f>'Liste Linéaire_Togo'!N259</f>
        <v xml:space="preserve">Agoè-Nyivé </v>
      </c>
      <c r="J259" s="22" t="str">
        <f>'Liste Linéaire_Togo'!O259</f>
        <v>Grand Lomé</v>
      </c>
      <c r="K259" s="23">
        <f>'Liste Linéaire_Togo'!P259</f>
        <v>45652</v>
      </c>
      <c r="L259" s="22" t="str">
        <f>'Liste Linéaire_Togo'!Q259</f>
        <v>S52</v>
      </c>
      <c r="M259" s="25" t="str">
        <f>'Liste Linéaire_Togo'!AC259</f>
        <v>Forage,pure water</v>
      </c>
      <c r="N259" s="22" t="str">
        <f>'Liste Linéaire_Togo'!AF259</f>
        <v>négatif</v>
      </c>
      <c r="O259" s="22" t="str">
        <f>'Liste Linéaire_Togo'!AH259</f>
        <v>Non</v>
      </c>
      <c r="P259" s="23">
        <f>'Liste Linéaire_Togo'!AI259</f>
        <v>45653</v>
      </c>
      <c r="Q259" s="22" t="str">
        <f>'Liste Linéaire_Togo'!AJ259</f>
        <v>Guéri</v>
      </c>
      <c r="R259" s="22" t="str">
        <f>'Liste Linéaire_Togo'!AO259</f>
        <v>negatif</v>
      </c>
      <c r="S259" s="22" t="str">
        <f>'Liste Linéaire_Togo'!AN259</f>
        <v>Togblekope</v>
      </c>
    </row>
    <row r="260" spans="1:19" ht="30">
      <c r="A260" t="str">
        <f t="shared" si="4"/>
        <v>Point ( 1.203927 6.250142)</v>
      </c>
      <c r="B260" s="22" t="str">
        <f>'Liste Linéaire_Togo'!B260</f>
        <v>IDRISS Ousman</v>
      </c>
      <c r="C260" s="22" t="str">
        <f>'Liste Linéaire_Togo'!F260</f>
        <v>Masculin</v>
      </c>
      <c r="D260" s="22" t="str">
        <f>'Liste Linéaire_Togo'!G260</f>
        <v>Enfant</v>
      </c>
      <c r="E260" s="22" t="str">
        <f>'Liste Linéaire_Togo'!I260</f>
        <v>Haoussa Zongo</v>
      </c>
      <c r="F260" s="22" t="str">
        <f>VLOOKUP(E260,CARTE!$C$1:$F$300,3,FALSE)</f>
        <v>6.250142</v>
      </c>
      <c r="G260" s="22" t="str">
        <f>VLOOKUP(E260,CARTE!$C$1:$F$300,4,FALSE)</f>
        <v xml:space="preserve"> 1.203927</v>
      </c>
      <c r="H260" s="22" t="str">
        <f>'Liste Linéaire_Togo'!AM260</f>
        <v>Agoè-Nyivé 4</v>
      </c>
      <c r="I260" s="22" t="str">
        <f>'Liste Linéaire_Togo'!N260</f>
        <v xml:space="preserve">Agoè-Nyivé </v>
      </c>
      <c r="J260" s="22" t="str">
        <f>'Liste Linéaire_Togo'!O260</f>
        <v>Grand Lomé</v>
      </c>
      <c r="K260" s="23">
        <f>'Liste Linéaire_Togo'!P260</f>
        <v>45653</v>
      </c>
      <c r="L260" s="22" t="str">
        <f>'Liste Linéaire_Togo'!Q260</f>
        <v>S52</v>
      </c>
      <c r="M260" s="25" t="str">
        <f>'Liste Linéaire_Togo'!AC260</f>
        <v>Eau minérale</v>
      </c>
      <c r="N260" s="22" t="str">
        <f>'Liste Linéaire_Togo'!AF260</f>
        <v>négatif</v>
      </c>
      <c r="O260" s="22" t="str">
        <f>'Liste Linéaire_Togo'!AH260</f>
        <v>Non</v>
      </c>
      <c r="P260" s="23">
        <f>'Liste Linéaire_Togo'!AI260</f>
        <v>45653</v>
      </c>
      <c r="Q260" s="22" t="str">
        <f>'Liste Linéaire_Togo'!AJ260</f>
        <v>Guéri</v>
      </c>
      <c r="R260" s="22" t="str">
        <f>'Liste Linéaire_Togo'!AO260</f>
        <v>negatif</v>
      </c>
      <c r="S260" s="22" t="str">
        <f>'Liste Linéaire_Togo'!AN260</f>
        <v>Togblekope</v>
      </c>
    </row>
    <row r="261" spans="1:19" ht="45">
      <c r="A261" t="str">
        <f t="shared" si="4"/>
        <v>Point (1.210338 6.276450)</v>
      </c>
      <c r="B261" s="22" t="str">
        <f>'Liste Linéaire_Togo'!B261</f>
        <v>KANTI komi David</v>
      </c>
      <c r="C261" s="22" t="str">
        <f>'Liste Linéaire_Togo'!F261</f>
        <v>Masculin</v>
      </c>
      <c r="D261" s="22" t="str">
        <f>'Liste Linéaire_Togo'!G261</f>
        <v>Etudiant</v>
      </c>
      <c r="E261" s="22" t="str">
        <f>'Liste Linéaire_Togo'!I261</f>
        <v>Kotokoli Zongo</v>
      </c>
      <c r="F261" s="22" t="str">
        <f>VLOOKUP(E261,CARTE!$C$1:$F$300,3,FALSE)</f>
        <v>6.276450</v>
      </c>
      <c r="G261" s="22" t="str">
        <f>VLOOKUP(E261,CARTE!$C$1:$F$300,4,FALSE)</f>
        <v>1.210338</v>
      </c>
      <c r="H261" s="22" t="str">
        <f>'Liste Linéaire_Togo'!AM261</f>
        <v>Agoè-Nyivé 4</v>
      </c>
      <c r="I261" s="22" t="str">
        <f>'Liste Linéaire_Togo'!N261</f>
        <v xml:space="preserve">Agoè-Nyivé </v>
      </c>
      <c r="J261" s="22" t="str">
        <f>'Liste Linéaire_Togo'!O261</f>
        <v>Grand Lomé</v>
      </c>
      <c r="K261" s="23">
        <f>'Liste Linéaire_Togo'!P261</f>
        <v>45654</v>
      </c>
      <c r="L261" s="22" t="str">
        <f>'Liste Linéaire_Togo'!Q261</f>
        <v>S52</v>
      </c>
      <c r="M261" s="25" t="str">
        <f>'Liste Linéaire_Togo'!AC261</f>
        <v>Forage</v>
      </c>
      <c r="N261" s="22" t="str">
        <f>'Liste Linéaire_Togo'!AF261</f>
        <v>négatif</v>
      </c>
      <c r="O261" s="22" t="str">
        <f>'Liste Linéaire_Togo'!AH261</f>
        <v>Non</v>
      </c>
      <c r="P261" s="23">
        <f>'Liste Linéaire_Togo'!AI261</f>
        <v>45654</v>
      </c>
      <c r="Q261" s="22" t="str">
        <f>'Liste Linéaire_Togo'!AJ261</f>
        <v>Guéri</v>
      </c>
      <c r="R261" s="22" t="str">
        <f>'Liste Linéaire_Togo'!AO261</f>
        <v>negatif</v>
      </c>
      <c r="S261" s="22" t="str">
        <f>'Liste Linéaire_Togo'!AN261</f>
        <v>Togblekope</v>
      </c>
    </row>
    <row r="262" spans="1:19" ht="30">
      <c r="A262" t="str">
        <f t="shared" si="4"/>
        <v>Point (1.210338 6.276450)</v>
      </c>
      <c r="B262" s="22" t="str">
        <f>'Liste Linéaire_Togo'!B262</f>
        <v>LARABOU Rafia</v>
      </c>
      <c r="C262" s="22" t="str">
        <f>'Liste Linéaire_Togo'!F262</f>
        <v>Féminin</v>
      </c>
      <c r="D262" s="22" t="str">
        <f>'Liste Linéaire_Togo'!G262</f>
        <v>Revendeuse</v>
      </c>
      <c r="E262" s="22" t="str">
        <f>'Liste Linéaire_Togo'!I262</f>
        <v>Kotokoli Zongo</v>
      </c>
      <c r="F262" s="22" t="str">
        <f>VLOOKUP(E262,CARTE!$C$1:$F$300,3,FALSE)</f>
        <v>6.276450</v>
      </c>
      <c r="G262" s="22" t="str">
        <f>VLOOKUP(E262,CARTE!$C$1:$F$300,4,FALSE)</f>
        <v>1.210338</v>
      </c>
      <c r="H262" s="22" t="str">
        <f>'Liste Linéaire_Togo'!AM262</f>
        <v>Agoè-Nyivé 4</v>
      </c>
      <c r="I262" s="22" t="str">
        <f>'Liste Linéaire_Togo'!N262</f>
        <v xml:space="preserve">Agoè-Nyivé </v>
      </c>
      <c r="J262" s="22" t="str">
        <f>'Liste Linéaire_Togo'!O262</f>
        <v>Grand Lomé</v>
      </c>
      <c r="K262" s="23">
        <f>'Liste Linéaire_Togo'!P262</f>
        <v>45654</v>
      </c>
      <c r="L262" s="22" t="str">
        <f>'Liste Linéaire_Togo'!Q262</f>
        <v>S52</v>
      </c>
      <c r="M262" s="25" t="str">
        <f>'Liste Linéaire_Togo'!AC262</f>
        <v>Pure Water</v>
      </c>
      <c r="N262" s="22" t="str">
        <f>'Liste Linéaire_Togo'!AF262</f>
        <v>négatif</v>
      </c>
      <c r="O262" s="22" t="str">
        <f>'Liste Linéaire_Togo'!AH262</f>
        <v>Non</v>
      </c>
      <c r="P262" s="23">
        <f>'Liste Linéaire_Togo'!AI262</f>
        <v>45654</v>
      </c>
      <c r="Q262" s="22" t="str">
        <f>'Liste Linéaire_Togo'!AJ262</f>
        <v>Guéri</v>
      </c>
      <c r="R262" s="22" t="str">
        <f>'Liste Linéaire_Togo'!AO262</f>
        <v>negatif</v>
      </c>
      <c r="S262" s="22" t="str">
        <f>'Liste Linéaire_Togo'!AN262</f>
        <v>Togblekope</v>
      </c>
    </row>
    <row r="263" spans="1:19" ht="45">
      <c r="A263" t="str">
        <f t="shared" si="4"/>
        <v>Point (1.210346 6.276458)</v>
      </c>
      <c r="B263" s="22" t="str">
        <f>'Liste Linéaire_Togo'!B263</f>
        <v>AZANGLO Martini</v>
      </c>
      <c r="C263" s="22" t="str">
        <f>'Liste Linéaire_Togo'!F263</f>
        <v>Masculin</v>
      </c>
      <c r="D263" s="22" t="str">
        <f>'Liste Linéaire_Togo'!G263</f>
        <v>Sans emploi</v>
      </c>
      <c r="E263" s="22" t="str">
        <f>'Liste Linéaire_Togo'!I263</f>
        <v>Togblé Nivémé</v>
      </c>
      <c r="F263" s="22" t="str">
        <f>VLOOKUP(E263,CARTE!$C$1:$F$300,3,FALSE)</f>
        <v>6.276458</v>
      </c>
      <c r="G263" s="22" t="str">
        <f>VLOOKUP(E263,CARTE!$C$1:$F$300,4,FALSE)</f>
        <v>1.210346</v>
      </c>
      <c r="H263" s="22" t="str">
        <f>'Liste Linéaire_Togo'!AM263</f>
        <v>Agoè-Nyivé 4</v>
      </c>
      <c r="I263" s="22" t="str">
        <f>'Liste Linéaire_Togo'!N263</f>
        <v xml:space="preserve">Agoè-Nyivé </v>
      </c>
      <c r="J263" s="22" t="str">
        <f>'Liste Linéaire_Togo'!O263</f>
        <v>Grand Lomé</v>
      </c>
      <c r="K263" s="23">
        <f>'Liste Linéaire_Togo'!P263</f>
        <v>45654</v>
      </c>
      <c r="L263" s="22" t="str">
        <f>'Liste Linéaire_Togo'!Q263</f>
        <v>S52</v>
      </c>
      <c r="M263" s="25" t="str">
        <f>'Liste Linéaire_Togo'!AC263</f>
        <v>Pure Water</v>
      </c>
      <c r="N263" s="22" t="str">
        <f>'Liste Linéaire_Togo'!AF263</f>
        <v>négatif</v>
      </c>
      <c r="O263" s="22" t="str">
        <f>'Liste Linéaire_Togo'!AH263</f>
        <v>Non</v>
      </c>
      <c r="P263" s="23">
        <f>'Liste Linéaire_Togo'!AI263</f>
        <v>45654</v>
      </c>
      <c r="Q263" s="22" t="str">
        <f>'Liste Linéaire_Togo'!AJ263</f>
        <v>Guéri</v>
      </c>
      <c r="R263" s="22" t="str">
        <f>'Liste Linéaire_Togo'!AO263</f>
        <v>negatif</v>
      </c>
      <c r="S263" s="22" t="str">
        <f>'Liste Linéaire_Togo'!AN263</f>
        <v>Togblekope</v>
      </c>
    </row>
    <row r="264" spans="1:19" ht="30">
      <c r="A264" t="str">
        <f t="shared" si="4"/>
        <v>Point (1.210347 6.276459)</v>
      </c>
      <c r="B264" s="22" t="str">
        <f>'Liste Linéaire_Togo'!B264</f>
        <v xml:space="preserve">ABISSE Djidoula </v>
      </c>
      <c r="C264" s="22" t="str">
        <f>'Liste Linéaire_Togo'!F264</f>
        <v>Masculin</v>
      </c>
      <c r="D264" s="22" t="str">
        <f>'Liste Linéaire_Togo'!G264</f>
        <v>Revendeur</v>
      </c>
      <c r="E264" s="22" t="str">
        <f>'Liste Linéaire_Togo'!I264</f>
        <v>Zongo BTCI</v>
      </c>
      <c r="F264" s="22" t="str">
        <f>VLOOKUP(E264,CARTE!$C$1:$F$300,3,FALSE)</f>
        <v>6.276459</v>
      </c>
      <c r="G264" s="22" t="str">
        <f>VLOOKUP(E264,CARTE!$C$1:$F$300,4,FALSE)</f>
        <v>1.210347</v>
      </c>
      <c r="H264" s="22" t="str">
        <f>'Liste Linéaire_Togo'!AM264</f>
        <v>Agoè-Nyivé 4</v>
      </c>
      <c r="I264" s="22" t="str">
        <f>'Liste Linéaire_Togo'!N264</f>
        <v xml:space="preserve">Agoè-Nyivé </v>
      </c>
      <c r="J264" s="22" t="str">
        <f>'Liste Linéaire_Togo'!O264</f>
        <v>Grand Lomé</v>
      </c>
      <c r="K264" s="23">
        <f>'Liste Linéaire_Togo'!P264</f>
        <v>45651</v>
      </c>
      <c r="L264" s="22" t="str">
        <f>'Liste Linéaire_Togo'!Q264</f>
        <v>S52</v>
      </c>
      <c r="M264" s="25" t="str">
        <f>'Liste Linéaire_Togo'!AC264</f>
        <v>TDE</v>
      </c>
      <c r="N264" s="22" t="str">
        <f>'Liste Linéaire_Togo'!AF264</f>
        <v>négatif</v>
      </c>
      <c r="O264" s="22" t="str">
        <f>'Liste Linéaire_Togo'!AH264</f>
        <v>Non</v>
      </c>
      <c r="P264" s="23">
        <f>'Liste Linéaire_Togo'!AI264</f>
        <v>45654</v>
      </c>
      <c r="Q264" s="22" t="str">
        <f>'Liste Linéaire_Togo'!AJ264</f>
        <v>Guéri</v>
      </c>
      <c r="R264" s="22" t="str">
        <f>'Liste Linéaire_Togo'!AO264</f>
        <v>negatif</v>
      </c>
      <c r="S264" s="22" t="str">
        <f>'Liste Linéaire_Togo'!AN264</f>
        <v>Togblekope</v>
      </c>
    </row>
    <row r="265" spans="1:19" ht="30">
      <c r="A265" t="str">
        <f t="shared" si="4"/>
        <v>Point ( 1.205999 6.276389)</v>
      </c>
      <c r="B265" s="22" t="str">
        <f>'Liste Linéaire_Togo'!B265</f>
        <v>KOWOU Fridaos</v>
      </c>
      <c r="C265" s="22" t="str">
        <f>'Liste Linéaire_Togo'!F265</f>
        <v>Féminin</v>
      </c>
      <c r="D265" s="22" t="str">
        <f>'Liste Linéaire_Togo'!G265</f>
        <v>Enfant</v>
      </c>
      <c r="E265" s="22" t="str">
        <f>'Liste Linéaire_Togo'!I265</f>
        <v>Akoin</v>
      </c>
      <c r="F265" s="22" t="str">
        <f>VLOOKUP(E265,CARTE!$C$1:$F$300,3,FALSE)</f>
        <v>6.276389</v>
      </c>
      <c r="G265" s="22" t="str">
        <f>VLOOKUP(E265,CARTE!$C$1:$F$300,4,FALSE)</f>
        <v xml:space="preserve"> 1.205999</v>
      </c>
      <c r="H265" s="22" t="str">
        <f>'Liste Linéaire_Togo'!AM265</f>
        <v>Agoè-Nyivé 4</v>
      </c>
      <c r="I265" s="22" t="str">
        <f>'Liste Linéaire_Togo'!N265</f>
        <v xml:space="preserve">Agoè-Nyivé </v>
      </c>
      <c r="J265" s="22" t="str">
        <f>'Liste Linéaire_Togo'!O265</f>
        <v>Grand Lomé</v>
      </c>
      <c r="K265" s="23">
        <f>'Liste Linéaire_Togo'!P265</f>
        <v>45654</v>
      </c>
      <c r="L265" s="22" t="str">
        <f>'Liste Linéaire_Togo'!Q265</f>
        <v>S52</v>
      </c>
      <c r="M265" s="25" t="str">
        <f>'Liste Linéaire_Togo'!AC265</f>
        <v>Forage</v>
      </c>
      <c r="N265" s="22" t="str">
        <f>'Liste Linéaire_Togo'!AF265</f>
        <v>négatif</v>
      </c>
      <c r="O265" s="22" t="str">
        <f>'Liste Linéaire_Togo'!AH265</f>
        <v>Non</v>
      </c>
      <c r="P265" s="23">
        <f>'Liste Linéaire_Togo'!AI265</f>
        <v>45654</v>
      </c>
      <c r="Q265" s="22" t="str">
        <f>'Liste Linéaire_Togo'!AJ265</f>
        <v>Guéri</v>
      </c>
      <c r="R265" s="22" t="str">
        <f>'Liste Linéaire_Togo'!AO265</f>
        <v>negatif</v>
      </c>
      <c r="S265" s="22" t="str">
        <f>'Liste Linéaire_Togo'!AN265</f>
        <v>Togblekope</v>
      </c>
    </row>
    <row r="266" spans="1:19" ht="45">
      <c r="A266" t="str">
        <f t="shared" si="4"/>
        <v>Point (1.210349 6.276461)</v>
      </c>
      <c r="B266" s="22" t="str">
        <f>'Liste Linéaire_Togo'!B266</f>
        <v xml:space="preserve">AFIF ABILA Alidou </v>
      </c>
      <c r="C266" s="22" t="str">
        <f>'Liste Linéaire_Togo'!F266</f>
        <v>Masculin</v>
      </c>
      <c r="D266" s="22" t="str">
        <f>'Liste Linéaire_Togo'!G266</f>
        <v>Enfant</v>
      </c>
      <c r="E266" s="22" t="str">
        <f>'Liste Linéaire_Togo'!I266</f>
        <v>Zongo privilège</v>
      </c>
      <c r="F266" s="22" t="str">
        <f>VLOOKUP(E266,CARTE!$C$1:$F$300,3,FALSE)</f>
        <v>6.276461</v>
      </c>
      <c r="G266" s="22" t="str">
        <f>VLOOKUP(E266,CARTE!$C$1:$F$300,4,FALSE)</f>
        <v>1.210349</v>
      </c>
      <c r="H266" s="22" t="str">
        <f>'Liste Linéaire_Togo'!AM266</f>
        <v>Agoè-Nyivé 4</v>
      </c>
      <c r="I266" s="22" t="str">
        <f>'Liste Linéaire_Togo'!N266</f>
        <v xml:space="preserve">Agoè-Nyivé </v>
      </c>
      <c r="J266" s="22" t="str">
        <f>'Liste Linéaire_Togo'!O266</f>
        <v>Grand Lomé</v>
      </c>
      <c r="K266" s="23">
        <f>'Liste Linéaire_Togo'!P266</f>
        <v>45651</v>
      </c>
      <c r="L266" s="22" t="str">
        <f>'Liste Linéaire_Togo'!Q266</f>
        <v>S52</v>
      </c>
      <c r="M266" s="25" t="str">
        <f>'Liste Linéaire_Togo'!AC266</f>
        <v>Pure Water</v>
      </c>
      <c r="N266" s="22" t="str">
        <f>'Liste Linéaire_Togo'!AF266</f>
        <v>négatif</v>
      </c>
      <c r="O266" s="22" t="str">
        <f>'Liste Linéaire_Togo'!AH266</f>
        <v>Non</v>
      </c>
      <c r="P266" s="23">
        <f>'Liste Linéaire_Togo'!AI266</f>
        <v>45654</v>
      </c>
      <c r="Q266" s="22" t="str">
        <f>'Liste Linéaire_Togo'!AJ266</f>
        <v>Guéri</v>
      </c>
      <c r="R266" s="22" t="str">
        <f>'Liste Linéaire_Togo'!AO266</f>
        <v>negatif</v>
      </c>
      <c r="S266" s="22" t="str">
        <f>'Liste Linéaire_Togo'!AN266</f>
        <v>Togblekope</v>
      </c>
    </row>
    <row r="267" spans="1:19" ht="45">
      <c r="A267" t="str">
        <f t="shared" si="4"/>
        <v>Point (1.213465 6.250501)</v>
      </c>
      <c r="B267" s="22" t="str">
        <f>'Liste Linéaire_Togo'!B267</f>
        <v xml:space="preserve">KINDO Fati </v>
      </c>
      <c r="C267" s="22" t="str">
        <f>'Liste Linéaire_Togo'!F267</f>
        <v>Féminin</v>
      </c>
      <c r="D267" s="22" t="str">
        <f>'Liste Linéaire_Togo'!G267</f>
        <v>Revendeuse</v>
      </c>
      <c r="E267" s="22" t="str">
        <f>'Liste Linéaire_Togo'!I267</f>
        <v>Zongo Zilikpota</v>
      </c>
      <c r="F267" s="22" t="str">
        <f>VLOOKUP(E267,CARTE!$C$1:$F$300,3,FALSE)</f>
        <v>6.250501</v>
      </c>
      <c r="G267" s="22" t="str">
        <f>VLOOKUP(E267,CARTE!$C$1:$F$300,4,FALSE)</f>
        <v>1.213465</v>
      </c>
      <c r="H267" s="22" t="str">
        <f>'Liste Linéaire_Togo'!AM267</f>
        <v>Agoè-Nyivé 4</v>
      </c>
      <c r="I267" s="22" t="str">
        <f>'Liste Linéaire_Togo'!N267</f>
        <v xml:space="preserve">Agoè-Nyivé </v>
      </c>
      <c r="J267" s="22" t="str">
        <f>'Liste Linéaire_Togo'!O267</f>
        <v>Grand Lomé</v>
      </c>
      <c r="K267" s="23">
        <f>'Liste Linéaire_Togo'!P267</f>
        <v>45654</v>
      </c>
      <c r="L267" s="22" t="str">
        <f>'Liste Linéaire_Togo'!Q267</f>
        <v>S52</v>
      </c>
      <c r="M267" s="25" t="str">
        <f>'Liste Linéaire_Togo'!AC267</f>
        <v>TDE</v>
      </c>
      <c r="N267" s="22" t="str">
        <f>'Liste Linéaire_Togo'!AF267</f>
        <v>POSITIF</v>
      </c>
      <c r="O267" s="22" t="str">
        <f>'Liste Linéaire_Togo'!AH267</f>
        <v>Oui</v>
      </c>
      <c r="P267" s="23" t="str">
        <f>'Liste Linéaire_Togo'!AI267</f>
        <v>En hospitalisation</v>
      </c>
      <c r="Q267" s="22" t="str">
        <f>'Liste Linéaire_Togo'!AJ267</f>
        <v>Guéri</v>
      </c>
      <c r="R267" s="22" t="str">
        <f>'Liste Linéaire_Togo'!AO267</f>
        <v>Positif</v>
      </c>
      <c r="S267" s="22" t="str">
        <f>'Liste Linéaire_Togo'!AN267</f>
        <v>Togblekope</v>
      </c>
    </row>
    <row r="268" spans="1:19" ht="45">
      <c r="A268" t="str">
        <f t="shared" si="4"/>
        <v>Point (1.214837 6.250502)</v>
      </c>
      <c r="B268" s="22" t="str">
        <f>'Liste Linéaire_Togo'!B268</f>
        <v xml:space="preserve">ISSIFOU Amina </v>
      </c>
      <c r="C268" s="22" t="str">
        <f>'Liste Linéaire_Togo'!F268</f>
        <v>Féminin</v>
      </c>
      <c r="D268" s="22" t="str">
        <f>'Liste Linéaire_Togo'!G268</f>
        <v xml:space="preserve">Domestique </v>
      </c>
      <c r="E268" s="22" t="str">
        <f>'Liste Linéaire_Togo'!I268</f>
        <v>Zongo Fidokpui</v>
      </c>
      <c r="F268" s="22" t="str">
        <f>VLOOKUP(E268,CARTE!$C$1:$F$300,3,FALSE)</f>
        <v>6.250502</v>
      </c>
      <c r="G268" s="22" t="str">
        <f>VLOOKUP(E268,CARTE!$C$1:$F$300,4,FALSE)</f>
        <v>1.214837</v>
      </c>
      <c r="H268" s="22" t="str">
        <f>'Liste Linéaire_Togo'!AM268</f>
        <v>Agoè-Nyivé 4</v>
      </c>
      <c r="I268" s="22" t="str">
        <f>'Liste Linéaire_Togo'!N268</f>
        <v xml:space="preserve">Agoè-Nyivé </v>
      </c>
      <c r="J268" s="22" t="str">
        <f>'Liste Linéaire_Togo'!O268</f>
        <v>Grand Lomé</v>
      </c>
      <c r="K268" s="23">
        <f>'Liste Linéaire_Togo'!P268</f>
        <v>45653</v>
      </c>
      <c r="L268" s="22" t="str">
        <f>'Liste Linéaire_Togo'!Q268</f>
        <v>S52</v>
      </c>
      <c r="M268" s="25" t="str">
        <f>'Liste Linéaire_Togo'!AC268</f>
        <v>Forage</v>
      </c>
      <c r="N268" s="22" t="str">
        <f>'Liste Linéaire_Togo'!AF268</f>
        <v>POSITIF</v>
      </c>
      <c r="O268" s="22" t="str">
        <f>'Liste Linéaire_Togo'!AH268</f>
        <v>Oui</v>
      </c>
      <c r="P268" s="23" t="str">
        <f>'Liste Linéaire_Togo'!AI268</f>
        <v>En hospitalisation</v>
      </c>
      <c r="Q268" s="22" t="str">
        <f>'Liste Linéaire_Togo'!AJ268</f>
        <v>Guéri</v>
      </c>
      <c r="R268" s="22" t="str">
        <f>'Liste Linéaire_Togo'!AO268</f>
        <v>Positif</v>
      </c>
      <c r="S268" s="22" t="str">
        <f>'Liste Linéaire_Togo'!AN268</f>
        <v>Togblekope</v>
      </c>
    </row>
    <row r="269" spans="1:19" ht="45">
      <c r="A269" t="str">
        <f t="shared" si="4"/>
        <v>Point (1.224485 6.255874)</v>
      </c>
      <c r="B269" s="22" t="str">
        <f>'Liste Linéaire_Togo'!B269</f>
        <v>ASSIMA Abass</v>
      </c>
      <c r="C269" s="22" t="str">
        <f>'Liste Linéaire_Togo'!F269</f>
        <v>Masculin</v>
      </c>
      <c r="D269" s="22" t="str">
        <f>'Liste Linéaire_Togo'!G269</f>
        <v>Zémidjan/Chauffeur</v>
      </c>
      <c r="E269" s="22" t="str">
        <f>'Liste Linéaire_Togo'!I269</f>
        <v>Fidokpui Hermane</v>
      </c>
      <c r="F269" s="22" t="str">
        <f>VLOOKUP(E269,CARTE!$C$1:$F$300,3,FALSE)</f>
        <v>6.255874</v>
      </c>
      <c r="G269" s="22" t="str">
        <f>VLOOKUP(E269,CARTE!$C$1:$F$300,4,FALSE)</f>
        <v>1.224485</v>
      </c>
      <c r="H269" s="22" t="str">
        <f>'Liste Linéaire_Togo'!AM269</f>
        <v>Agoè-Nyivé 4</v>
      </c>
      <c r="I269" s="22" t="str">
        <f>'Liste Linéaire_Togo'!N269</f>
        <v xml:space="preserve">Agoè-Nyivé </v>
      </c>
      <c r="J269" s="22" t="str">
        <f>'Liste Linéaire_Togo'!O269</f>
        <v>Grand Lomé</v>
      </c>
      <c r="K269" s="23">
        <f>'Liste Linéaire_Togo'!P269</f>
        <v>45654</v>
      </c>
      <c r="L269" s="22" t="str">
        <f>'Liste Linéaire_Togo'!Q269</f>
        <v>S52</v>
      </c>
      <c r="M269" s="25" t="str">
        <f>'Liste Linéaire_Togo'!AC269</f>
        <v>Pure Water</v>
      </c>
      <c r="N269" s="22" t="str">
        <f>'Liste Linéaire_Togo'!AF269</f>
        <v>négatif</v>
      </c>
      <c r="O269" s="22" t="str">
        <f>'Liste Linéaire_Togo'!AH269</f>
        <v>Non</v>
      </c>
      <c r="P269" s="23">
        <f>'Liste Linéaire_Togo'!AI269</f>
        <v>45654</v>
      </c>
      <c r="Q269" s="22" t="str">
        <f>'Liste Linéaire_Togo'!AJ269</f>
        <v>Guéri</v>
      </c>
      <c r="R269" s="22" t="str">
        <f>'Liste Linéaire_Togo'!AO269</f>
        <v>negatif</v>
      </c>
      <c r="S269" s="22" t="str">
        <f>'Liste Linéaire_Togo'!AN269</f>
        <v>Togblekope</v>
      </c>
    </row>
    <row r="270" spans="1:19" ht="30">
      <c r="A270" t="str">
        <f t="shared" si="4"/>
        <v>Point (1.210338 6.276450)</v>
      </c>
      <c r="B270" s="22" t="str">
        <f>'Liste Linéaire_Togo'!B270</f>
        <v xml:space="preserve">ALLASSANI Diana </v>
      </c>
      <c r="C270" s="22" t="str">
        <f>'Liste Linéaire_Togo'!F270</f>
        <v>Féminin</v>
      </c>
      <c r="D270" s="22" t="str">
        <f>'Liste Linéaire_Togo'!G270</f>
        <v>Ménagère</v>
      </c>
      <c r="E270" s="22" t="str">
        <f>'Liste Linéaire_Togo'!I270</f>
        <v>Kotokoli Zongo</v>
      </c>
      <c r="F270" s="22" t="str">
        <f>VLOOKUP(E270,CARTE!$C$1:$F$300,3,FALSE)</f>
        <v>6.276450</v>
      </c>
      <c r="G270" s="22" t="str">
        <f>VLOOKUP(E270,CARTE!$C$1:$F$300,4,FALSE)</f>
        <v>1.210338</v>
      </c>
      <c r="H270" s="22" t="str">
        <f>'Liste Linéaire_Togo'!AM270</f>
        <v>Agoè-Nyivé 4</v>
      </c>
      <c r="I270" s="22" t="str">
        <f>'Liste Linéaire_Togo'!N270</f>
        <v xml:space="preserve">Agoè-Nyivé </v>
      </c>
      <c r="J270" s="22" t="str">
        <f>'Liste Linéaire_Togo'!O270</f>
        <v>Grand Lomé</v>
      </c>
      <c r="K270" s="23">
        <f>'Liste Linéaire_Togo'!P270</f>
        <v>45652</v>
      </c>
      <c r="L270" s="22" t="str">
        <f>'Liste Linéaire_Togo'!Q270</f>
        <v>S52</v>
      </c>
      <c r="M270" s="25" t="str">
        <f>'Liste Linéaire_Togo'!AC270</f>
        <v>Forage, Pure Water</v>
      </c>
      <c r="N270" s="22" t="str">
        <f>'Liste Linéaire_Togo'!AF270</f>
        <v>négatif</v>
      </c>
      <c r="O270" s="22" t="str">
        <f>'Liste Linéaire_Togo'!AH270</f>
        <v>Non</v>
      </c>
      <c r="P270" s="23">
        <f>'Liste Linéaire_Togo'!AI270</f>
        <v>45654</v>
      </c>
      <c r="Q270" s="22" t="str">
        <f>'Liste Linéaire_Togo'!AJ270</f>
        <v>Guéri</v>
      </c>
      <c r="R270" s="22" t="str">
        <f>'Liste Linéaire_Togo'!AO270</f>
        <v>negatif</v>
      </c>
      <c r="S270" s="22" t="str">
        <f>'Liste Linéaire_Togo'!AN270</f>
        <v>Togblekope</v>
      </c>
    </row>
    <row r="271" spans="1:19" ht="30">
      <c r="A271" t="str">
        <f t="shared" si="4"/>
        <v>Point ( 1.3223931 6.1703146)</v>
      </c>
      <c r="B271" s="22" t="str">
        <f>'Liste Linéaire_Togo'!B271</f>
        <v>MATE Marc</v>
      </c>
      <c r="C271" s="22" t="str">
        <f>'Liste Linéaire_Togo'!F271</f>
        <v>Masculin</v>
      </c>
      <c r="D271" s="22" t="str">
        <f>'Liste Linéaire_Togo'!G271</f>
        <v>pêcheur</v>
      </c>
      <c r="E271" s="22" t="str">
        <f>'Liste Linéaire_Togo'!I271</f>
        <v>Port de peche (Baguida)</v>
      </c>
      <c r="F271" s="22" t="str">
        <f>VLOOKUP(E271,CARTE!$C$1:$F$300,3,FALSE)</f>
        <v>6.1703146</v>
      </c>
      <c r="G271" s="22" t="str">
        <f>VLOOKUP(E271,CARTE!$C$1:$F$300,4,FALSE)</f>
        <v xml:space="preserve"> 1.3223931</v>
      </c>
      <c r="H271" s="22" t="str">
        <f>'Liste Linéaire_Togo'!AM271</f>
        <v>Golfe 6</v>
      </c>
      <c r="I271" s="22" t="str">
        <f>'Liste Linéaire_Togo'!N271</f>
        <v>Golfe</v>
      </c>
      <c r="J271" s="22" t="str">
        <f>'Liste Linéaire_Togo'!O271</f>
        <v>Grand Lomé</v>
      </c>
      <c r="K271" s="23">
        <f>'Liste Linéaire_Togo'!P271</f>
        <v>45650</v>
      </c>
      <c r="L271" s="22" t="str">
        <f>'Liste Linéaire_Togo'!Q271</f>
        <v>S52</v>
      </c>
      <c r="M271" s="25" t="str">
        <f>'Liste Linéaire_Togo'!AC271</f>
        <v>eau de robinet</v>
      </c>
      <c r="N271" s="22" t="str">
        <f>'Liste Linéaire_Togo'!AF271</f>
        <v>POSITIF</v>
      </c>
      <c r="O271" s="22" t="str">
        <f>'Liste Linéaire_Togo'!AH271</f>
        <v>Oui</v>
      </c>
      <c r="P271" s="23">
        <f>'Liste Linéaire_Togo'!AI271</f>
        <v>45655</v>
      </c>
      <c r="Q271" s="22" t="str">
        <f>'Liste Linéaire_Togo'!AJ271</f>
        <v>Guéri</v>
      </c>
      <c r="R271" s="22" t="str">
        <f>'Liste Linéaire_Togo'!AO271</f>
        <v>Positif</v>
      </c>
      <c r="S271" s="22" t="str">
        <f>'Liste Linéaire_Togo'!AN271</f>
        <v>Baguida</v>
      </c>
    </row>
    <row r="272" spans="1:19" ht="45">
      <c r="A272" t="str">
        <f t="shared" si="4"/>
        <v>Point ( 1.203927 6.250142)</v>
      </c>
      <c r="B272" s="22" t="str">
        <f>'Liste Linéaire_Togo'!B272</f>
        <v>DOUTI Yaboukine</v>
      </c>
      <c r="C272" s="22" t="str">
        <f>'Liste Linéaire_Togo'!F272</f>
        <v>Masculin</v>
      </c>
      <c r="D272" s="22" t="str">
        <f>'Liste Linéaire_Togo'!G272</f>
        <v>Elève</v>
      </c>
      <c r="E272" s="22" t="str">
        <f>'Liste Linéaire_Togo'!I272</f>
        <v>Haoussa Zongo</v>
      </c>
      <c r="F272" s="22" t="str">
        <f>VLOOKUP(E272,CARTE!$C$1:$F$300,3,FALSE)</f>
        <v>6.250142</v>
      </c>
      <c r="G272" s="22" t="str">
        <f>VLOOKUP(E272,CARTE!$C$1:$F$300,4,FALSE)</f>
        <v xml:space="preserve"> 1.203927</v>
      </c>
      <c r="H272" s="22" t="str">
        <f>'Liste Linéaire_Togo'!AM272</f>
        <v>Agoè-Nyivé 4</v>
      </c>
      <c r="I272" s="22" t="str">
        <f>'Liste Linéaire_Togo'!N272</f>
        <v xml:space="preserve">Agoè-Nyivé </v>
      </c>
      <c r="J272" s="22" t="str">
        <f>'Liste Linéaire_Togo'!O272</f>
        <v>Grand Lomé</v>
      </c>
      <c r="K272" s="23">
        <f>'Liste Linéaire_Togo'!P272</f>
        <v>45654</v>
      </c>
      <c r="L272" s="22" t="str">
        <f>'Liste Linéaire_Togo'!Q272</f>
        <v>S52</v>
      </c>
      <c r="M272" s="25" t="str">
        <f>'Liste Linéaire_Togo'!AC272</f>
        <v>Forage, Pure Water</v>
      </c>
      <c r="N272" s="22" t="str">
        <f>'Liste Linéaire_Togo'!AF272</f>
        <v>négatif</v>
      </c>
      <c r="O272" s="22" t="str">
        <f>'Liste Linéaire_Togo'!AH272</f>
        <v>Non</v>
      </c>
      <c r="P272" s="23">
        <f>'Liste Linéaire_Togo'!AI272</f>
        <v>45655</v>
      </c>
      <c r="Q272" s="22" t="str">
        <f>'Liste Linéaire_Togo'!AJ272</f>
        <v>Guéri</v>
      </c>
      <c r="R272" s="22" t="str">
        <f>'Liste Linéaire_Togo'!AO272</f>
        <v>negatif</v>
      </c>
      <c r="S272" s="22" t="str">
        <f>'Liste Linéaire_Togo'!AN272</f>
        <v>Togblekope</v>
      </c>
    </row>
    <row r="273" spans="1:19" ht="45">
      <c r="A273" t="str">
        <f t="shared" si="4"/>
        <v>Point (1.210778 6.250896)</v>
      </c>
      <c r="B273" s="22" t="str">
        <f>'Liste Linéaire_Togo'!B273</f>
        <v>SEIBOU Bouraima</v>
      </c>
      <c r="C273" s="22" t="str">
        <f>'Liste Linéaire_Togo'!F273</f>
        <v>Masculin</v>
      </c>
      <c r="D273" s="22" t="str">
        <f>'Liste Linéaire_Togo'!G273</f>
        <v>Revendeur</v>
      </c>
      <c r="E273" s="22" t="str">
        <f>'Liste Linéaire_Togo'!I273</f>
        <v>Zongo Zilikpta Nagodé</v>
      </c>
      <c r="F273" s="22" t="str">
        <f>VLOOKUP(E273,CARTE!$C$1:$F$300,3,FALSE)</f>
        <v>6.250896</v>
      </c>
      <c r="G273" s="22" t="str">
        <f>VLOOKUP(E273,CARTE!$C$1:$F$300,4,FALSE)</f>
        <v>1.210778</v>
      </c>
      <c r="H273" s="22" t="str">
        <f>'Liste Linéaire_Togo'!AM273</f>
        <v>Agoè-Nyivé 4</v>
      </c>
      <c r="I273" s="22" t="str">
        <f>'Liste Linéaire_Togo'!N273</f>
        <v xml:space="preserve">Agoè-Nyivé </v>
      </c>
      <c r="J273" s="22" t="str">
        <f>'Liste Linéaire_Togo'!O273</f>
        <v>Grand Lomé</v>
      </c>
      <c r="K273" s="23">
        <f>'Liste Linéaire_Togo'!P273</f>
        <v>45654</v>
      </c>
      <c r="L273" s="22" t="str">
        <f>'Liste Linéaire_Togo'!Q273</f>
        <v>S52</v>
      </c>
      <c r="M273" s="25" t="str">
        <f>'Liste Linéaire_Togo'!AC273</f>
        <v>Forage, Pure Water</v>
      </c>
      <c r="N273" s="22" t="str">
        <f>'Liste Linéaire_Togo'!AF273</f>
        <v>POSITIF</v>
      </c>
      <c r="O273" s="22" t="str">
        <f>'Liste Linéaire_Togo'!AH273</f>
        <v>Oui</v>
      </c>
      <c r="P273" s="23" t="str">
        <f>'Liste Linéaire_Togo'!AI273</f>
        <v>En hospitalisation</v>
      </c>
      <c r="Q273" s="22" t="str">
        <f>'Liste Linéaire_Togo'!AJ273</f>
        <v>Guéri</v>
      </c>
      <c r="R273" s="22" t="str">
        <f>'Liste Linéaire_Togo'!AO273</f>
        <v>Positif</v>
      </c>
      <c r="S273" s="22" t="str">
        <f>'Liste Linéaire_Togo'!AN273</f>
        <v>Togblekope</v>
      </c>
    </row>
    <row r="274" spans="1:19" ht="60">
      <c r="A274" t="str">
        <f t="shared" si="4"/>
        <v>Point (1.214110 6.251458)</v>
      </c>
      <c r="B274" s="22" t="str">
        <f>'Liste Linéaire_Togo'!B274</f>
        <v>AGREGNA Abdoul Wassiwou</v>
      </c>
      <c r="C274" s="22" t="str">
        <f>'Liste Linéaire_Togo'!F274</f>
        <v>Masculin</v>
      </c>
      <c r="D274" s="22" t="str">
        <f>'Liste Linéaire_Togo'!G274</f>
        <v>Enfant</v>
      </c>
      <c r="E274" s="22" t="str">
        <f>'Liste Linéaire_Togo'!I274</f>
        <v>Togblékopé Alinka</v>
      </c>
      <c r="F274" s="22" t="str">
        <f>VLOOKUP(E274,CARTE!$C$1:$F$300,3,FALSE)</f>
        <v>6.251458</v>
      </c>
      <c r="G274" s="22" t="str">
        <f>VLOOKUP(E274,CARTE!$C$1:$F$300,4,FALSE)</f>
        <v>1.214110</v>
      </c>
      <c r="H274" s="22" t="str">
        <f>'Liste Linéaire_Togo'!AM274</f>
        <v>Agoè-Nyivé 4</v>
      </c>
      <c r="I274" s="22" t="str">
        <f>'Liste Linéaire_Togo'!N274</f>
        <v xml:space="preserve">Agoè-Nyivé </v>
      </c>
      <c r="J274" s="22" t="str">
        <f>'Liste Linéaire_Togo'!O274</f>
        <v>Grand Lomé</v>
      </c>
      <c r="K274" s="23">
        <f>'Liste Linéaire_Togo'!P274</f>
        <v>45653</v>
      </c>
      <c r="L274" s="22" t="str">
        <f>'Liste Linéaire_Togo'!Q274</f>
        <v>S52</v>
      </c>
      <c r="M274" s="25" t="str">
        <f>'Liste Linéaire_Togo'!AC274</f>
        <v>Forage</v>
      </c>
      <c r="N274" s="22" t="str">
        <f>'Liste Linéaire_Togo'!AF274</f>
        <v>négatif</v>
      </c>
      <c r="O274" s="22" t="str">
        <f>'Liste Linéaire_Togo'!AH274</f>
        <v>Non</v>
      </c>
      <c r="P274" s="23">
        <f>'Liste Linéaire_Togo'!AI274</f>
        <v>45656</v>
      </c>
      <c r="Q274" s="22" t="str">
        <f>'Liste Linéaire_Togo'!AJ274</f>
        <v>Guéri</v>
      </c>
      <c r="R274" s="22" t="str">
        <f>'Liste Linéaire_Togo'!AO274</f>
        <v>negatif</v>
      </c>
      <c r="S274" s="22" t="str">
        <f>'Liste Linéaire_Togo'!AN274</f>
        <v>Togblekope</v>
      </c>
    </row>
    <row r="275" spans="1:19" ht="45">
      <c r="A275" t="str">
        <f t="shared" si="4"/>
        <v>Point (1.213465 6.250501)</v>
      </c>
      <c r="B275" s="22" t="str">
        <f>'Liste Linéaire_Togo'!B275</f>
        <v>SOULE Abdoul Gafar</v>
      </c>
      <c r="C275" s="22" t="str">
        <f>'Liste Linéaire_Togo'!F275</f>
        <v>Masculin</v>
      </c>
      <c r="D275" s="22" t="str">
        <f>'Liste Linéaire_Togo'!G275</f>
        <v>Enfant</v>
      </c>
      <c r="E275" s="22" t="str">
        <f>'Liste Linéaire_Togo'!I275</f>
        <v>Zongo Zilikpota</v>
      </c>
      <c r="F275" s="22" t="str">
        <f>VLOOKUP(E275,CARTE!$C$1:$F$300,3,FALSE)</f>
        <v>6.250501</v>
      </c>
      <c r="G275" s="22" t="str">
        <f>VLOOKUP(E275,CARTE!$C$1:$F$300,4,FALSE)</f>
        <v>1.213465</v>
      </c>
      <c r="H275" s="22" t="str">
        <f>'Liste Linéaire_Togo'!AM275</f>
        <v>Agoè-Nyivé 4</v>
      </c>
      <c r="I275" s="22" t="str">
        <f>'Liste Linéaire_Togo'!N275</f>
        <v xml:space="preserve">Agoè-Nyivé </v>
      </c>
      <c r="J275" s="22" t="str">
        <f>'Liste Linéaire_Togo'!O275</f>
        <v>Grand Lomé</v>
      </c>
      <c r="K275" s="23">
        <f>'Liste Linéaire_Togo'!P275</f>
        <v>45654</v>
      </c>
      <c r="L275" s="22" t="str">
        <f>'Liste Linéaire_Togo'!Q275</f>
        <v>S52</v>
      </c>
      <c r="M275" s="25" t="str">
        <f>'Liste Linéaire_Togo'!AC275</f>
        <v>Pure Water</v>
      </c>
      <c r="N275" s="22" t="str">
        <f>'Liste Linéaire_Togo'!AF275</f>
        <v>négatif</v>
      </c>
      <c r="O275" s="22" t="str">
        <f>'Liste Linéaire_Togo'!AH275</f>
        <v>Non</v>
      </c>
      <c r="P275" s="23">
        <f>'Liste Linéaire_Togo'!AI275</f>
        <v>45656</v>
      </c>
      <c r="Q275" s="22" t="str">
        <f>'Liste Linéaire_Togo'!AJ275</f>
        <v>Guéri</v>
      </c>
      <c r="R275" s="22" t="str">
        <f>'Liste Linéaire_Togo'!AO275</f>
        <v>negatif</v>
      </c>
      <c r="S275" s="22" t="str">
        <f>'Liste Linéaire_Togo'!AN275</f>
        <v>Togblekope</v>
      </c>
    </row>
    <row r="276" spans="1:19" ht="45">
      <c r="A276" t="str">
        <f t="shared" si="4"/>
        <v>Point (1.210778 6.250896)</v>
      </c>
      <c r="B276" s="22" t="str">
        <f>'Liste Linéaire_Togo'!B276</f>
        <v>OUMAR Abdoulaye</v>
      </c>
      <c r="C276" s="22" t="str">
        <f>'Liste Linéaire_Togo'!F276</f>
        <v>Masculin</v>
      </c>
      <c r="D276" s="22" t="str">
        <f>'Liste Linéaire_Togo'!G276</f>
        <v>Enfant</v>
      </c>
      <c r="E276" s="22" t="str">
        <f>'Liste Linéaire_Togo'!I276</f>
        <v>Zongo Zilikpta Nagodé</v>
      </c>
      <c r="F276" s="22" t="str">
        <f>VLOOKUP(E276,CARTE!$C$1:$F$300,3,FALSE)</f>
        <v>6.250896</v>
      </c>
      <c r="G276" s="22" t="str">
        <f>VLOOKUP(E276,CARTE!$C$1:$F$300,4,FALSE)</f>
        <v>1.210778</v>
      </c>
      <c r="H276" s="22" t="str">
        <f>'Liste Linéaire_Togo'!AM276</f>
        <v>Agoè-Nyivé 4</v>
      </c>
      <c r="I276" s="22" t="str">
        <f>'Liste Linéaire_Togo'!N276</f>
        <v xml:space="preserve">Agoè-Nyivé </v>
      </c>
      <c r="J276" s="22" t="str">
        <f>'Liste Linéaire_Togo'!O276</f>
        <v>Grand Lomé</v>
      </c>
      <c r="K276" s="23">
        <f>'Liste Linéaire_Togo'!P276</f>
        <v>45655</v>
      </c>
      <c r="L276" s="22" t="str">
        <f>'Liste Linéaire_Togo'!Q276</f>
        <v>S52</v>
      </c>
      <c r="M276" s="25" t="str">
        <f>'Liste Linéaire_Togo'!AC276</f>
        <v>Forage, Pure Water</v>
      </c>
      <c r="N276" s="22" t="str">
        <f>'Liste Linéaire_Togo'!AF276</f>
        <v>POSITIF</v>
      </c>
      <c r="O276" s="22" t="str">
        <f>'Liste Linéaire_Togo'!AH276</f>
        <v>Oui</v>
      </c>
      <c r="P276" s="23" t="str">
        <f>'Liste Linéaire_Togo'!AI276</f>
        <v>En hospitalisation</v>
      </c>
      <c r="Q276" s="22" t="str">
        <f>'Liste Linéaire_Togo'!AJ276</f>
        <v>Guéri</v>
      </c>
      <c r="R276" s="22" t="str">
        <f>'Liste Linéaire_Togo'!AO276</f>
        <v>Positif</v>
      </c>
      <c r="S276" s="22" t="str">
        <f>'Liste Linéaire_Togo'!AN276</f>
        <v>Togblekope</v>
      </c>
    </row>
    <row r="277" spans="1:19" ht="45">
      <c r="A277" t="str">
        <f t="shared" si="4"/>
        <v>Point ( 1.203927 6.250142)</v>
      </c>
      <c r="B277" s="22" t="str">
        <f>'Liste Linéaire_Togo'!B277</f>
        <v xml:space="preserve">BACHIROU Adamou </v>
      </c>
      <c r="C277" s="22" t="str">
        <f>'Liste Linéaire_Togo'!F277</f>
        <v>Masculin</v>
      </c>
      <c r="D277" s="22" t="str">
        <f>'Liste Linéaire_Togo'!G277</f>
        <v>Staffeur</v>
      </c>
      <c r="E277" s="22" t="str">
        <f>'Liste Linéaire_Togo'!I277</f>
        <v>Haoussa Zongo</v>
      </c>
      <c r="F277" s="22" t="str">
        <f>VLOOKUP(E277,CARTE!$C$1:$F$300,3,FALSE)</f>
        <v>6.250142</v>
      </c>
      <c r="G277" s="22" t="str">
        <f>VLOOKUP(E277,CARTE!$C$1:$F$300,4,FALSE)</f>
        <v xml:space="preserve"> 1.203927</v>
      </c>
      <c r="H277" s="22" t="str">
        <f>'Liste Linéaire_Togo'!AM277</f>
        <v>Agoè-Nyivé 4</v>
      </c>
      <c r="I277" s="22" t="str">
        <f>'Liste Linéaire_Togo'!N277</f>
        <v xml:space="preserve">Agoè-Nyivé </v>
      </c>
      <c r="J277" s="22" t="str">
        <f>'Liste Linéaire_Togo'!O277</f>
        <v>Grand Lomé</v>
      </c>
      <c r="K277" s="23">
        <f>'Liste Linéaire_Togo'!P277</f>
        <v>45655</v>
      </c>
      <c r="L277" s="22" t="str">
        <f>'Liste Linéaire_Togo'!Q277</f>
        <v>S52</v>
      </c>
      <c r="M277" s="25" t="str">
        <f>'Liste Linéaire_Togo'!AC277</f>
        <v>Pure Water</v>
      </c>
      <c r="N277" s="22" t="str">
        <f>'Liste Linéaire_Togo'!AF277</f>
        <v>négatif</v>
      </c>
      <c r="O277" s="22" t="str">
        <f>'Liste Linéaire_Togo'!AH277</f>
        <v>Oui</v>
      </c>
      <c r="P277" s="23">
        <f>'Liste Linéaire_Togo'!AI277</f>
        <v>45656</v>
      </c>
      <c r="Q277" s="22" t="str">
        <f>'Liste Linéaire_Togo'!AJ277</f>
        <v>Guéri</v>
      </c>
      <c r="R277" s="22" t="str">
        <f>'Liste Linéaire_Togo'!AO277</f>
        <v>negatif</v>
      </c>
      <c r="S277" s="22" t="str">
        <f>'Liste Linéaire_Togo'!AN277</f>
        <v>Togblekope</v>
      </c>
    </row>
    <row r="278" spans="1:19" ht="30">
      <c r="A278" t="str">
        <f t="shared" ref="A278:A310" si="5">_xlfn.CONCAT("Point (",G278," ",F278,")")</f>
        <v>Point ( 1.2177901541906115 6.21494796391453)</v>
      </c>
      <c r="B278" s="22" t="str">
        <f>'Liste Linéaire_Togo'!B278</f>
        <v>IDRISSOU Naura</v>
      </c>
      <c r="C278" s="22" t="str">
        <f>'Liste Linéaire_Togo'!F278</f>
        <v>Féminin</v>
      </c>
      <c r="D278" s="22" t="str">
        <f>'Liste Linéaire_Togo'!G278</f>
        <v>Ménagère</v>
      </c>
      <c r="E278" s="22" t="str">
        <f>'Liste Linéaire_Togo'!I278</f>
        <v>Alinka</v>
      </c>
      <c r="F278" s="22" t="str">
        <f>VLOOKUP(E278,CARTE!$C$1:$F$300,3,FALSE)</f>
        <v>6.21494796391453</v>
      </c>
      <c r="G278" s="22" t="str">
        <f>VLOOKUP(E278,CARTE!$C$1:$F$300,4,FALSE)</f>
        <v xml:space="preserve"> 1.2177901541906115</v>
      </c>
      <c r="H278" s="22" t="str">
        <f>'Liste Linéaire_Togo'!AM278</f>
        <v>Agoè-Nyivé 4</v>
      </c>
      <c r="I278" s="22" t="str">
        <f>'Liste Linéaire_Togo'!N278</f>
        <v xml:space="preserve">Agoè-Nyivé </v>
      </c>
      <c r="J278" s="22" t="str">
        <f>'Liste Linéaire_Togo'!O278</f>
        <v>Grand Lomé</v>
      </c>
      <c r="K278" s="23">
        <f>'Liste Linéaire_Togo'!P278</f>
        <v>45656</v>
      </c>
      <c r="L278" s="22" t="str">
        <f>'Liste Linéaire_Togo'!Q278</f>
        <v>S1</v>
      </c>
      <c r="M278" s="25" t="str">
        <f>'Liste Linéaire_Togo'!AC278</f>
        <v>Forage, Pure Water</v>
      </c>
      <c r="N278" s="22" t="str">
        <f>'Liste Linéaire_Togo'!AF278</f>
        <v>négatif</v>
      </c>
      <c r="O278" s="22" t="str">
        <f>'Liste Linéaire_Togo'!AH278</f>
        <v>Non</v>
      </c>
      <c r="P278" s="23">
        <f>'Liste Linéaire_Togo'!AI278</f>
        <v>45657</v>
      </c>
      <c r="Q278" s="22" t="str">
        <f>'Liste Linéaire_Togo'!AJ278</f>
        <v>Guéri</v>
      </c>
      <c r="R278" s="22" t="str">
        <f>'Liste Linéaire_Togo'!AO278</f>
        <v>negatif</v>
      </c>
      <c r="S278" s="22" t="str">
        <f>'Liste Linéaire_Togo'!AN278</f>
        <v>Togblekope</v>
      </c>
    </row>
    <row r="279" spans="1:19" ht="30">
      <c r="A279" t="str">
        <f t="shared" si="5"/>
        <v>Point (1.2103335 6.276445911)</v>
      </c>
      <c r="B279" s="22" t="str">
        <f>'Liste Linéaire_Togo'!B279</f>
        <v>ISSAH Ibrahim</v>
      </c>
      <c r="C279" s="22" t="str">
        <f>'Liste Linéaire_Togo'!F279</f>
        <v>Masculin</v>
      </c>
      <c r="D279" s="22" t="str">
        <f>'Liste Linéaire_Togo'!G279</f>
        <v>Elève</v>
      </c>
      <c r="E279" s="22" t="str">
        <f>'Liste Linéaire_Togo'!I279</f>
        <v>Zilikpta</v>
      </c>
      <c r="F279" s="22" t="str">
        <f>VLOOKUP(E279,CARTE!$C$1:$F$300,3,FALSE)</f>
        <v>6.276445911</v>
      </c>
      <c r="G279" s="22" t="str">
        <f>VLOOKUP(E279,CARTE!$C$1:$F$300,4,FALSE)</f>
        <v>1.2103335</v>
      </c>
      <c r="H279" s="22" t="str">
        <f>'Liste Linéaire_Togo'!AM279</f>
        <v>Agoè-Nyivé 4</v>
      </c>
      <c r="I279" s="22" t="str">
        <f>'Liste Linéaire_Togo'!N279</f>
        <v xml:space="preserve">Agoè-Nyivé </v>
      </c>
      <c r="J279" s="22" t="str">
        <f>'Liste Linéaire_Togo'!O279</f>
        <v>Grand Lomé</v>
      </c>
      <c r="K279" s="23">
        <f>'Liste Linéaire_Togo'!P279</f>
        <v>45656</v>
      </c>
      <c r="L279" s="22" t="str">
        <f>'Liste Linéaire_Togo'!Q279</f>
        <v>S1</v>
      </c>
      <c r="M279" s="25" t="str">
        <f>'Liste Linéaire_Togo'!AC279</f>
        <v>Pure Water</v>
      </c>
      <c r="N279" s="22" t="str">
        <f>'Liste Linéaire_Togo'!AF279</f>
        <v>négatif</v>
      </c>
      <c r="O279" s="22" t="str">
        <f>'Liste Linéaire_Togo'!AH279</f>
        <v>Non</v>
      </c>
      <c r="P279" s="23">
        <f>'Liste Linéaire_Togo'!AI279</f>
        <v>45657</v>
      </c>
      <c r="Q279" s="22" t="str">
        <f>'Liste Linéaire_Togo'!AJ279</f>
        <v>Guéri</v>
      </c>
      <c r="R279" s="22" t="str">
        <f>'Liste Linéaire_Togo'!AO279</f>
        <v>negatif</v>
      </c>
      <c r="S279" s="22" t="str">
        <f>'Liste Linéaire_Togo'!AN279</f>
        <v>Togblekope</v>
      </c>
    </row>
    <row r="280" spans="1:19" ht="45">
      <c r="A280" t="str">
        <f t="shared" si="5"/>
        <v>Point ( 1.203927 6.250142)</v>
      </c>
      <c r="B280" s="22" t="str">
        <f>'Liste Linéaire_Togo'!B280</f>
        <v>IDRISSOU Abdoul Madjid</v>
      </c>
      <c r="C280" s="22" t="str">
        <f>'Liste Linéaire_Togo'!F280</f>
        <v>Masculin</v>
      </c>
      <c r="D280" s="22" t="str">
        <f>'Liste Linéaire_Togo'!G280</f>
        <v>Electricien</v>
      </c>
      <c r="E280" s="22" t="str">
        <f>'Liste Linéaire_Togo'!I280</f>
        <v>Agoè Zongo</v>
      </c>
      <c r="F280" s="22" t="str">
        <f>VLOOKUP(E280,CARTE!$C$1:$F$300,3,FALSE)</f>
        <v>6.250142</v>
      </c>
      <c r="G280" s="22" t="str">
        <f>VLOOKUP(E280,CARTE!$C$1:$F$300,4,FALSE)</f>
        <v xml:space="preserve"> 1.203927</v>
      </c>
      <c r="H280" s="22" t="str">
        <f>'Liste Linéaire_Togo'!AM280</f>
        <v>Agoè-Nyivé 4</v>
      </c>
      <c r="I280" s="22" t="str">
        <f>'Liste Linéaire_Togo'!N280</f>
        <v xml:space="preserve">Agoè-Nyivé </v>
      </c>
      <c r="J280" s="22" t="str">
        <f>'Liste Linéaire_Togo'!O280</f>
        <v>Grand Lomé</v>
      </c>
      <c r="K280" s="23">
        <f>'Liste Linéaire_Togo'!P280</f>
        <v>45656</v>
      </c>
      <c r="L280" s="22" t="str">
        <f>'Liste Linéaire_Togo'!Q280</f>
        <v>S1</v>
      </c>
      <c r="M280" s="25" t="str">
        <f>'Liste Linéaire_Togo'!AC280</f>
        <v>Pure Water</v>
      </c>
      <c r="N280" s="22" t="str">
        <f>'Liste Linéaire_Togo'!AF280</f>
        <v>négatif</v>
      </c>
      <c r="O280" s="22" t="str">
        <f>'Liste Linéaire_Togo'!AH280</f>
        <v>Non</v>
      </c>
      <c r="P280" s="23">
        <f>'Liste Linéaire_Togo'!AI280</f>
        <v>45657</v>
      </c>
      <c r="Q280" s="22" t="str">
        <f>'Liste Linéaire_Togo'!AJ280</f>
        <v>Guéri</v>
      </c>
      <c r="R280" s="22" t="str">
        <f>'Liste Linéaire_Togo'!AO280</f>
        <v>negatif</v>
      </c>
      <c r="S280" s="22" t="str">
        <f>'Liste Linéaire_Togo'!AN280</f>
        <v>Togblekope</v>
      </c>
    </row>
    <row r="281" spans="1:19" ht="30">
      <c r="A281" t="str">
        <f t="shared" si="5"/>
        <v>Point ( 1.203927 6.250142)</v>
      </c>
      <c r="B281" s="22" t="str">
        <f>'Liste Linéaire_Togo'!B281</f>
        <v>MOUSSA Zilkif</v>
      </c>
      <c r="C281" s="22" t="str">
        <f>'Liste Linéaire_Togo'!F281</f>
        <v>Masculin</v>
      </c>
      <c r="D281" s="22" t="str">
        <f>'Liste Linéaire_Togo'!G281</f>
        <v>Revendeur au GM</v>
      </c>
      <c r="E281" s="22" t="str">
        <f>'Liste Linéaire_Togo'!I281</f>
        <v>Agoè Zongo</v>
      </c>
      <c r="F281" s="22" t="str">
        <f>VLOOKUP(E281,CARTE!$C$1:$F$300,3,FALSE)</f>
        <v>6.250142</v>
      </c>
      <c r="G281" s="22" t="str">
        <f>VLOOKUP(E281,CARTE!$C$1:$F$300,4,FALSE)</f>
        <v xml:space="preserve"> 1.203927</v>
      </c>
      <c r="H281" s="22" t="str">
        <f>'Liste Linéaire_Togo'!AM281</f>
        <v>Agoè-Nyivé 4</v>
      </c>
      <c r="I281" s="22" t="str">
        <f>'Liste Linéaire_Togo'!N281</f>
        <v xml:space="preserve">Agoè-Nyivé </v>
      </c>
      <c r="J281" s="22" t="str">
        <f>'Liste Linéaire_Togo'!O281</f>
        <v>Grand Lomé</v>
      </c>
      <c r="K281" s="23">
        <f>'Liste Linéaire_Togo'!P281</f>
        <v>45656</v>
      </c>
      <c r="L281" s="22" t="str">
        <f>'Liste Linéaire_Togo'!Q281</f>
        <v>S1</v>
      </c>
      <c r="M281" s="25" t="str">
        <f>'Liste Linéaire_Togo'!AC281</f>
        <v>Pure Water</v>
      </c>
      <c r="N281" s="22" t="str">
        <f>'Liste Linéaire_Togo'!AF281</f>
        <v>négatif</v>
      </c>
      <c r="O281" s="22" t="str">
        <f>'Liste Linéaire_Togo'!AH281</f>
        <v>Non</v>
      </c>
      <c r="P281" s="23">
        <f>'Liste Linéaire_Togo'!AI281</f>
        <v>45657</v>
      </c>
      <c r="Q281" s="22" t="str">
        <f>'Liste Linéaire_Togo'!AJ281</f>
        <v>Guéri</v>
      </c>
      <c r="R281" s="22" t="str">
        <f>'Liste Linéaire_Togo'!AO281</f>
        <v>negatif</v>
      </c>
      <c r="S281" s="22" t="str">
        <f>'Liste Linéaire_Togo'!AN281</f>
        <v>Togblekope</v>
      </c>
    </row>
    <row r="282" spans="1:19" ht="30">
      <c r="A282" t="str">
        <f t="shared" si="5"/>
        <v>Point ( 1.203927 6.250142)</v>
      </c>
      <c r="B282" s="22" t="str">
        <f>'Liste Linéaire_Togo'!B282</f>
        <v>AMADOU Rachid</v>
      </c>
      <c r="C282" s="22" t="str">
        <f>'Liste Linéaire_Togo'!F282</f>
        <v>Masculin</v>
      </c>
      <c r="D282" s="22" t="str">
        <f>'Liste Linéaire_Togo'!G282</f>
        <v>Mécanicien</v>
      </c>
      <c r="E282" s="22" t="str">
        <f>'Liste Linéaire_Togo'!I282</f>
        <v>Agoè Zongo</v>
      </c>
      <c r="F282" s="22" t="str">
        <f>VLOOKUP(E282,CARTE!$C$1:$F$300,3,FALSE)</f>
        <v>6.250142</v>
      </c>
      <c r="G282" s="22" t="str">
        <f>VLOOKUP(E282,CARTE!$C$1:$F$300,4,FALSE)</f>
        <v xml:space="preserve"> 1.203927</v>
      </c>
      <c r="H282" s="22" t="str">
        <f>'Liste Linéaire_Togo'!AM282</f>
        <v>Agoè-Nyivé 4</v>
      </c>
      <c r="I282" s="22" t="str">
        <f>'Liste Linéaire_Togo'!N282</f>
        <v xml:space="preserve">Agoè-Nyivé </v>
      </c>
      <c r="J282" s="22" t="str">
        <f>'Liste Linéaire_Togo'!O282</f>
        <v>Grand Lomé</v>
      </c>
      <c r="K282" s="23">
        <f>'Liste Linéaire_Togo'!P282</f>
        <v>45655</v>
      </c>
      <c r="L282" s="22" t="str">
        <f>'Liste Linéaire_Togo'!Q282</f>
        <v>S52</v>
      </c>
      <c r="M282" s="25" t="str">
        <f>'Liste Linéaire_Togo'!AC282</f>
        <v>Pure Water</v>
      </c>
      <c r="N282" s="22" t="str">
        <f>'Liste Linéaire_Togo'!AF282</f>
        <v>négatif</v>
      </c>
      <c r="O282" s="22" t="str">
        <f>'Liste Linéaire_Togo'!AH282</f>
        <v>Non</v>
      </c>
      <c r="P282" s="23">
        <f>'Liste Linéaire_Togo'!AI282</f>
        <v>45657</v>
      </c>
      <c r="Q282" s="22" t="str">
        <f>'Liste Linéaire_Togo'!AJ282</f>
        <v>Guéri</v>
      </c>
      <c r="R282" s="22" t="str">
        <f>'Liste Linéaire_Togo'!AO282</f>
        <v>negatif</v>
      </c>
      <c r="S282" s="22" t="str">
        <f>'Liste Linéaire_Togo'!AN282</f>
        <v>Togblekope</v>
      </c>
    </row>
    <row r="283" spans="1:19" ht="45">
      <c r="A283" t="str">
        <f t="shared" si="5"/>
        <v>Point ( 1.205999 6.276389)</v>
      </c>
      <c r="B283" s="22" t="str">
        <f>'Liste Linéaire_Togo'!B283</f>
        <v>ALFA SAIBOU Amar</v>
      </c>
      <c r="C283" s="22" t="str">
        <f>'Liste Linéaire_Togo'!F283</f>
        <v>Masculin</v>
      </c>
      <c r="D283" s="22" t="str">
        <f>'Liste Linéaire_Togo'!G283</f>
        <v>Elève</v>
      </c>
      <c r="E283" s="22" t="str">
        <f>'Liste Linéaire_Togo'!I283</f>
        <v>Akoin</v>
      </c>
      <c r="F283" s="22" t="str">
        <f>VLOOKUP(E283,CARTE!$C$1:$F$300,3,FALSE)</f>
        <v>6.276389</v>
      </c>
      <c r="G283" s="22" t="str">
        <f>VLOOKUP(E283,CARTE!$C$1:$F$300,4,FALSE)</f>
        <v xml:space="preserve"> 1.205999</v>
      </c>
      <c r="H283" s="22" t="str">
        <f>'Liste Linéaire_Togo'!AM283</f>
        <v>Agoè-Nyivé 4</v>
      </c>
      <c r="I283" s="22" t="str">
        <f>'Liste Linéaire_Togo'!N283</f>
        <v xml:space="preserve">Agoè-Nyivé </v>
      </c>
      <c r="J283" s="22" t="str">
        <f>'Liste Linéaire_Togo'!O283</f>
        <v>Grand Lomé</v>
      </c>
      <c r="K283" s="23">
        <f>'Liste Linéaire_Togo'!P283</f>
        <v>45656</v>
      </c>
      <c r="L283" s="22" t="str">
        <f>'Liste Linéaire_Togo'!Q283</f>
        <v>S1</v>
      </c>
      <c r="M283" s="25" t="str">
        <f>'Liste Linéaire_Togo'!AC283</f>
        <v>Forage, Pure Water</v>
      </c>
      <c r="N283" s="22" t="str">
        <f>'Liste Linéaire_Togo'!AF283</f>
        <v>POSITIF</v>
      </c>
      <c r="O283" s="22" t="str">
        <f>'Liste Linéaire_Togo'!AH283</f>
        <v>Oui</v>
      </c>
      <c r="P283" s="23" t="str">
        <f>'Liste Linéaire_Togo'!AI283</f>
        <v>En hospitalisation</v>
      </c>
      <c r="Q283" s="22" t="str">
        <f>'Liste Linéaire_Togo'!AJ283</f>
        <v>Guéri</v>
      </c>
      <c r="R283" s="22" t="str">
        <f>'Liste Linéaire_Togo'!AO283</f>
        <v>Positif</v>
      </c>
      <c r="S283" s="22" t="str">
        <f>'Liste Linéaire_Togo'!AN283</f>
        <v>Togblekope</v>
      </c>
    </row>
    <row r="284" spans="1:19" ht="30">
      <c r="A284" t="str">
        <f t="shared" si="5"/>
        <v>Point ( 1.203927 6.250142)</v>
      </c>
      <c r="B284" s="22" t="str">
        <f>'Liste Linéaire_Togo'!B284</f>
        <v>ABOUKAKAR Yaya</v>
      </c>
      <c r="C284" s="22" t="str">
        <f>'Liste Linéaire_Togo'!F284</f>
        <v>Masculin</v>
      </c>
      <c r="D284" s="22" t="str">
        <f>'Liste Linéaire_Togo'!G284</f>
        <v>Revendeur</v>
      </c>
      <c r="E284" s="22" t="str">
        <f>'Liste Linéaire_Togo'!I284</f>
        <v>Agoè Zongo</v>
      </c>
      <c r="F284" s="22" t="str">
        <f>VLOOKUP(E284,CARTE!$C$1:$F$300,3,FALSE)</f>
        <v>6.250142</v>
      </c>
      <c r="G284" s="22" t="str">
        <f>VLOOKUP(E284,CARTE!$C$1:$F$300,4,FALSE)</f>
        <v xml:space="preserve"> 1.203927</v>
      </c>
      <c r="H284" s="22" t="str">
        <f>'Liste Linéaire_Togo'!AM284</f>
        <v>Agoè-Nyivé 4</v>
      </c>
      <c r="I284" s="22" t="str">
        <f>'Liste Linéaire_Togo'!N284</f>
        <v xml:space="preserve">Agoè-Nyivé </v>
      </c>
      <c r="J284" s="22" t="str">
        <f>'Liste Linéaire_Togo'!O284</f>
        <v>Grand Lomé</v>
      </c>
      <c r="K284" s="23">
        <f>'Liste Linéaire_Togo'!P284</f>
        <v>45648</v>
      </c>
      <c r="L284" s="22" t="str">
        <f>'Liste Linéaire_Togo'!Q284</f>
        <v>S51</v>
      </c>
      <c r="M284" s="25" t="str">
        <f>'Liste Linéaire_Togo'!AC284</f>
        <v>Pure Water</v>
      </c>
      <c r="N284" s="22" t="str">
        <f>'Liste Linéaire_Togo'!AF284</f>
        <v>négatif</v>
      </c>
      <c r="O284" s="22" t="str">
        <f>'Liste Linéaire_Togo'!AH284</f>
        <v>Non</v>
      </c>
      <c r="P284" s="23">
        <f>'Liste Linéaire_Togo'!AI284</f>
        <v>45657</v>
      </c>
      <c r="Q284" s="22" t="str">
        <f>'Liste Linéaire_Togo'!AJ284</f>
        <v>Guéri</v>
      </c>
      <c r="R284" s="22" t="str">
        <f>'Liste Linéaire_Togo'!AO284</f>
        <v>negatif</v>
      </c>
      <c r="S284" s="22" t="str">
        <f>'Liste Linéaire_Togo'!AN284</f>
        <v>Togblekope</v>
      </c>
    </row>
    <row r="285" spans="1:19" ht="30">
      <c r="A285" t="str">
        <f t="shared" si="5"/>
        <v>Point (1.2103335 6.276445911)</v>
      </c>
      <c r="B285" s="22" t="str">
        <f>'Liste Linéaire_Togo'!B285</f>
        <v>ISSAKA Kidire</v>
      </c>
      <c r="C285" s="22" t="str">
        <f>'Liste Linéaire_Togo'!F285</f>
        <v>Masculin</v>
      </c>
      <c r="D285" s="22" t="str">
        <f>'Liste Linéaire_Togo'!G285</f>
        <v>Elève</v>
      </c>
      <c r="E285" s="22" t="str">
        <f>'Liste Linéaire_Togo'!I285</f>
        <v>Fidokpui Poste</v>
      </c>
      <c r="F285" s="22" t="str">
        <f>VLOOKUP(E285,CARTE!$C$1:$F$300,3,FALSE)</f>
        <v>6.276445911</v>
      </c>
      <c r="G285" s="22" t="str">
        <f>VLOOKUP(E285,CARTE!$C$1:$F$300,4,FALSE)</f>
        <v>1.2103335</v>
      </c>
      <c r="H285" s="22" t="str">
        <f>'Liste Linéaire_Togo'!AM285</f>
        <v>Agoè-Nyivé 4</v>
      </c>
      <c r="I285" s="22" t="str">
        <f>'Liste Linéaire_Togo'!N285</f>
        <v xml:space="preserve">Agoè-Nyivé </v>
      </c>
      <c r="J285" s="22" t="str">
        <f>'Liste Linéaire_Togo'!O285</f>
        <v>Grand Lomé</v>
      </c>
      <c r="K285" s="23">
        <f>'Liste Linéaire_Togo'!P285</f>
        <v>45654</v>
      </c>
      <c r="L285" s="22" t="str">
        <f>'Liste Linéaire_Togo'!Q285</f>
        <v>S52</v>
      </c>
      <c r="M285" s="25" t="str">
        <f>'Liste Linéaire_Togo'!AC285</f>
        <v>Pure Water</v>
      </c>
      <c r="N285" s="22" t="str">
        <f>'Liste Linéaire_Togo'!AF285</f>
        <v>négatif</v>
      </c>
      <c r="O285" s="22" t="str">
        <f>'Liste Linéaire_Togo'!AH285</f>
        <v>Non</v>
      </c>
      <c r="P285" s="23">
        <f>'Liste Linéaire_Togo'!AI285</f>
        <v>45657</v>
      </c>
      <c r="Q285" s="22" t="str">
        <f>'Liste Linéaire_Togo'!AJ285</f>
        <v>Guéri</v>
      </c>
      <c r="R285" s="22" t="str">
        <f>'Liste Linéaire_Togo'!AO285</f>
        <v>negatif</v>
      </c>
      <c r="S285" s="22" t="str">
        <f>'Liste Linéaire_Togo'!AN285</f>
        <v>Togblekope</v>
      </c>
    </row>
    <row r="286" spans="1:19" ht="30">
      <c r="A286" t="str">
        <f t="shared" si="5"/>
        <v>Point ( 1.203927 6.250142)</v>
      </c>
      <c r="B286" s="22" t="str">
        <f>'Liste Linéaire_Togo'!B286</f>
        <v>IBRAHIM Omar</v>
      </c>
      <c r="C286" s="22" t="str">
        <f>'Liste Linéaire_Togo'!F286</f>
        <v>Masculin</v>
      </c>
      <c r="D286" s="22" t="str">
        <f>'Liste Linéaire_Togo'!G286</f>
        <v>Enfant</v>
      </c>
      <c r="E286" s="22" t="str">
        <f>'Liste Linéaire_Togo'!I286</f>
        <v>Agoè Zongo</v>
      </c>
      <c r="F286" s="22" t="str">
        <f>VLOOKUP(E286,CARTE!$C$1:$F$300,3,FALSE)</f>
        <v>6.250142</v>
      </c>
      <c r="G286" s="22" t="str">
        <f>VLOOKUP(E286,CARTE!$C$1:$F$300,4,FALSE)</f>
        <v xml:space="preserve"> 1.203927</v>
      </c>
      <c r="H286" s="22" t="str">
        <f>'Liste Linéaire_Togo'!AM286</f>
        <v>Agoè-Nyivé 4</v>
      </c>
      <c r="I286" s="22" t="str">
        <f>'Liste Linéaire_Togo'!N286</f>
        <v xml:space="preserve">Agoè-Nyivé </v>
      </c>
      <c r="J286" s="22" t="str">
        <f>'Liste Linéaire_Togo'!O286</f>
        <v>Grand Lomé</v>
      </c>
      <c r="K286" s="23">
        <f>'Liste Linéaire_Togo'!P286</f>
        <v>45656</v>
      </c>
      <c r="L286" s="22" t="str">
        <f>'Liste Linéaire_Togo'!Q286</f>
        <v>S1</v>
      </c>
      <c r="M286" s="25" t="str">
        <f>'Liste Linéaire_Togo'!AC286</f>
        <v>Pure Water</v>
      </c>
      <c r="N286" s="22" t="str">
        <f>'Liste Linéaire_Togo'!AF286</f>
        <v>négatif</v>
      </c>
      <c r="O286" s="22" t="str">
        <f>'Liste Linéaire_Togo'!AH286</f>
        <v>Non</v>
      </c>
      <c r="P286" s="23">
        <f>'Liste Linéaire_Togo'!AI286</f>
        <v>45657</v>
      </c>
      <c r="Q286" s="22" t="str">
        <f>'Liste Linéaire_Togo'!AJ286</f>
        <v>Guéri</v>
      </c>
      <c r="R286" s="22" t="str">
        <f>'Liste Linéaire_Togo'!AO286</f>
        <v>negatif</v>
      </c>
      <c r="S286" s="22" t="str">
        <f>'Liste Linéaire_Togo'!AN286</f>
        <v>Togblekope</v>
      </c>
    </row>
    <row r="287" spans="1:19" ht="45">
      <c r="A287" t="str">
        <f t="shared" si="5"/>
        <v>Point ( 1.2177901541906115 6.21494796391453)</v>
      </c>
      <c r="B287" s="22" t="str">
        <f>'Liste Linéaire_Togo'!B287</f>
        <v>MOUSSA Sahada</v>
      </c>
      <c r="C287" s="22" t="str">
        <f>'Liste Linéaire_Togo'!F287</f>
        <v>Féminin</v>
      </c>
      <c r="D287" s="22" t="str">
        <f>'Liste Linéaire_Togo'!G287</f>
        <v>Apprenti couturière</v>
      </c>
      <c r="E287" s="22" t="str">
        <f>'Liste Linéaire_Togo'!I287</f>
        <v>Alinka</v>
      </c>
      <c r="F287" s="22" t="str">
        <f>VLOOKUP(E287,CARTE!$C$1:$F$300,3,FALSE)</f>
        <v>6.21494796391453</v>
      </c>
      <c r="G287" s="22" t="str">
        <f>VLOOKUP(E287,CARTE!$C$1:$F$300,4,FALSE)</f>
        <v xml:space="preserve"> 1.2177901541906115</v>
      </c>
      <c r="H287" s="22" t="str">
        <f>'Liste Linéaire_Togo'!AM287</f>
        <v>Agoè-Nyivé 4</v>
      </c>
      <c r="I287" s="22" t="str">
        <f>'Liste Linéaire_Togo'!N287</f>
        <v xml:space="preserve">Agoè-Nyivé </v>
      </c>
      <c r="J287" s="22" t="str">
        <f>'Liste Linéaire_Togo'!O287</f>
        <v>Grand Lomé</v>
      </c>
      <c r="K287" s="23">
        <f>'Liste Linéaire_Togo'!P287</f>
        <v>45656</v>
      </c>
      <c r="L287" s="22" t="str">
        <f>'Liste Linéaire_Togo'!Q287</f>
        <v>S1</v>
      </c>
      <c r="M287" s="25" t="str">
        <f>'Liste Linéaire_Togo'!AC287</f>
        <v>Pure Water</v>
      </c>
      <c r="N287" s="22" t="str">
        <f>'Liste Linéaire_Togo'!AF287</f>
        <v>négatif</v>
      </c>
      <c r="O287" s="22" t="str">
        <f>'Liste Linéaire_Togo'!AH287</f>
        <v>Non</v>
      </c>
      <c r="P287" s="23">
        <f>'Liste Linéaire_Togo'!AI287</f>
        <v>45657</v>
      </c>
      <c r="Q287" s="22" t="str">
        <f>'Liste Linéaire_Togo'!AJ287</f>
        <v>Guéri</v>
      </c>
      <c r="R287" s="22" t="str">
        <f>'Liste Linéaire_Togo'!AO287</f>
        <v>negatif</v>
      </c>
      <c r="S287" s="22" t="str">
        <f>'Liste Linéaire_Togo'!AN287</f>
        <v>Togblekope</v>
      </c>
    </row>
    <row r="288" spans="1:19" ht="30">
      <c r="A288" t="str">
        <f t="shared" si="5"/>
        <v>Point (1.2103335 6.276445911)</v>
      </c>
      <c r="B288" s="22" t="str">
        <f>'Liste Linéaire_Togo'!B288</f>
        <v>LAL Idrissa</v>
      </c>
      <c r="C288" s="22" t="str">
        <f>'Liste Linéaire_Togo'!F288</f>
        <v>Masculin</v>
      </c>
      <c r="D288" s="22" t="str">
        <f>'Liste Linéaire_Togo'!G288</f>
        <v>Enfant</v>
      </c>
      <c r="E288" s="22" t="str">
        <f>'Liste Linéaire_Togo'!I288</f>
        <v>Agotimé</v>
      </c>
      <c r="F288" s="22" t="str">
        <f>VLOOKUP(E288,CARTE!$C$1:$F$300,3,FALSE)</f>
        <v>6.276445911</v>
      </c>
      <c r="G288" s="22" t="str">
        <f>VLOOKUP(E288,CARTE!$C$1:$F$300,4,FALSE)</f>
        <v>1.2103335</v>
      </c>
      <c r="H288" s="22" t="str">
        <f>'Liste Linéaire_Togo'!AM288</f>
        <v>Agoè-Nyivé 4</v>
      </c>
      <c r="I288" s="22" t="str">
        <f>'Liste Linéaire_Togo'!N288</f>
        <v xml:space="preserve">Agoè-Nyivé </v>
      </c>
      <c r="J288" s="22" t="str">
        <f>'Liste Linéaire_Togo'!O288</f>
        <v>Grand Lomé</v>
      </c>
      <c r="K288" s="23">
        <f>'Liste Linéaire_Togo'!P288</f>
        <v>45654</v>
      </c>
      <c r="L288" s="22" t="str">
        <f>'Liste Linéaire_Togo'!Q288</f>
        <v>S52</v>
      </c>
      <c r="M288" s="25" t="str">
        <f>'Liste Linéaire_Togo'!AC288</f>
        <v>Forage, Pure Water</v>
      </c>
      <c r="N288" s="22" t="str">
        <f>'Liste Linéaire_Togo'!AF288</f>
        <v>négatif</v>
      </c>
      <c r="O288" s="22" t="str">
        <f>'Liste Linéaire_Togo'!AH288</f>
        <v>Non</v>
      </c>
      <c r="P288" s="23">
        <f>'Liste Linéaire_Togo'!AI288</f>
        <v>45657</v>
      </c>
      <c r="Q288" s="22" t="str">
        <f>'Liste Linéaire_Togo'!AJ288</f>
        <v>Guéri</v>
      </c>
      <c r="R288" s="22" t="str">
        <f>'Liste Linéaire_Togo'!AO288</f>
        <v>negatif</v>
      </c>
      <c r="S288" s="22" t="str">
        <f>'Liste Linéaire_Togo'!AN288</f>
        <v>Togblekope</v>
      </c>
    </row>
    <row r="289" spans="1:19" ht="30">
      <c r="A289" t="str">
        <f t="shared" si="5"/>
        <v>Point (1.2103335 6.276445911)</v>
      </c>
      <c r="B289" s="22" t="str">
        <f>'Liste Linéaire_Togo'!B289</f>
        <v xml:space="preserve">GOMON Abima </v>
      </c>
      <c r="C289" s="22" t="str">
        <f>'Liste Linéaire_Togo'!F289</f>
        <v>Féminin</v>
      </c>
      <c r="D289" s="22" t="str">
        <f>'Liste Linéaire_Togo'!G289</f>
        <v>Enfant</v>
      </c>
      <c r="E289" s="22" t="str">
        <f>'Liste Linéaire_Togo'!I289</f>
        <v>Zilidji</v>
      </c>
      <c r="F289" s="22" t="str">
        <f>VLOOKUP(E289,CARTE!$C$1:$F$300,3,FALSE)</f>
        <v>6.276445911</v>
      </c>
      <c r="G289" s="22" t="str">
        <f>VLOOKUP(E289,CARTE!$C$1:$F$300,4,FALSE)</f>
        <v>1.2103335</v>
      </c>
      <c r="H289" s="22" t="str">
        <f>'Liste Linéaire_Togo'!AM289</f>
        <v>Agoè-Nyivé 4</v>
      </c>
      <c r="I289" s="22" t="str">
        <f>'Liste Linéaire_Togo'!N289</f>
        <v xml:space="preserve">Agoè-Nyivé </v>
      </c>
      <c r="J289" s="22" t="str">
        <f>'Liste Linéaire_Togo'!O289</f>
        <v>Grand Lomé</v>
      </c>
      <c r="K289" s="23">
        <f>'Liste Linéaire_Togo'!P289</f>
        <v>45657</v>
      </c>
      <c r="L289" s="22" t="str">
        <f>'Liste Linéaire_Togo'!Q289</f>
        <v>S1</v>
      </c>
      <c r="M289" s="25" t="str">
        <f>'Liste Linéaire_Togo'!AC289</f>
        <v>Forage</v>
      </c>
      <c r="N289" s="22" t="str">
        <f>'Liste Linéaire_Togo'!AF289</f>
        <v>négatif</v>
      </c>
      <c r="O289" s="22" t="str">
        <f>'Liste Linéaire_Togo'!AH289</f>
        <v>Non</v>
      </c>
      <c r="P289" s="23">
        <f>'Liste Linéaire_Togo'!AI289</f>
        <v>45657</v>
      </c>
      <c r="Q289" s="22" t="str">
        <f>'Liste Linéaire_Togo'!AJ289</f>
        <v>Guéri</v>
      </c>
      <c r="R289" s="22" t="str">
        <f>'Liste Linéaire_Togo'!AO289</f>
        <v>negatif</v>
      </c>
      <c r="S289" s="22" t="str">
        <f>'Liste Linéaire_Togo'!AN289</f>
        <v>Togblekope</v>
      </c>
    </row>
    <row r="290" spans="1:19" ht="60">
      <c r="A290" t="str">
        <f t="shared" si="5"/>
        <v>Point (1.2103335 6.276445911)</v>
      </c>
      <c r="B290" s="22" t="str">
        <f>'Liste Linéaire_Togo'!B290</f>
        <v xml:space="preserve">ABIBOU Hannanatou </v>
      </c>
      <c r="C290" s="22" t="str">
        <f>'Liste Linéaire_Togo'!F290</f>
        <v>Féminin</v>
      </c>
      <c r="D290" s="22" t="str">
        <f>'Liste Linéaire_Togo'!G290</f>
        <v>Enfant</v>
      </c>
      <c r="E290" s="22" t="str">
        <f>'Liste Linéaire_Togo'!I290</f>
        <v>Zongo zilikpota derrière AMANA</v>
      </c>
      <c r="F290" s="22" t="str">
        <f>VLOOKUP(E290,CARTE!$C$1:$F$300,3,FALSE)</f>
        <v>6.276445911</v>
      </c>
      <c r="G290" s="22" t="str">
        <f>VLOOKUP(E290,CARTE!$C$1:$F$300,4,FALSE)</f>
        <v>1.2103335</v>
      </c>
      <c r="H290" s="22" t="str">
        <f>'Liste Linéaire_Togo'!AM290</f>
        <v>Agoè-Nyivé 4</v>
      </c>
      <c r="I290" s="22" t="str">
        <f>'Liste Linéaire_Togo'!N290</f>
        <v xml:space="preserve">Agoè-Nyivé </v>
      </c>
      <c r="J290" s="22" t="str">
        <f>'Liste Linéaire_Togo'!O290</f>
        <v>Grand Lomé</v>
      </c>
      <c r="K290" s="23">
        <f>'Liste Linéaire_Togo'!P290</f>
        <v>45653</v>
      </c>
      <c r="L290" s="22" t="str">
        <f>'Liste Linéaire_Togo'!Q290</f>
        <v>S52</v>
      </c>
      <c r="M290" s="25" t="str">
        <f>'Liste Linéaire_Togo'!AC290</f>
        <v>Forage</v>
      </c>
      <c r="N290" s="22" t="str">
        <f>'Liste Linéaire_Togo'!AF290</f>
        <v>négatif</v>
      </c>
      <c r="O290" s="22" t="str">
        <f>'Liste Linéaire_Togo'!AH290</f>
        <v>Non</v>
      </c>
      <c r="P290" s="23">
        <f>'Liste Linéaire_Togo'!AI290</f>
        <v>45658</v>
      </c>
      <c r="Q290" s="22" t="str">
        <f>'Liste Linéaire_Togo'!AJ290</f>
        <v>Guéri</v>
      </c>
      <c r="R290" s="22" t="str">
        <f>'Liste Linéaire_Togo'!AO290</f>
        <v>negatif</v>
      </c>
      <c r="S290" s="22" t="str">
        <f>'Liste Linéaire_Togo'!AN290</f>
        <v>Togblekope</v>
      </c>
    </row>
    <row r="291" spans="1:19" ht="30">
      <c r="A291" t="str">
        <f t="shared" si="5"/>
        <v>Point (1.2103335 6.276445911)</v>
      </c>
      <c r="B291" s="22" t="str">
        <f>'Liste Linéaire_Togo'!B291</f>
        <v xml:space="preserve">BASSIR Adam </v>
      </c>
      <c r="C291" s="22" t="str">
        <f>'Liste Linéaire_Togo'!F291</f>
        <v>Masculin</v>
      </c>
      <c r="D291" s="22" t="str">
        <f>'Liste Linéaire_Togo'!G291</f>
        <v xml:space="preserve">Revendeur </v>
      </c>
      <c r="E291" s="22" t="str">
        <f>'Liste Linéaire_Togo'!I291</f>
        <v>Zongo derrière la poste</v>
      </c>
      <c r="F291" s="22" t="str">
        <f>VLOOKUP(E291,CARTE!$C$1:$F$300,3,FALSE)</f>
        <v>6.276445911</v>
      </c>
      <c r="G291" s="22" t="str">
        <f>VLOOKUP(E291,CARTE!$C$1:$F$300,4,FALSE)</f>
        <v>1.2103335</v>
      </c>
      <c r="H291" s="22" t="str">
        <f>'Liste Linéaire_Togo'!AM291</f>
        <v>Agoè-Nyivé 4</v>
      </c>
      <c r="I291" s="22" t="str">
        <f>'Liste Linéaire_Togo'!N291</f>
        <v xml:space="preserve">Agoè-Nyivé </v>
      </c>
      <c r="J291" s="22" t="str">
        <f>'Liste Linéaire_Togo'!O291</f>
        <v>Grand Lomé</v>
      </c>
      <c r="K291" s="23">
        <f>'Liste Linéaire_Togo'!P291</f>
        <v>45656</v>
      </c>
      <c r="L291" s="22" t="str">
        <f>'Liste Linéaire_Togo'!Q291</f>
        <v>S1</v>
      </c>
      <c r="M291" s="25" t="str">
        <f>'Liste Linéaire_Togo'!AC291</f>
        <v>Forage, Pure Water</v>
      </c>
      <c r="N291" s="22" t="str">
        <f>'Liste Linéaire_Togo'!AF291</f>
        <v>négatif</v>
      </c>
      <c r="O291" s="22" t="str">
        <f>'Liste Linéaire_Togo'!AH291</f>
        <v>Non</v>
      </c>
      <c r="P291" s="23">
        <f>'Liste Linéaire_Togo'!AI291</f>
        <v>45658</v>
      </c>
      <c r="Q291" s="22" t="str">
        <f>'Liste Linéaire_Togo'!AJ291</f>
        <v>Guéri</v>
      </c>
      <c r="R291" s="22" t="str">
        <f>'Liste Linéaire_Togo'!AO291</f>
        <v>negatif</v>
      </c>
      <c r="S291" s="22" t="str">
        <f>'Liste Linéaire_Togo'!AN291</f>
        <v>Togblekope</v>
      </c>
    </row>
    <row r="292" spans="1:19" ht="45">
      <c r="A292" t="str">
        <f t="shared" si="5"/>
        <v>Point ( 1.203927 6.250142)</v>
      </c>
      <c r="B292" s="22" t="str">
        <f>'Liste Linéaire_Togo'!B292</f>
        <v>ADAMOU Chamsia</v>
      </c>
      <c r="C292" s="22" t="str">
        <f>'Liste Linéaire_Togo'!F292</f>
        <v>Féminin</v>
      </c>
      <c r="D292" s="22" t="str">
        <f>'Liste Linéaire_Togo'!G292</f>
        <v>Ménagère</v>
      </c>
      <c r="E292" s="22" t="str">
        <f>'Liste Linéaire_Togo'!I292</f>
        <v>Haoussa Zongo</v>
      </c>
      <c r="F292" s="22" t="str">
        <f>VLOOKUP(E292,CARTE!$C$1:$F$300,3,FALSE)</f>
        <v>6.250142</v>
      </c>
      <c r="G292" s="22" t="str">
        <f>VLOOKUP(E292,CARTE!$C$1:$F$300,4,FALSE)</f>
        <v xml:space="preserve"> 1.203927</v>
      </c>
      <c r="H292" s="22" t="str">
        <f>'Liste Linéaire_Togo'!AM292</f>
        <v>Agoè-Nyivé 4</v>
      </c>
      <c r="I292" s="22" t="str">
        <f>'Liste Linéaire_Togo'!N292</f>
        <v xml:space="preserve">Agoè-Nyivé </v>
      </c>
      <c r="J292" s="22" t="str">
        <f>'Liste Linéaire_Togo'!O292</f>
        <v>Grand Lomé</v>
      </c>
      <c r="K292" s="23">
        <f>'Liste Linéaire_Togo'!P292</f>
        <v>45657</v>
      </c>
      <c r="L292" s="22" t="str">
        <f>'Liste Linéaire_Togo'!Q292</f>
        <v>S1</v>
      </c>
      <c r="M292" s="25" t="str">
        <f>'Liste Linéaire_Togo'!AC292</f>
        <v>Forage, Pure Water</v>
      </c>
      <c r="N292" s="22" t="str">
        <f>'Liste Linéaire_Togo'!AF292</f>
        <v>négatif</v>
      </c>
      <c r="O292" s="22" t="str">
        <f>'Liste Linéaire_Togo'!AH292</f>
        <v>Non</v>
      </c>
      <c r="P292" s="23">
        <f>'Liste Linéaire_Togo'!AI292</f>
        <v>45658</v>
      </c>
      <c r="Q292" s="22" t="str">
        <f>'Liste Linéaire_Togo'!AJ292</f>
        <v>Guéri</v>
      </c>
      <c r="R292" s="22" t="str">
        <f>'Liste Linéaire_Togo'!AO292</f>
        <v>negatif</v>
      </c>
      <c r="S292" s="22" t="str">
        <f>'Liste Linéaire_Togo'!AN292</f>
        <v>Togblekope</v>
      </c>
    </row>
    <row r="293" spans="1:19" ht="45">
      <c r="A293" t="str">
        <f t="shared" si="5"/>
        <v>Point (1.2103337 6.276445913)</v>
      </c>
      <c r="B293" s="22" t="str">
        <f>'Liste Linéaire_Togo'!B293</f>
        <v>KANGUE Moudjalid</v>
      </c>
      <c r="C293" s="22" t="str">
        <f>'Liste Linéaire_Togo'!F293</f>
        <v>Masculin</v>
      </c>
      <c r="D293" s="22" t="str">
        <f>'Liste Linéaire_Togo'!G293</f>
        <v>Enfant</v>
      </c>
      <c r="E293" s="22" t="str">
        <f>'Liste Linéaire_Togo'!I293</f>
        <v>Zongo zilikpota Nagodé</v>
      </c>
      <c r="F293" s="22" t="str">
        <f>VLOOKUP(E293,CARTE!$C$1:$F$300,3,FALSE)</f>
        <v>6.276445913</v>
      </c>
      <c r="G293" s="22" t="str">
        <f>VLOOKUP(E293,CARTE!$C$1:$F$300,4,FALSE)</f>
        <v>1.2103337</v>
      </c>
      <c r="H293" s="22" t="str">
        <f>'Liste Linéaire_Togo'!AM293</f>
        <v>Agoè-Nyivé 4</v>
      </c>
      <c r="I293" s="22" t="str">
        <f>'Liste Linéaire_Togo'!N293</f>
        <v xml:space="preserve">Agoè-Nyivé </v>
      </c>
      <c r="J293" s="22" t="str">
        <f>'Liste Linéaire_Togo'!O293</f>
        <v>Grand Lomé</v>
      </c>
      <c r="K293" s="23">
        <f>'Liste Linéaire_Togo'!P293</f>
        <v>45657</v>
      </c>
      <c r="L293" s="22" t="str">
        <f>'Liste Linéaire_Togo'!Q293</f>
        <v>S1</v>
      </c>
      <c r="M293" s="25" t="str">
        <f>'Liste Linéaire_Togo'!AC293</f>
        <v>Forage, Pure Water</v>
      </c>
      <c r="N293" s="22" t="str">
        <f>'Liste Linéaire_Togo'!AF293</f>
        <v>négatif</v>
      </c>
      <c r="O293" s="22" t="str">
        <f>'Liste Linéaire_Togo'!AH293</f>
        <v>Non</v>
      </c>
      <c r="P293" s="23">
        <f>'Liste Linéaire_Togo'!AI293</f>
        <v>45658</v>
      </c>
      <c r="Q293" s="22" t="str">
        <f>'Liste Linéaire_Togo'!AJ293</f>
        <v>Guéri</v>
      </c>
      <c r="R293" s="22" t="str">
        <f>'Liste Linéaire_Togo'!AO293</f>
        <v>negatif</v>
      </c>
      <c r="S293" s="22" t="str">
        <f>'Liste Linéaire_Togo'!AN293</f>
        <v>Togblekope</v>
      </c>
    </row>
    <row r="294" spans="1:19" ht="45">
      <c r="A294" t="str">
        <f t="shared" si="5"/>
        <v>Point ( 1.2177901541906115 6.21494796391453)</v>
      </c>
      <c r="B294" s="22" t="str">
        <f>'Liste Linéaire_Togo'!B294</f>
        <v>HOUZOU Essohonbè</v>
      </c>
      <c r="C294" s="22" t="str">
        <f>'Liste Linéaire_Togo'!F294</f>
        <v>Féminin</v>
      </c>
      <c r="D294" s="22" t="str">
        <f>'Liste Linéaire_Togo'!G294</f>
        <v>Revendeuse</v>
      </c>
      <c r="E294" s="22" t="str">
        <f>'Liste Linéaire_Togo'!I294</f>
        <v>Alinka</v>
      </c>
      <c r="F294" s="22" t="str">
        <f>VLOOKUP(E294,CARTE!$C$1:$F$300,3,FALSE)</f>
        <v>6.21494796391453</v>
      </c>
      <c r="G294" s="22" t="str">
        <f>VLOOKUP(E294,CARTE!$C$1:$F$300,4,FALSE)</f>
        <v xml:space="preserve"> 1.2177901541906115</v>
      </c>
      <c r="H294" s="22" t="str">
        <f>'Liste Linéaire_Togo'!AM294</f>
        <v>Agoè-Nyivé 4</v>
      </c>
      <c r="I294" s="22" t="str">
        <f>'Liste Linéaire_Togo'!N294</f>
        <v xml:space="preserve">Agoè-Nyivé </v>
      </c>
      <c r="J294" s="22" t="str">
        <f>'Liste Linéaire_Togo'!O294</f>
        <v>Grand Lomé</v>
      </c>
      <c r="K294" s="23">
        <f>'Liste Linéaire_Togo'!P294</f>
        <v>45659</v>
      </c>
      <c r="L294" s="22" t="str">
        <f>'Liste Linéaire_Togo'!Q294</f>
        <v>S1</v>
      </c>
      <c r="M294" s="25" t="str">
        <f>'Liste Linéaire_Togo'!AC294</f>
        <v>Forage, Pure Water</v>
      </c>
      <c r="N294" s="22" t="str">
        <f>'Liste Linéaire_Togo'!AF294</f>
        <v>négatif</v>
      </c>
      <c r="O294" s="22" t="str">
        <f>'Liste Linéaire_Togo'!AH294</f>
        <v>Non</v>
      </c>
      <c r="P294" s="23">
        <f>'Liste Linéaire_Togo'!AI294</f>
        <v>45659</v>
      </c>
      <c r="Q294" s="22" t="str">
        <f>'Liste Linéaire_Togo'!AJ294</f>
        <v>Guéri</v>
      </c>
      <c r="R294" s="22" t="str">
        <f>'Liste Linéaire_Togo'!AO294</f>
        <v>negatif</v>
      </c>
      <c r="S294" s="22" t="str">
        <f>'Liste Linéaire_Togo'!AN294</f>
        <v>Togblekope</v>
      </c>
    </row>
    <row r="295" spans="1:19" ht="45">
      <c r="A295" t="str">
        <f t="shared" si="5"/>
        <v>Point (1.2103337 6.276445913)</v>
      </c>
      <c r="B295" s="22" t="str">
        <f>'Liste Linéaire_Togo'!B295</f>
        <v>SIAGOU Modeste Tampo</v>
      </c>
      <c r="C295" s="22" t="str">
        <f>'Liste Linéaire_Togo'!F295</f>
        <v>Masculin</v>
      </c>
      <c r="D295" s="22" t="str">
        <f>'Liste Linéaire_Togo'!G295</f>
        <v>Elève</v>
      </c>
      <c r="E295" s="22" t="str">
        <f>'Liste Linéaire_Togo'!I295</f>
        <v>Zongo petit paris</v>
      </c>
      <c r="F295" s="22" t="str">
        <f>VLOOKUP(E295,CARTE!$C$1:$F$300,3,FALSE)</f>
        <v>6.276445913</v>
      </c>
      <c r="G295" s="22" t="str">
        <f>VLOOKUP(E295,CARTE!$C$1:$F$300,4,FALSE)</f>
        <v>1.2103337</v>
      </c>
      <c r="H295" s="22" t="str">
        <f>'Liste Linéaire_Togo'!AM295</f>
        <v>Agoè-Nyivé 4</v>
      </c>
      <c r="I295" s="22" t="str">
        <f>'Liste Linéaire_Togo'!N295</f>
        <v xml:space="preserve">Agoè-Nyivé </v>
      </c>
      <c r="J295" s="22" t="str">
        <f>'Liste Linéaire_Togo'!O295</f>
        <v>Grand Lomé</v>
      </c>
      <c r="K295" s="23">
        <f>'Liste Linéaire_Togo'!P295</f>
        <v>45659</v>
      </c>
      <c r="L295" s="22" t="str">
        <f>'Liste Linéaire_Togo'!Q295</f>
        <v>S1</v>
      </c>
      <c r="M295" s="25" t="str">
        <f>'Liste Linéaire_Togo'!AC295</f>
        <v>Forage, Pure Water</v>
      </c>
      <c r="N295" s="22" t="str">
        <f>'Liste Linéaire_Togo'!AF295</f>
        <v>négatif</v>
      </c>
      <c r="O295" s="22" t="str">
        <f>'Liste Linéaire_Togo'!AH295</f>
        <v>Non</v>
      </c>
      <c r="P295" s="23">
        <f>'Liste Linéaire_Togo'!AI295</f>
        <v>45660</v>
      </c>
      <c r="Q295" s="22" t="str">
        <f>'Liste Linéaire_Togo'!AJ295</f>
        <v>Guéri</v>
      </c>
      <c r="R295" s="22" t="str">
        <f>'Liste Linéaire_Togo'!AO295</f>
        <v>negatif</v>
      </c>
      <c r="S295" s="22" t="str">
        <f>'Liste Linéaire_Togo'!AN295</f>
        <v>Togblekope</v>
      </c>
    </row>
    <row r="296" spans="1:19" ht="30">
      <c r="A296" t="str">
        <f t="shared" si="5"/>
        <v>Point (1.2103337 6.276445913)</v>
      </c>
      <c r="B296" s="22" t="str">
        <f>'Liste Linéaire_Togo'!B296</f>
        <v>ALAYO Mèmene</v>
      </c>
      <c r="C296" s="22" t="str">
        <f>'Liste Linéaire_Togo'!F296</f>
        <v>Masculin</v>
      </c>
      <c r="D296" s="22" t="str">
        <f>'Liste Linéaire_Togo'!G296</f>
        <v>Enseignant</v>
      </c>
      <c r="E296" s="22" t="str">
        <f>'Liste Linéaire_Togo'!I296</f>
        <v>Zongo Akoin</v>
      </c>
      <c r="F296" s="22" t="str">
        <f>VLOOKUP(E296,CARTE!$C$1:$F$300,3,FALSE)</f>
        <v>6.276445913</v>
      </c>
      <c r="G296" s="22" t="str">
        <f>VLOOKUP(E296,CARTE!$C$1:$F$300,4,FALSE)</f>
        <v>1.2103337</v>
      </c>
      <c r="H296" s="22" t="str">
        <f>'Liste Linéaire_Togo'!AM296</f>
        <v>Agoè-Nyivé 4</v>
      </c>
      <c r="I296" s="22" t="str">
        <f>'Liste Linéaire_Togo'!N296</f>
        <v xml:space="preserve">Agoè-Nyivé </v>
      </c>
      <c r="J296" s="22" t="str">
        <f>'Liste Linéaire_Togo'!O296</f>
        <v>Grand Lomé</v>
      </c>
      <c r="K296" s="23">
        <f>'Liste Linéaire_Togo'!P296</f>
        <v>45659</v>
      </c>
      <c r="L296" s="22" t="str">
        <f>'Liste Linéaire_Togo'!Q296</f>
        <v>S1</v>
      </c>
      <c r="M296" s="25" t="str">
        <f>'Liste Linéaire_Togo'!AC296</f>
        <v>Forage, Pure Water</v>
      </c>
      <c r="N296" s="22" t="str">
        <f>'Liste Linéaire_Togo'!AF296</f>
        <v>négatif</v>
      </c>
      <c r="O296" s="22" t="str">
        <f>'Liste Linéaire_Togo'!AH296</f>
        <v>Non</v>
      </c>
      <c r="P296" s="23">
        <f>'Liste Linéaire_Togo'!AI296</f>
        <v>45660</v>
      </c>
      <c r="Q296" s="22" t="str">
        <f>'Liste Linéaire_Togo'!AJ296</f>
        <v>Guéri</v>
      </c>
      <c r="R296" s="22" t="str">
        <f>'Liste Linéaire_Togo'!AO296</f>
        <v>negatif</v>
      </c>
      <c r="S296" s="22" t="str">
        <f>'Liste Linéaire_Togo'!AN296</f>
        <v>Togblekope</v>
      </c>
    </row>
    <row r="297" spans="1:19" ht="45">
      <c r="A297" t="str">
        <f t="shared" si="5"/>
        <v>Point ( 1.203927 6.250142)</v>
      </c>
      <c r="B297" s="22" t="str">
        <f>'Liste Linéaire_Togo'!B297</f>
        <v>AOUDOU Abdoul Hamid</v>
      </c>
      <c r="C297" s="22" t="str">
        <f>'Liste Linéaire_Togo'!F297</f>
        <v>Masculin</v>
      </c>
      <c r="D297" s="22" t="str">
        <f>'Liste Linéaire_Togo'!G297</f>
        <v>Enfant</v>
      </c>
      <c r="E297" s="22" t="str">
        <f>'Liste Linéaire_Togo'!I297</f>
        <v>Agoè Zongo</v>
      </c>
      <c r="F297" s="22" t="str">
        <f>VLOOKUP(E297,CARTE!$C$1:$F$300,3,FALSE)</f>
        <v>6.250142</v>
      </c>
      <c r="G297" s="22" t="str">
        <f>VLOOKUP(E297,CARTE!$C$1:$F$300,4,FALSE)</f>
        <v xml:space="preserve"> 1.203927</v>
      </c>
      <c r="H297" s="22" t="str">
        <f>'Liste Linéaire_Togo'!AM297</f>
        <v>Agoè-Nyivé 4</v>
      </c>
      <c r="I297" s="22" t="str">
        <f>'Liste Linéaire_Togo'!N297</f>
        <v xml:space="preserve">Agoè-Nyivé </v>
      </c>
      <c r="J297" s="22" t="str">
        <f>'Liste Linéaire_Togo'!O297</f>
        <v>Grand Lomé</v>
      </c>
      <c r="K297" s="23">
        <f>'Liste Linéaire_Togo'!P297</f>
        <v>45660</v>
      </c>
      <c r="L297" s="22" t="str">
        <f>'Liste Linéaire_Togo'!Q297</f>
        <v>S1</v>
      </c>
      <c r="M297" s="25" t="str">
        <f>'Liste Linéaire_Togo'!AC297</f>
        <v>Forage, Pure Water</v>
      </c>
      <c r="N297" s="22" t="str">
        <f>'Liste Linéaire_Togo'!AF297</f>
        <v>négatif</v>
      </c>
      <c r="O297" s="22" t="str">
        <f>'Liste Linéaire_Togo'!AH297</f>
        <v>Non</v>
      </c>
      <c r="P297" s="23">
        <f>'Liste Linéaire_Togo'!AI297</f>
        <v>45660</v>
      </c>
      <c r="Q297" s="22" t="str">
        <f>'Liste Linéaire_Togo'!AJ297</f>
        <v>Guéri</v>
      </c>
      <c r="R297" s="22" t="str">
        <f>'Liste Linéaire_Togo'!AO297</f>
        <v>negatif</v>
      </c>
      <c r="S297" s="22" t="str">
        <f>'Liste Linéaire_Togo'!AN297</f>
        <v>Togblekope</v>
      </c>
    </row>
    <row r="298" spans="1:19" ht="30">
      <c r="A298" t="str">
        <f t="shared" si="5"/>
        <v>Point ( 1.203927 6.250142)</v>
      </c>
      <c r="B298" s="22" t="str">
        <f>'Liste Linéaire_Togo'!B298</f>
        <v>NIAMDOU Nass</v>
      </c>
      <c r="C298" s="22" t="str">
        <f>'Liste Linéaire_Togo'!F298</f>
        <v>Masculin</v>
      </c>
      <c r="D298" s="22" t="str">
        <f>'Liste Linéaire_Togo'!G298</f>
        <v>Enfant</v>
      </c>
      <c r="E298" s="22" t="str">
        <f>'Liste Linéaire_Togo'!I298</f>
        <v>Haoussa Zongo</v>
      </c>
      <c r="F298" s="22" t="str">
        <f>VLOOKUP(E298,CARTE!$C$1:$F$300,3,FALSE)</f>
        <v>6.250142</v>
      </c>
      <c r="G298" s="22" t="str">
        <f>VLOOKUP(E298,CARTE!$C$1:$F$300,4,FALSE)</f>
        <v xml:space="preserve"> 1.203927</v>
      </c>
      <c r="H298" s="22" t="str">
        <f>'Liste Linéaire_Togo'!AM298</f>
        <v>Agoè-Nyivé 4</v>
      </c>
      <c r="I298" s="22" t="str">
        <f>'Liste Linéaire_Togo'!N298</f>
        <v xml:space="preserve">Agoè-Nyivé </v>
      </c>
      <c r="J298" s="22" t="str">
        <f>'Liste Linéaire_Togo'!O298</f>
        <v>Grand Lomé</v>
      </c>
      <c r="K298" s="23">
        <f>'Liste Linéaire_Togo'!P298</f>
        <v>45660</v>
      </c>
      <c r="L298" s="22" t="str">
        <f>'Liste Linéaire_Togo'!Q298</f>
        <v>S1</v>
      </c>
      <c r="M298" s="25" t="str">
        <f>'Liste Linéaire_Togo'!AC298</f>
        <v>Forage, Pure Water</v>
      </c>
      <c r="N298" s="22" t="str">
        <f>'Liste Linéaire_Togo'!AF298</f>
        <v>négatif</v>
      </c>
      <c r="O298" s="22" t="str">
        <f>'Liste Linéaire_Togo'!AH298</f>
        <v>Non</v>
      </c>
      <c r="P298" s="23">
        <f>'Liste Linéaire_Togo'!AI298</f>
        <v>45660</v>
      </c>
      <c r="Q298" s="22" t="str">
        <f>'Liste Linéaire_Togo'!AJ298</f>
        <v>Guéri</v>
      </c>
      <c r="R298" s="22" t="str">
        <f>'Liste Linéaire_Togo'!AO298</f>
        <v>negatif</v>
      </c>
      <c r="S298" s="22" t="str">
        <f>'Liste Linéaire_Togo'!AN298</f>
        <v>Togblekope</v>
      </c>
    </row>
    <row r="299" spans="1:19" ht="45">
      <c r="A299" t="str">
        <f t="shared" si="5"/>
        <v>Point (1.2107776 6.250896)</v>
      </c>
      <c r="B299" s="22" t="str">
        <f>'Liste Linéaire_Togo'!B299</f>
        <v>IBRAHI Abdoul Wahab</v>
      </c>
      <c r="C299" s="22" t="str">
        <f>'Liste Linéaire_Togo'!F299</f>
        <v>Masculin</v>
      </c>
      <c r="D299" s="22" t="str">
        <f>'Liste Linéaire_Togo'!G299</f>
        <v>Enfant</v>
      </c>
      <c r="E299" s="22" t="str">
        <f>'Liste Linéaire_Togo'!I299</f>
        <v>Zongo Nagodé</v>
      </c>
      <c r="F299" s="22" t="str">
        <f>VLOOKUP(E299,CARTE!$C$1:$F$300,3,FALSE)</f>
        <v>6.250896</v>
      </c>
      <c r="G299" s="22" t="str">
        <f>VLOOKUP(E299,CARTE!$C$1:$F$300,4,FALSE)</f>
        <v>1.2107776</v>
      </c>
      <c r="H299" s="22" t="str">
        <f>'Liste Linéaire_Togo'!AM299</f>
        <v>Agoè-Nyivé 4</v>
      </c>
      <c r="I299" s="22" t="str">
        <f>'Liste Linéaire_Togo'!N299</f>
        <v xml:space="preserve">Agoè-Nyivé </v>
      </c>
      <c r="J299" s="22" t="str">
        <f>'Liste Linéaire_Togo'!O299</f>
        <v>Grand Lomé</v>
      </c>
      <c r="K299" s="23">
        <f>'Liste Linéaire_Togo'!P299</f>
        <v>45658</v>
      </c>
      <c r="L299" s="22" t="str">
        <f>'Liste Linéaire_Togo'!Q299</f>
        <v>S1</v>
      </c>
      <c r="M299" s="25" t="str">
        <f>'Liste Linéaire_Togo'!AC299</f>
        <v>Forage</v>
      </c>
      <c r="N299" s="22" t="str">
        <f>'Liste Linéaire_Togo'!AF299</f>
        <v>POSITIF</v>
      </c>
      <c r="O299" s="22" t="str">
        <f>'Liste Linéaire_Togo'!AH299</f>
        <v>Oui</v>
      </c>
      <c r="P299" s="23" t="str">
        <f>'Liste Linéaire_Togo'!AI299</f>
        <v>En hospitalisation</v>
      </c>
      <c r="Q299" s="22" t="str">
        <f>'Liste Linéaire_Togo'!AJ299</f>
        <v>Guéri</v>
      </c>
      <c r="R299" s="22" t="str">
        <f>'Liste Linéaire_Togo'!AO299</f>
        <v>Positif</v>
      </c>
      <c r="S299" s="22" t="str">
        <f>'Liste Linéaire_Togo'!AN299</f>
        <v>Togblekope</v>
      </c>
    </row>
    <row r="300" spans="1:19" ht="30">
      <c r="A300" t="str">
        <f t="shared" si="5"/>
        <v>Point (1.2103337 6.276445913)</v>
      </c>
      <c r="B300" s="22" t="str">
        <f>'Liste Linéaire_Togo'!B300</f>
        <v>AROUNA Ibrahim</v>
      </c>
      <c r="C300" s="22" t="str">
        <f>'Liste Linéaire_Togo'!F300</f>
        <v>Masculin</v>
      </c>
      <c r="D300" s="22" t="str">
        <f>'Liste Linéaire_Togo'!G300</f>
        <v>Revendeur</v>
      </c>
      <c r="E300" s="22" t="str">
        <f>'Liste Linéaire_Togo'!I300</f>
        <v>Togblékopé</v>
      </c>
      <c r="F300" s="22" t="str">
        <f>VLOOKUP(E300,CARTE!$C$1:$F$300,3,FALSE)</f>
        <v>6.276445913</v>
      </c>
      <c r="G300" s="22" t="str">
        <f>VLOOKUP(E300,CARTE!$C$1:$F$300,4,FALSE)</f>
        <v>1.2103337</v>
      </c>
      <c r="H300" s="22" t="str">
        <f>'Liste Linéaire_Togo'!AM300</f>
        <v>Agoè-Nyivé 4</v>
      </c>
      <c r="I300" s="22" t="str">
        <f>'Liste Linéaire_Togo'!N300</f>
        <v xml:space="preserve">Agoè-Nyivé </v>
      </c>
      <c r="J300" s="22" t="str">
        <f>'Liste Linéaire_Togo'!O300</f>
        <v>Grand Lomé</v>
      </c>
      <c r="K300" s="23">
        <f>'Liste Linéaire_Togo'!P300</f>
        <v>45661</v>
      </c>
      <c r="L300" s="22" t="str">
        <f>'Liste Linéaire_Togo'!Q300</f>
        <v>S1</v>
      </c>
      <c r="M300" s="25" t="str">
        <f>'Liste Linéaire_Togo'!AC300</f>
        <v>Forage, Pure Water</v>
      </c>
      <c r="N300" s="22" t="str">
        <f>'Liste Linéaire_Togo'!AF300</f>
        <v>négatif</v>
      </c>
      <c r="O300" s="22" t="str">
        <f>'Liste Linéaire_Togo'!AH300</f>
        <v>Non</v>
      </c>
      <c r="P300" s="23">
        <f>'Liste Linéaire_Togo'!AI300</f>
        <v>45661</v>
      </c>
      <c r="Q300" s="22" t="str">
        <f>'Liste Linéaire_Togo'!AJ300</f>
        <v>Guéri</v>
      </c>
      <c r="R300" s="22" t="str">
        <f>'Liste Linéaire_Togo'!AO300</f>
        <v>negatif</v>
      </c>
      <c r="S300" s="22" t="str">
        <f>'Liste Linéaire_Togo'!AN300</f>
        <v>Togblekope</v>
      </c>
    </row>
    <row r="301" spans="1:19" ht="60">
      <c r="A301" t="str">
        <f t="shared" si="5"/>
        <v>Point ( 1.203927 6.250142)</v>
      </c>
      <c r="B301" s="22" t="str">
        <f>'Liste Linéaire_Togo'!B301</f>
        <v>MOUMOUNI Abdoul Aziz</v>
      </c>
      <c r="C301" s="22" t="str">
        <f>'Liste Linéaire_Togo'!F301</f>
        <v>Masculin</v>
      </c>
      <c r="D301" s="22" t="str">
        <f>'Liste Linéaire_Togo'!G301</f>
        <v>Revendeur</v>
      </c>
      <c r="E301" s="22" t="str">
        <f>'Liste Linéaire_Togo'!I301</f>
        <v>Agoè Zongo</v>
      </c>
      <c r="F301" s="22" t="str">
        <f>VLOOKUP(E301,CARTE!$C$1:$F$300,3,FALSE)</f>
        <v>6.250142</v>
      </c>
      <c r="G301" s="22" t="str">
        <f>VLOOKUP(E301,CARTE!$C$1:$F$300,4,FALSE)</f>
        <v xml:space="preserve"> 1.203927</v>
      </c>
      <c r="H301" s="22" t="str">
        <f>'Liste Linéaire_Togo'!AM301</f>
        <v>Agoè-Nyivé 4</v>
      </c>
      <c r="I301" s="22" t="str">
        <f>'Liste Linéaire_Togo'!N301</f>
        <v xml:space="preserve">Agoè-Nyivé </v>
      </c>
      <c r="J301" s="22" t="str">
        <f>'Liste Linéaire_Togo'!O301</f>
        <v>Grand Lomé</v>
      </c>
      <c r="K301" s="23">
        <f>'Liste Linéaire_Togo'!P301</f>
        <v>45661</v>
      </c>
      <c r="L301" s="22" t="str">
        <f>'Liste Linéaire_Togo'!Q301</f>
        <v>S1</v>
      </c>
      <c r="M301" s="25" t="str">
        <f>'Liste Linéaire_Togo'!AC301</f>
        <v>Eau minérale</v>
      </c>
      <c r="N301" s="22" t="str">
        <f>'Liste Linéaire_Togo'!AF301</f>
        <v>négatif</v>
      </c>
      <c r="O301" s="22" t="str">
        <f>'Liste Linéaire_Togo'!AH301</f>
        <v>Non</v>
      </c>
      <c r="P301" s="23">
        <f>'Liste Linéaire_Togo'!AI301</f>
        <v>45661</v>
      </c>
      <c r="Q301" s="22" t="str">
        <f>'Liste Linéaire_Togo'!AJ301</f>
        <v>Guéri</v>
      </c>
      <c r="R301" s="22" t="str">
        <f>'Liste Linéaire_Togo'!AO301</f>
        <v>negatif</v>
      </c>
      <c r="S301" s="22" t="str">
        <f>'Liste Linéaire_Togo'!AN301</f>
        <v>Togblekope</v>
      </c>
    </row>
    <row r="302" spans="1:19" ht="30">
      <c r="A302" t="str">
        <f t="shared" si="5"/>
        <v>Point ( 1.203927 6.250142)</v>
      </c>
      <c r="B302" s="22" t="str">
        <f>'Liste Linéaire_Togo'!B302</f>
        <v>MEDEOU Samuel</v>
      </c>
      <c r="C302" s="22" t="str">
        <f>'Liste Linéaire_Togo'!F302</f>
        <v>Masculin</v>
      </c>
      <c r="D302" s="22" t="str">
        <f>'Liste Linéaire_Togo'!G302</f>
        <v>Enfant</v>
      </c>
      <c r="E302" s="22" t="str">
        <f>'Liste Linéaire_Togo'!I302</f>
        <v>Agoè Zongo</v>
      </c>
      <c r="F302" s="22" t="str">
        <f>VLOOKUP(E302,CARTE!$C$1:$F$300,3,FALSE)</f>
        <v>6.250142</v>
      </c>
      <c r="G302" s="22" t="str">
        <f>VLOOKUP(E302,CARTE!$C$1:$F$300,4,FALSE)</f>
        <v xml:space="preserve"> 1.203927</v>
      </c>
      <c r="H302" s="22" t="str">
        <f>'Liste Linéaire_Togo'!AM302</f>
        <v>Agoè-Nyivé 4</v>
      </c>
      <c r="I302" s="22" t="str">
        <f>'Liste Linéaire_Togo'!N302</f>
        <v xml:space="preserve">Agoè-Nyivé </v>
      </c>
      <c r="J302" s="22" t="str">
        <f>'Liste Linéaire_Togo'!O302</f>
        <v>Grand Lomé</v>
      </c>
      <c r="K302" s="23">
        <f>'Liste Linéaire_Togo'!P302</f>
        <v>45662</v>
      </c>
      <c r="L302" s="22" t="str">
        <f>'Liste Linéaire_Togo'!Q302</f>
        <v>S1</v>
      </c>
      <c r="M302" s="25" t="str">
        <f>'Liste Linéaire_Togo'!AC302</f>
        <v>Forage</v>
      </c>
      <c r="N302" s="22" t="str">
        <f>'Liste Linéaire_Togo'!AF302</f>
        <v>négatif</v>
      </c>
      <c r="O302" s="22" t="str">
        <f>'Liste Linéaire_Togo'!AH302</f>
        <v>Non</v>
      </c>
      <c r="P302" s="23">
        <f>'Liste Linéaire_Togo'!AI302</f>
        <v>45662</v>
      </c>
      <c r="Q302" s="22" t="str">
        <f>'Liste Linéaire_Togo'!AJ302</f>
        <v>Guéri</v>
      </c>
      <c r="R302" s="22" t="str">
        <f>'Liste Linéaire_Togo'!AO302</f>
        <v>negatif</v>
      </c>
      <c r="S302" s="22" t="str">
        <f>'Liste Linéaire_Togo'!AN302</f>
        <v>Togblekope</v>
      </c>
    </row>
    <row r="303" spans="1:19" ht="30">
      <c r="A303" t="str">
        <f t="shared" si="5"/>
        <v>Point ( 1.203927 6.250142)</v>
      </c>
      <c r="B303" s="22" t="str">
        <f>'Liste Linéaire_Togo'!B303</f>
        <v>DIALLO Aicha</v>
      </c>
      <c r="C303" s="22" t="str">
        <f>'Liste Linéaire_Togo'!F303</f>
        <v>Féminin</v>
      </c>
      <c r="D303" s="22" t="str">
        <f>'Liste Linéaire_Togo'!G303</f>
        <v>Enfant</v>
      </c>
      <c r="E303" s="22" t="str">
        <f>'Liste Linéaire_Togo'!I303</f>
        <v>Agoè Zongo</v>
      </c>
      <c r="F303" s="22" t="str">
        <f>VLOOKUP(E303,CARTE!$C$1:$F$300,3,FALSE)</f>
        <v>6.250142</v>
      </c>
      <c r="G303" s="22" t="str">
        <f>VLOOKUP(E303,CARTE!$C$1:$F$300,4,FALSE)</f>
        <v xml:space="preserve"> 1.203927</v>
      </c>
      <c r="H303" s="22" t="str">
        <f>'Liste Linéaire_Togo'!AM303</f>
        <v>Agoè-Nyivé 4</v>
      </c>
      <c r="I303" s="22" t="str">
        <f>'Liste Linéaire_Togo'!N303</f>
        <v xml:space="preserve">Agoè-Nyivé </v>
      </c>
      <c r="J303" s="22" t="str">
        <f>'Liste Linéaire_Togo'!O303</f>
        <v>Grand Lomé</v>
      </c>
      <c r="K303" s="23">
        <f>'Liste Linéaire_Togo'!P303</f>
        <v>45662</v>
      </c>
      <c r="L303" s="22" t="str">
        <f>'Liste Linéaire_Togo'!Q303</f>
        <v>S1</v>
      </c>
      <c r="M303" s="25" t="str">
        <f>'Liste Linéaire_Togo'!AC303</f>
        <v>Forage</v>
      </c>
      <c r="N303" s="22" t="str">
        <f>'Liste Linéaire_Togo'!AF303</f>
        <v>négatif</v>
      </c>
      <c r="O303" s="22" t="str">
        <f>'Liste Linéaire_Togo'!AH303</f>
        <v>Non</v>
      </c>
      <c r="P303" s="23">
        <f>'Liste Linéaire_Togo'!AI303</f>
        <v>45662</v>
      </c>
      <c r="Q303" s="22" t="str">
        <f>'Liste Linéaire_Togo'!AJ303</f>
        <v>Guéri</v>
      </c>
      <c r="R303" s="22" t="str">
        <f>'Liste Linéaire_Togo'!AO303</f>
        <v>negatif</v>
      </c>
      <c r="S303" s="22" t="str">
        <f>'Liste Linéaire_Togo'!AN303</f>
        <v>Togblekope</v>
      </c>
    </row>
    <row r="304" spans="1:19" ht="60">
      <c r="A304" t="str">
        <f t="shared" si="5"/>
        <v>Point (1.2103337 6.276445913)</v>
      </c>
      <c r="B304" s="22" t="str">
        <f>'Liste Linéaire_Togo'!B304</f>
        <v>OUSMANE Abdoulramane</v>
      </c>
      <c r="C304" s="22" t="str">
        <f>'Liste Linéaire_Togo'!F304</f>
        <v>Masculin</v>
      </c>
      <c r="D304" s="22" t="str">
        <f>'Liste Linéaire_Togo'!G304</f>
        <v>Enfant</v>
      </c>
      <c r="E304" s="22" t="str">
        <f>'Liste Linéaire_Togo'!I304</f>
        <v>Agoè-zongo Togo Brik</v>
      </c>
      <c r="F304" s="22" t="str">
        <f>VLOOKUP(E304,CARTE!$C$1:$F$300,3,FALSE)</f>
        <v>6.276445913</v>
      </c>
      <c r="G304" s="22" t="str">
        <f>VLOOKUP(E304,CARTE!$C$1:$F$300,4,FALSE)</f>
        <v>1.2103337</v>
      </c>
      <c r="H304" s="22" t="str">
        <f>'Liste Linéaire_Togo'!AM304</f>
        <v>Agoè-Nyivé 4</v>
      </c>
      <c r="I304" s="22" t="str">
        <f>'Liste Linéaire_Togo'!N304</f>
        <v xml:space="preserve">Agoè-Nyivé </v>
      </c>
      <c r="J304" s="22" t="str">
        <f>'Liste Linéaire_Togo'!O304</f>
        <v>Grand Lomé</v>
      </c>
      <c r="K304" s="23">
        <f>'Liste Linéaire_Togo'!P304</f>
        <v>45661</v>
      </c>
      <c r="L304" s="22" t="str">
        <f>'Liste Linéaire_Togo'!Q304</f>
        <v>S1</v>
      </c>
      <c r="M304" s="25" t="str">
        <f>'Liste Linéaire_Togo'!AC304</f>
        <v>TDE</v>
      </c>
      <c r="N304" s="22" t="str">
        <f>'Liste Linéaire_Togo'!AF304</f>
        <v>négatif</v>
      </c>
      <c r="O304" s="22" t="str">
        <f>'Liste Linéaire_Togo'!AH304</f>
        <v>Non</v>
      </c>
      <c r="P304" s="23">
        <f>'Liste Linéaire_Togo'!AI304</f>
        <v>45662</v>
      </c>
      <c r="Q304" s="22" t="str">
        <f>'Liste Linéaire_Togo'!AJ304</f>
        <v>Guéri</v>
      </c>
      <c r="R304" s="22" t="str">
        <f>'Liste Linéaire_Togo'!AO304</f>
        <v>negatif</v>
      </c>
      <c r="S304" s="22" t="str">
        <f>'Liste Linéaire_Togo'!AN304</f>
        <v>Togblekope</v>
      </c>
    </row>
    <row r="305" spans="1:19" ht="45">
      <c r="A305" t="str">
        <f t="shared" si="5"/>
        <v>Point (1.2103337 6.276445913)</v>
      </c>
      <c r="B305" s="22" t="str">
        <f>'Liste Linéaire_Togo'!B305</f>
        <v xml:space="preserve">SANKPA Sibaishana </v>
      </c>
      <c r="C305" s="22" t="str">
        <f>'Liste Linéaire_Togo'!F305</f>
        <v>Féminin</v>
      </c>
      <c r="D305" s="22" t="str">
        <f>'Liste Linéaire_Togo'!G305</f>
        <v>Elève</v>
      </c>
      <c r="E305" s="22" t="str">
        <f>'Liste Linéaire_Togo'!I305</f>
        <v>Agoè Démakpoè</v>
      </c>
      <c r="F305" s="22" t="str">
        <f>VLOOKUP(E305,CARTE!$C$1:$F$300,3,FALSE)</f>
        <v>6.276445913</v>
      </c>
      <c r="G305" s="22" t="str">
        <f>VLOOKUP(E305,CARTE!$C$1:$F$300,4,FALSE)</f>
        <v>1.2103337</v>
      </c>
      <c r="H305" s="22" t="str">
        <f>'Liste Linéaire_Togo'!AM305</f>
        <v>Agoè-Nyivé 4</v>
      </c>
      <c r="I305" s="22" t="str">
        <f>'Liste Linéaire_Togo'!N305</f>
        <v xml:space="preserve">Agoè-Nyivé </v>
      </c>
      <c r="J305" s="22" t="str">
        <f>'Liste Linéaire_Togo'!O305</f>
        <v>Grand Lomé</v>
      </c>
      <c r="K305" s="23">
        <f>'Liste Linéaire_Togo'!P305</f>
        <v>45662</v>
      </c>
      <c r="L305" s="22" t="str">
        <f>'Liste Linéaire_Togo'!Q305</f>
        <v>S1</v>
      </c>
      <c r="M305" s="25" t="str">
        <f>'Liste Linéaire_Togo'!AC305</f>
        <v>Pure Water</v>
      </c>
      <c r="N305" s="22" t="str">
        <f>'Liste Linéaire_Togo'!AF305</f>
        <v>négatif</v>
      </c>
      <c r="O305" s="22" t="str">
        <f>'Liste Linéaire_Togo'!AH305</f>
        <v>Non</v>
      </c>
      <c r="P305" s="23">
        <f>'Liste Linéaire_Togo'!AI305</f>
        <v>45662</v>
      </c>
      <c r="Q305" s="22" t="str">
        <f>'Liste Linéaire_Togo'!AJ305</f>
        <v>Guéri</v>
      </c>
      <c r="R305" s="22" t="str">
        <f>'Liste Linéaire_Togo'!AO305</f>
        <v>negatif</v>
      </c>
      <c r="S305" s="22" t="str">
        <f>'Liste Linéaire_Togo'!AN305</f>
        <v>Togblekope</v>
      </c>
    </row>
    <row r="306" spans="1:19" ht="60">
      <c r="A306" t="str">
        <f t="shared" si="5"/>
        <v>Point ( 1.203927 6.250142)</v>
      </c>
      <c r="B306" s="22" t="str">
        <f>'Liste Linéaire_Togo'!B306</f>
        <v xml:space="preserve">HASSANE Moustapha </v>
      </c>
      <c r="C306" s="22" t="str">
        <f>'Liste Linéaire_Togo'!F306</f>
        <v>Masculin</v>
      </c>
      <c r="D306" s="22" t="str">
        <f>'Liste Linéaire_Togo'!G306</f>
        <v>Enfant</v>
      </c>
      <c r="E306" s="22" t="str">
        <f>'Liste Linéaire_Togo'!I306</f>
        <v>Agoè Zongo</v>
      </c>
      <c r="F306" s="22" t="str">
        <f>VLOOKUP(E306,CARTE!$C$1:$F$300,3,FALSE)</f>
        <v>6.250142</v>
      </c>
      <c r="G306" s="22" t="str">
        <f>VLOOKUP(E306,CARTE!$C$1:$F$300,4,FALSE)</f>
        <v xml:space="preserve"> 1.203927</v>
      </c>
      <c r="H306" s="22" t="str">
        <f>'Liste Linéaire_Togo'!AM306</f>
        <v>Agoè-Nyivé 4</v>
      </c>
      <c r="I306" s="22" t="str">
        <f>'Liste Linéaire_Togo'!N306</f>
        <v xml:space="preserve">Agoè-Nyivé </v>
      </c>
      <c r="J306" s="22" t="str">
        <f>'Liste Linéaire_Togo'!O306</f>
        <v>Grand Lomé</v>
      </c>
      <c r="K306" s="23">
        <f>'Liste Linéaire_Togo'!P306</f>
        <v>45662</v>
      </c>
      <c r="L306" s="22" t="str">
        <f>'Liste Linéaire_Togo'!Q306</f>
        <v>S1</v>
      </c>
      <c r="M306" s="25" t="str">
        <f>'Liste Linéaire_Togo'!AC306</f>
        <v>TDE</v>
      </c>
      <c r="N306" s="22" t="str">
        <f>'Liste Linéaire_Togo'!AF306</f>
        <v>négatif</v>
      </c>
      <c r="O306" s="22" t="str">
        <f>'Liste Linéaire_Togo'!AH306</f>
        <v>Non</v>
      </c>
      <c r="P306" s="23">
        <f>'Liste Linéaire_Togo'!AI306</f>
        <v>45663</v>
      </c>
      <c r="Q306" s="22" t="str">
        <f>'Liste Linéaire_Togo'!AJ306</f>
        <v>Guéri</v>
      </c>
      <c r="R306" s="22" t="str">
        <f>'Liste Linéaire_Togo'!AO306</f>
        <v>negatif</v>
      </c>
      <c r="S306" s="22" t="str">
        <f>'Liste Linéaire_Togo'!AN306</f>
        <v>Togblekope</v>
      </c>
    </row>
    <row r="307" spans="1:19" ht="45">
      <c r="A307" t="str">
        <f t="shared" si="5"/>
        <v>Point ( 1.203927 6.250142)</v>
      </c>
      <c r="B307" s="22" t="str">
        <f>'Liste Linéaire_Togo'!B307</f>
        <v>ADAMOU Roufaida</v>
      </c>
      <c r="C307" s="22" t="str">
        <f>'Liste Linéaire_Togo'!F307</f>
        <v>Féminin</v>
      </c>
      <c r="D307" s="22" t="str">
        <f>'Liste Linéaire_Togo'!G307</f>
        <v>Enfant</v>
      </c>
      <c r="E307" s="22" t="str">
        <f>'Liste Linéaire_Togo'!I307</f>
        <v>Haoussa Zongo</v>
      </c>
      <c r="F307" s="22" t="str">
        <f>VLOOKUP(E307,CARTE!$C$1:$F$300,3,FALSE)</f>
        <v>6.250142</v>
      </c>
      <c r="G307" s="22" t="str">
        <f>VLOOKUP(E307,CARTE!$C$1:$F$300,4,FALSE)</f>
        <v xml:space="preserve"> 1.203927</v>
      </c>
      <c r="H307" s="22" t="str">
        <f>'Liste Linéaire_Togo'!AM307</f>
        <v>Agoè-Nyivé 4</v>
      </c>
      <c r="I307" s="22" t="str">
        <f>'Liste Linéaire_Togo'!N307</f>
        <v xml:space="preserve">Agoè-Nyivé </v>
      </c>
      <c r="J307" s="22" t="str">
        <f>'Liste Linéaire_Togo'!O307</f>
        <v>Grand Lomé</v>
      </c>
      <c r="K307" s="23">
        <f>'Liste Linéaire_Togo'!P307</f>
        <v>45662</v>
      </c>
      <c r="L307" s="22" t="str">
        <f>'Liste Linéaire_Togo'!Q307</f>
        <v>S1</v>
      </c>
      <c r="M307" s="25" t="str">
        <f>'Liste Linéaire_Togo'!AC307</f>
        <v>TDE</v>
      </c>
      <c r="N307" s="22" t="str">
        <f>'Liste Linéaire_Togo'!AF307</f>
        <v>négatif</v>
      </c>
      <c r="O307" s="22" t="str">
        <f>'Liste Linéaire_Togo'!AH307</f>
        <v>Non</v>
      </c>
      <c r="P307" s="23">
        <f>'Liste Linéaire_Togo'!AI307</f>
        <v>45663</v>
      </c>
      <c r="Q307" s="22" t="str">
        <f>'Liste Linéaire_Togo'!AJ307</f>
        <v>Guéri</v>
      </c>
      <c r="R307" s="22" t="str">
        <f>'Liste Linéaire_Togo'!AO307</f>
        <v>negatif</v>
      </c>
      <c r="S307" s="22" t="str">
        <f>'Liste Linéaire_Togo'!AN307</f>
        <v>Togblekope</v>
      </c>
    </row>
    <row r="308" spans="1:19" ht="30">
      <c r="A308" t="str">
        <f t="shared" si="5"/>
        <v>Point ( 1.203927 6.250142)</v>
      </c>
      <c r="B308" s="22" t="str">
        <f>'Liste Linéaire_Togo'!B308</f>
        <v xml:space="preserve">MOURALLA Farida </v>
      </c>
      <c r="C308" s="22" t="str">
        <f>'Liste Linéaire_Togo'!F308</f>
        <v>Féminin</v>
      </c>
      <c r="D308" s="22" t="str">
        <f>'Liste Linéaire_Togo'!G308</f>
        <v>Enfant</v>
      </c>
      <c r="E308" s="22" t="str">
        <f>'Liste Linéaire_Togo'!I308</f>
        <v>Haoussa Zongo</v>
      </c>
      <c r="F308" s="22" t="str">
        <f>VLOOKUP(E308,CARTE!$C$1:$F$300,3,FALSE)</f>
        <v>6.250142</v>
      </c>
      <c r="G308" s="22" t="str">
        <f>VLOOKUP(E308,CARTE!$C$1:$F$300,4,FALSE)</f>
        <v xml:space="preserve"> 1.203927</v>
      </c>
      <c r="H308" s="22" t="str">
        <f>'Liste Linéaire_Togo'!AM308</f>
        <v>Agoè-Nyivé 4</v>
      </c>
      <c r="I308" s="22" t="str">
        <f>'Liste Linéaire_Togo'!N308</f>
        <v xml:space="preserve">Agoè-Nyivé </v>
      </c>
      <c r="J308" s="22" t="str">
        <f>'Liste Linéaire_Togo'!O308</f>
        <v>Grand Lomé</v>
      </c>
      <c r="K308" s="23">
        <f>'Liste Linéaire_Togo'!P308</f>
        <v>45662</v>
      </c>
      <c r="L308" s="22" t="str">
        <f>'Liste Linéaire_Togo'!Q308</f>
        <v>S1</v>
      </c>
      <c r="M308" s="25" t="str">
        <f>'Liste Linéaire_Togo'!AC308</f>
        <v>Forage</v>
      </c>
      <c r="N308" s="22" t="str">
        <f>'Liste Linéaire_Togo'!AF308</f>
        <v>négatif</v>
      </c>
      <c r="O308" s="22" t="str">
        <f>'Liste Linéaire_Togo'!AH308</f>
        <v>Non</v>
      </c>
      <c r="P308" s="23">
        <f>'Liste Linéaire_Togo'!AI308</f>
        <v>45663</v>
      </c>
      <c r="Q308" s="22" t="str">
        <f>'Liste Linéaire_Togo'!AJ308</f>
        <v>Guéri</v>
      </c>
      <c r="R308" s="22" t="str">
        <f>'Liste Linéaire_Togo'!AO308</f>
        <v>negatif</v>
      </c>
      <c r="S308" s="22" t="str">
        <f>'Liste Linéaire_Togo'!AN308</f>
        <v>Togblekope</v>
      </c>
    </row>
    <row r="309" spans="1:19" ht="45">
      <c r="A309" t="str">
        <f t="shared" si="5"/>
        <v>Point (1.2138632 6.254258543)</v>
      </c>
      <c r="B309" s="22" t="str">
        <f>'Liste Linéaire_Togo'!B309</f>
        <v>OUMAROU Souheba</v>
      </c>
      <c r="C309" s="22" t="str">
        <f>'Liste Linéaire_Togo'!F309</f>
        <v>Féminin</v>
      </c>
      <c r="D309" s="22" t="str">
        <f>'Liste Linéaire_Togo'!G309</f>
        <v>Elève</v>
      </c>
      <c r="E309" s="22" t="str">
        <f>'Liste Linéaire_Togo'!I309</f>
        <v>Fidokpui zilikpota Poste</v>
      </c>
      <c r="F309" s="22" t="str">
        <f>VLOOKUP(E309,CARTE!$C$1:$F$300,3,FALSE)</f>
        <v>6.254258543</v>
      </c>
      <c r="G309" s="22" t="str">
        <f>VLOOKUP(E309,CARTE!$C$1:$F$300,4,FALSE)</f>
        <v>1.2138632</v>
      </c>
      <c r="H309" s="22" t="str">
        <f>'Liste Linéaire_Togo'!AM309</f>
        <v>Agoè-Nyivé 4</v>
      </c>
      <c r="I309" s="22" t="str">
        <f>'Liste Linéaire_Togo'!N309</f>
        <v xml:space="preserve">Agoè-Nyivé </v>
      </c>
      <c r="J309" s="22" t="str">
        <f>'Liste Linéaire_Togo'!O309</f>
        <v>Grand Lomé</v>
      </c>
      <c r="K309" s="23">
        <f>'Liste Linéaire_Togo'!P309</f>
        <v>45662</v>
      </c>
      <c r="L309" s="22" t="str">
        <f>'Liste Linéaire_Togo'!Q309</f>
        <v>S1</v>
      </c>
      <c r="M309" s="25" t="str">
        <f>'Liste Linéaire_Togo'!AC309</f>
        <v>Forage</v>
      </c>
      <c r="N309" s="22" t="str">
        <f>'Liste Linéaire_Togo'!AF309</f>
        <v>POSITIF</v>
      </c>
      <c r="O309" s="22" t="str">
        <f>'Liste Linéaire_Togo'!AH309</f>
        <v>Oui</v>
      </c>
      <c r="P309" s="23" t="str">
        <f>'Liste Linéaire_Togo'!AI309</f>
        <v>En hospitalisation</v>
      </c>
      <c r="Q309" s="22" t="str">
        <f>'Liste Linéaire_Togo'!AJ309</f>
        <v>En hospitalisation</v>
      </c>
      <c r="R309" s="22" t="str">
        <f>'Liste Linéaire_Togo'!AO309</f>
        <v>Positif</v>
      </c>
      <c r="S309" s="22" t="str">
        <f>'Liste Linéaire_Togo'!AN309</f>
        <v>Togblekope</v>
      </c>
    </row>
    <row r="310" spans="1:19" ht="60">
      <c r="A310" t="str">
        <f t="shared" si="5"/>
        <v>Point (1.2138632 6.254258543)</v>
      </c>
      <c r="B310" s="22" t="str">
        <f>'Liste Linéaire_Togo'!B310</f>
        <v>YOUSSOUF Rouméissa</v>
      </c>
      <c r="C310" s="22" t="str">
        <f>'Liste Linéaire_Togo'!F310</f>
        <v>Féminin</v>
      </c>
      <c r="D310" s="22" t="str">
        <f>'Liste Linéaire_Togo'!G310</f>
        <v>Enfant</v>
      </c>
      <c r="E310" s="22" t="str">
        <f>'Liste Linéaire_Togo'!I310</f>
        <v>Fidokpui zilikpota Poste</v>
      </c>
      <c r="F310" s="22" t="str">
        <f>VLOOKUP(E310,CARTE!$C$1:$F$300,3,FALSE)</f>
        <v>6.254258543</v>
      </c>
      <c r="G310" s="22" t="str">
        <f>VLOOKUP(E310,CARTE!$C$1:$F$300,4,FALSE)</f>
        <v>1.2138632</v>
      </c>
      <c r="H310" s="22" t="str">
        <f>'Liste Linéaire_Togo'!AM310</f>
        <v>Agoè-Nyivé 4</v>
      </c>
      <c r="I310" s="22" t="str">
        <f>'Liste Linéaire_Togo'!N310</f>
        <v xml:space="preserve">Agoè-Nyivé </v>
      </c>
      <c r="J310" s="22" t="str">
        <f>'Liste Linéaire_Togo'!O310</f>
        <v>Grand Lomé</v>
      </c>
      <c r="K310" s="23">
        <f>'Liste Linéaire_Togo'!P310</f>
        <v>45659</v>
      </c>
      <c r="L310" s="22" t="str">
        <f>'Liste Linéaire_Togo'!Q310</f>
        <v>S1</v>
      </c>
      <c r="M310" s="25" t="str">
        <f>'Liste Linéaire_Togo'!AC310</f>
        <v>TDE/Forage</v>
      </c>
      <c r="N310" s="22" t="str">
        <f>'Liste Linéaire_Togo'!AF310</f>
        <v>NON fait</v>
      </c>
      <c r="O310" s="22" t="str">
        <f>'Liste Linéaire_Togo'!AH310</f>
        <v>NA</v>
      </c>
      <c r="P310" s="23">
        <f>'Liste Linéaire_Togo'!AI310</f>
        <v>45660</v>
      </c>
      <c r="Q310" s="22" t="str">
        <f>'Liste Linéaire_Togo'!AJ310</f>
        <v>dcd</v>
      </c>
      <c r="R310" s="22" t="str">
        <f>'Liste Linéaire_Togo'!AO310</f>
        <v>negatif</v>
      </c>
      <c r="S310" s="22" t="str">
        <f>'Liste Linéaire_Togo'!AN310</f>
        <v>Togblekope</v>
      </c>
    </row>
    <row r="311" spans="1:19" ht="45">
      <c r="A311" t="str">
        <f t="shared" ref="A311:A345" si="6">_xlfn.CONCAT("Point (",G311," ",F311,")")</f>
        <v>Point (1.2138632 6.254258543)</v>
      </c>
      <c r="B311" s="22" t="str">
        <f>'Liste Linéaire_Togo'!B311</f>
        <v>MOUKAILA Zénabou</v>
      </c>
      <c r="C311" s="22" t="str">
        <f>'Liste Linéaire_Togo'!F311</f>
        <v>Féminin</v>
      </c>
      <c r="D311" s="22" t="str">
        <f>'Liste Linéaire_Togo'!G311</f>
        <v>Elève</v>
      </c>
      <c r="E311" s="22" t="str">
        <f>'Liste Linéaire_Togo'!I311</f>
        <v>Zongo Zilikpota Poste</v>
      </c>
      <c r="F311" s="22" t="str">
        <f>VLOOKUP(E311,CARTE!$C$1:$F$300,3,FALSE)</f>
        <v>6.254258543</v>
      </c>
      <c r="G311" s="22" t="str">
        <f>VLOOKUP(E311,CARTE!$C$1:$F$300,4,FALSE)</f>
        <v>1.2138632</v>
      </c>
      <c r="H311" s="22" t="str">
        <f>'Liste Linéaire_Togo'!AM311</f>
        <v>Agoè-Nyivé 4</v>
      </c>
      <c r="I311" s="22" t="str">
        <f>'Liste Linéaire_Togo'!N311</f>
        <v xml:space="preserve">Agoè-Nyivé </v>
      </c>
      <c r="J311" s="22" t="str">
        <f>'Liste Linéaire_Togo'!O311</f>
        <v>Grand Lomé</v>
      </c>
      <c r="K311" s="23">
        <f>'Liste Linéaire_Togo'!P311</f>
        <v>45662</v>
      </c>
      <c r="L311" s="22" t="str">
        <f>'Liste Linéaire_Togo'!Q311</f>
        <v>S1</v>
      </c>
      <c r="M311" s="25" t="str">
        <f>'Liste Linéaire_Togo'!AC311</f>
        <v>Pure Water</v>
      </c>
      <c r="N311" s="22" t="str">
        <f>'Liste Linéaire_Togo'!AF311</f>
        <v>négatif</v>
      </c>
      <c r="O311" s="22" t="str">
        <f>'Liste Linéaire_Togo'!AH311</f>
        <v>Non</v>
      </c>
      <c r="P311" s="23">
        <f>'Liste Linéaire_Togo'!AI311</f>
        <v>45663</v>
      </c>
      <c r="Q311" s="22" t="str">
        <f>'Liste Linéaire_Togo'!AJ311</f>
        <v>Guéri</v>
      </c>
      <c r="R311" s="22" t="str">
        <f>'Liste Linéaire_Togo'!AO311</f>
        <v>negatif</v>
      </c>
      <c r="S311" s="22" t="str">
        <f>'Liste Linéaire_Togo'!AN311</f>
        <v>Togblekope</v>
      </c>
    </row>
    <row r="312" spans="1:19" ht="30">
      <c r="A312" t="str">
        <f t="shared" si="6"/>
        <v>Point (1.2138632 6.254258543)</v>
      </c>
      <c r="B312" s="22" t="str">
        <f>'Liste Linéaire_Togo'!B312</f>
        <v>AMIDOU Roukeya</v>
      </c>
      <c r="C312" s="22" t="str">
        <f>'Liste Linéaire_Togo'!F312</f>
        <v>Féminin</v>
      </c>
      <c r="D312" s="22" t="str">
        <f>'Liste Linéaire_Togo'!G312</f>
        <v>Enfant</v>
      </c>
      <c r="E312" s="22" t="str">
        <f>'Liste Linéaire_Togo'!I312</f>
        <v>Zongo Zilikpota Poste</v>
      </c>
      <c r="F312" s="22" t="str">
        <f>VLOOKUP(E312,CARTE!$C$1:$F$300,3,FALSE)</f>
        <v>6.254258543</v>
      </c>
      <c r="G312" s="22" t="str">
        <f>VLOOKUP(E312,CARTE!$C$1:$F$300,4,FALSE)</f>
        <v>1.2138632</v>
      </c>
      <c r="H312" s="22" t="str">
        <f>'Liste Linéaire_Togo'!AM312</f>
        <v>Agoè-Nyivé 4</v>
      </c>
      <c r="I312" s="22" t="str">
        <f>'Liste Linéaire_Togo'!N312</f>
        <v xml:space="preserve">Agoè-Nyivé </v>
      </c>
      <c r="J312" s="22" t="str">
        <f>'Liste Linéaire_Togo'!O312</f>
        <v>Grand Lomé</v>
      </c>
      <c r="K312" s="23">
        <f>'Liste Linéaire_Togo'!P312</f>
        <v>45663</v>
      </c>
      <c r="L312" s="22" t="str">
        <f>'Liste Linéaire_Togo'!Q312</f>
        <v>S2</v>
      </c>
      <c r="M312" s="25" t="str">
        <f>'Liste Linéaire_Togo'!AC312</f>
        <v>Forage, Pure Water</v>
      </c>
      <c r="N312" s="22" t="str">
        <f>'Liste Linéaire_Togo'!AF312</f>
        <v>négatif</v>
      </c>
      <c r="O312" s="22" t="str">
        <f>'Liste Linéaire_Togo'!AH312</f>
        <v>Non</v>
      </c>
      <c r="P312" s="23">
        <f>'Liste Linéaire_Togo'!AI312</f>
        <v>45663</v>
      </c>
      <c r="Q312" s="22" t="str">
        <f>'Liste Linéaire_Togo'!AJ312</f>
        <v>Guéri</v>
      </c>
      <c r="R312" s="22" t="str">
        <f>'Liste Linéaire_Togo'!AO312</f>
        <v>negatif</v>
      </c>
      <c r="S312" s="22" t="str">
        <f>'Liste Linéaire_Togo'!AN312</f>
        <v>Togblekope</v>
      </c>
    </row>
    <row r="313" spans="1:19" ht="30">
      <c r="A313" t="str">
        <f t="shared" si="6"/>
        <v>Point ( 1.203927 6.250142)</v>
      </c>
      <c r="B313" s="22" t="str">
        <f>'Liste Linéaire_Togo'!B313</f>
        <v xml:space="preserve">ZAKARI Sadou </v>
      </c>
      <c r="C313" s="22" t="str">
        <f>'Liste Linéaire_Togo'!F313</f>
        <v>Masculin</v>
      </c>
      <c r="D313" s="22" t="str">
        <f>'Liste Linéaire_Togo'!G313</f>
        <v>Enfant</v>
      </c>
      <c r="E313" s="22" t="str">
        <f>'Liste Linéaire_Togo'!I313</f>
        <v>Agoè Zongo</v>
      </c>
      <c r="F313" s="22" t="str">
        <f>VLOOKUP(E313,CARTE!$C$1:$F$300,3,FALSE)</f>
        <v>6.250142</v>
      </c>
      <c r="G313" s="22" t="str">
        <f>VLOOKUP(E313,CARTE!$C$1:$F$300,4,FALSE)</f>
        <v xml:space="preserve"> 1.203927</v>
      </c>
      <c r="H313" s="22" t="str">
        <f>'Liste Linéaire_Togo'!AM313</f>
        <v>Agoè-Nyivé 4</v>
      </c>
      <c r="I313" s="22" t="str">
        <f>'Liste Linéaire_Togo'!N313</f>
        <v xml:space="preserve">Agoè-Nyivé </v>
      </c>
      <c r="J313" s="22" t="str">
        <f>'Liste Linéaire_Togo'!O313</f>
        <v>Grand Lomé</v>
      </c>
      <c r="K313" s="23">
        <f>'Liste Linéaire_Togo'!P313</f>
        <v>45663</v>
      </c>
      <c r="L313" s="22" t="str">
        <f>'Liste Linéaire_Togo'!Q313</f>
        <v>S2</v>
      </c>
      <c r="M313" s="25" t="str">
        <f>'Liste Linéaire_Togo'!AC313</f>
        <v>Forage, Pure Water</v>
      </c>
      <c r="N313" s="22" t="str">
        <f>'Liste Linéaire_Togo'!AF313</f>
        <v>négatif</v>
      </c>
      <c r="O313" s="22" t="str">
        <f>'Liste Linéaire_Togo'!AH313</f>
        <v>Non</v>
      </c>
      <c r="P313" s="23">
        <f>'Liste Linéaire_Togo'!AI313</f>
        <v>45664</v>
      </c>
      <c r="Q313" s="22" t="str">
        <f>'Liste Linéaire_Togo'!AJ313</f>
        <v>Guéri</v>
      </c>
      <c r="R313" s="22" t="str">
        <f>'Liste Linéaire_Togo'!AO313</f>
        <v>negatif</v>
      </c>
      <c r="S313" s="22" t="str">
        <f>'Liste Linéaire_Togo'!AN313</f>
        <v>Togblekope</v>
      </c>
    </row>
    <row r="314" spans="1:19" ht="45">
      <c r="A314" t="str">
        <f t="shared" si="6"/>
        <v>Point (1.2138632 6.254258543)</v>
      </c>
      <c r="B314" s="22" t="str">
        <f>'Liste Linéaire_Togo'!B314</f>
        <v>ZAKARI Kadidjatou</v>
      </c>
      <c r="C314" s="22" t="str">
        <f>'Liste Linéaire_Togo'!F314</f>
        <v>Féminin</v>
      </c>
      <c r="D314" s="22" t="str">
        <f>'Liste Linéaire_Togo'!G314</f>
        <v>Enfant</v>
      </c>
      <c r="E314" s="22" t="str">
        <f>'Liste Linéaire_Togo'!I314</f>
        <v>Zongo Zilikpota Poste</v>
      </c>
      <c r="F314" s="22" t="str">
        <f>VLOOKUP(E314,CARTE!$C$1:$F$300,3,FALSE)</f>
        <v>6.254258543</v>
      </c>
      <c r="G314" s="22" t="str">
        <f>VLOOKUP(E314,CARTE!$C$1:$F$300,4,FALSE)</f>
        <v>1.2138632</v>
      </c>
      <c r="H314" s="22" t="str">
        <f>'Liste Linéaire_Togo'!AM314</f>
        <v>Agoè-Nyivé 4</v>
      </c>
      <c r="I314" s="22" t="str">
        <f>'Liste Linéaire_Togo'!N314</f>
        <v xml:space="preserve">Agoè-Nyivé </v>
      </c>
      <c r="J314" s="22" t="str">
        <f>'Liste Linéaire_Togo'!O314</f>
        <v>Grand Lomé</v>
      </c>
      <c r="K314" s="23">
        <f>'Liste Linéaire_Togo'!P314</f>
        <v>45663</v>
      </c>
      <c r="L314" s="22" t="str">
        <f>'Liste Linéaire_Togo'!Q314</f>
        <v>S2</v>
      </c>
      <c r="M314" s="25" t="str">
        <f>'Liste Linéaire_Togo'!AC314</f>
        <v>Pure Water</v>
      </c>
      <c r="N314" s="22" t="str">
        <f>'Liste Linéaire_Togo'!AF314</f>
        <v>négatif</v>
      </c>
      <c r="O314" s="22" t="str">
        <f>'Liste Linéaire_Togo'!AH314</f>
        <v>Non</v>
      </c>
      <c r="P314" s="23">
        <f>'Liste Linéaire_Togo'!AI314</f>
        <v>45664</v>
      </c>
      <c r="Q314" s="22" t="str">
        <f>'Liste Linéaire_Togo'!AJ314</f>
        <v>Guéri</v>
      </c>
      <c r="R314" s="22" t="str">
        <f>'Liste Linéaire_Togo'!AO314</f>
        <v>negatif</v>
      </c>
      <c r="S314" s="22" t="str">
        <f>'Liste Linéaire_Togo'!AN314</f>
        <v>Togblekope</v>
      </c>
    </row>
    <row r="315" spans="1:19" ht="60">
      <c r="A315" t="str">
        <f t="shared" si="6"/>
        <v>Point (1.202724 6.276330)</v>
      </c>
      <c r="B315" s="22" t="str">
        <f>'Liste Linéaire_Togo'!B315</f>
        <v>DJERI NISSAO Koussandja</v>
      </c>
      <c r="C315" s="22" t="str">
        <f>'Liste Linéaire_Togo'!F315</f>
        <v>Masculin</v>
      </c>
      <c r="D315" s="22" t="str">
        <f>'Liste Linéaire_Togo'!G315</f>
        <v>Elève</v>
      </c>
      <c r="E315" s="22" t="str">
        <f>'Liste Linéaire_Togo'!I315</f>
        <v>Adétikopé Dévimé</v>
      </c>
      <c r="F315" s="22" t="str">
        <f>VLOOKUP(E315,CARTE!$C$1:$F$300,3,FALSE)</f>
        <v>6.276330</v>
      </c>
      <c r="G315" s="22" t="str">
        <f>VLOOKUP(E315,CARTE!$C$1:$F$300,4,FALSE)</f>
        <v>1.202724</v>
      </c>
      <c r="H315" s="22" t="str">
        <f>'Liste Linéaire_Togo'!AM315</f>
        <v>Agoè-Nyivé 6</v>
      </c>
      <c r="I315" s="22" t="str">
        <f>'Liste Linéaire_Togo'!N315</f>
        <v xml:space="preserve">Agoè-Nyivé </v>
      </c>
      <c r="J315" s="22" t="str">
        <f>'Liste Linéaire_Togo'!O315</f>
        <v>Grand Lomé</v>
      </c>
      <c r="K315" s="23">
        <f>'Liste Linéaire_Togo'!P315</f>
        <v>45663</v>
      </c>
      <c r="L315" s="22" t="str">
        <f>'Liste Linéaire_Togo'!Q315</f>
        <v>S2</v>
      </c>
      <c r="M315" s="25" t="str">
        <f>'Liste Linéaire_Togo'!AC315</f>
        <v>Forage, Pure Water</v>
      </c>
      <c r="N315" s="22" t="str">
        <f>'Liste Linéaire_Togo'!AF315</f>
        <v>négatif</v>
      </c>
      <c r="O315" s="22" t="str">
        <f>'Liste Linéaire_Togo'!AH315</f>
        <v>Non</v>
      </c>
      <c r="P315" s="23">
        <f>'Liste Linéaire_Togo'!AI315</f>
        <v>45664</v>
      </c>
      <c r="Q315" s="22" t="str">
        <f>'Liste Linéaire_Togo'!AJ315</f>
        <v>Guéri</v>
      </c>
      <c r="R315" s="22" t="str">
        <f>'Liste Linéaire_Togo'!AO315</f>
        <v>negatif</v>
      </c>
      <c r="S315" s="22" t="str">
        <f>'Liste Linéaire_Togo'!AN315</f>
        <v>Adétikopé</v>
      </c>
    </row>
    <row r="316" spans="1:19" ht="60">
      <c r="A316" t="str">
        <f t="shared" si="6"/>
        <v>Point (1.2138632 6.254258543)</v>
      </c>
      <c r="B316" s="22" t="str">
        <f>'Liste Linéaire_Togo'!B316</f>
        <v xml:space="preserve">AMADOU Ousmane </v>
      </c>
      <c r="C316" s="22" t="str">
        <f>'Liste Linéaire_Togo'!F316</f>
        <v>Masculin</v>
      </c>
      <c r="D316" s="22" t="str">
        <f>'Liste Linéaire_Togo'!G316</f>
        <v>Revendeur</v>
      </c>
      <c r="E316" s="22" t="str">
        <f>'Liste Linéaire_Togo'!I316</f>
        <v>Zongo Zilikpota Poste</v>
      </c>
      <c r="F316" s="22" t="str">
        <f>VLOOKUP(E316,CARTE!$C$1:$F$300,3,FALSE)</f>
        <v>6.254258543</v>
      </c>
      <c r="G316" s="22" t="str">
        <f>VLOOKUP(E316,CARTE!$C$1:$F$300,4,FALSE)</f>
        <v>1.2138632</v>
      </c>
      <c r="H316" s="22" t="str">
        <f>'Liste Linéaire_Togo'!AM316</f>
        <v>Agoè-Nyivé 4</v>
      </c>
      <c r="I316" s="22" t="str">
        <f>'Liste Linéaire_Togo'!N316</f>
        <v xml:space="preserve">Agoè-Nyivé </v>
      </c>
      <c r="J316" s="22" t="str">
        <f>'Liste Linéaire_Togo'!O316</f>
        <v>Grand Lomé</v>
      </c>
      <c r="K316" s="23">
        <f>'Liste Linéaire_Togo'!P316</f>
        <v>45664</v>
      </c>
      <c r="L316" s="22" t="str">
        <f>'Liste Linéaire_Togo'!Q316</f>
        <v>S2</v>
      </c>
      <c r="M316" s="25" t="str">
        <f>'Liste Linéaire_Togo'!AC316</f>
        <v>Forage</v>
      </c>
      <c r="N316" s="22" t="str">
        <f>'Liste Linéaire_Togo'!AF316</f>
        <v>Positif</v>
      </c>
      <c r="O316" s="22" t="str">
        <f>'Liste Linéaire_Togo'!AH316</f>
        <v>Oui</v>
      </c>
      <c r="P316" s="23" t="str">
        <f>'Liste Linéaire_Togo'!AI316</f>
        <v>En hospitalisation</v>
      </c>
      <c r="Q316" s="22" t="str">
        <f>'Liste Linéaire_Togo'!AJ316</f>
        <v>En hospitalisation</v>
      </c>
      <c r="R316" s="22" t="str">
        <f>'Liste Linéaire_Togo'!AO316</f>
        <v>Positif</v>
      </c>
      <c r="S316" s="22" t="str">
        <f>'Liste Linéaire_Togo'!AN316</f>
        <v>Togblekope</v>
      </c>
    </row>
    <row r="317" spans="1:19" ht="30">
      <c r="A317" t="str">
        <f t="shared" si="6"/>
        <v>Point (1.2138632 6.254258543)</v>
      </c>
      <c r="B317" s="22" t="str">
        <f>'Liste Linéaire_Togo'!B317</f>
        <v xml:space="preserve">AMIDOU Souraya </v>
      </c>
      <c r="C317" s="22" t="str">
        <f>'Liste Linéaire_Togo'!F317</f>
        <v>Féminin</v>
      </c>
      <c r="D317" s="22" t="str">
        <f>'Liste Linéaire_Togo'!G317</f>
        <v>Enfant</v>
      </c>
      <c r="E317" s="22" t="str">
        <f>'Liste Linéaire_Togo'!I317</f>
        <v>Zongo Zilikpota Poste</v>
      </c>
      <c r="F317" s="22" t="str">
        <f>VLOOKUP(E317,CARTE!$C$1:$F$300,3,FALSE)</f>
        <v>6.254258543</v>
      </c>
      <c r="G317" s="22" t="str">
        <f>VLOOKUP(E317,CARTE!$C$1:$F$300,4,FALSE)</f>
        <v>1.2138632</v>
      </c>
      <c r="H317" s="22" t="str">
        <f>'Liste Linéaire_Togo'!AM317</f>
        <v>Agoè-Nyivé 4</v>
      </c>
      <c r="I317" s="22" t="str">
        <f>'Liste Linéaire_Togo'!N317</f>
        <v xml:space="preserve">Agoè-Nyivé </v>
      </c>
      <c r="J317" s="22" t="str">
        <f>'Liste Linéaire_Togo'!O317</f>
        <v>Grand Lomé</v>
      </c>
      <c r="K317" s="23">
        <f>'Liste Linéaire_Togo'!P317</f>
        <v>45664</v>
      </c>
      <c r="L317" s="22" t="str">
        <f>'Liste Linéaire_Togo'!Q317</f>
        <v>S2</v>
      </c>
      <c r="M317" s="25" t="str">
        <f>'Liste Linéaire_Togo'!AC317</f>
        <v>Pure Water</v>
      </c>
      <c r="N317" s="22" t="str">
        <f>'Liste Linéaire_Togo'!AF317</f>
        <v>négatif</v>
      </c>
      <c r="O317" s="22" t="str">
        <f>'Liste Linéaire_Togo'!AH317</f>
        <v>Non</v>
      </c>
      <c r="P317" s="23">
        <f>'Liste Linéaire_Togo'!AI317</f>
        <v>45665</v>
      </c>
      <c r="Q317" s="22" t="str">
        <f>'Liste Linéaire_Togo'!AJ317</f>
        <v>Guéri</v>
      </c>
      <c r="R317" s="22" t="str">
        <f>'Liste Linéaire_Togo'!AO317</f>
        <v>negatif</v>
      </c>
      <c r="S317" s="22" t="str">
        <f>'Liste Linéaire_Togo'!AN317</f>
        <v>Togblekope</v>
      </c>
    </row>
    <row r="318" spans="1:19" ht="45">
      <c r="A318" t="str">
        <f t="shared" si="6"/>
        <v>Point (1.2138632 6.254258543)</v>
      </c>
      <c r="B318" s="22" t="str">
        <f>'Liste Linéaire_Togo'!B318</f>
        <v>KANGUE Zoukeya</v>
      </c>
      <c r="C318" s="22" t="str">
        <f>'Liste Linéaire_Togo'!F318</f>
        <v>Féminin</v>
      </c>
      <c r="D318" s="22" t="str">
        <f>'Liste Linéaire_Togo'!G318</f>
        <v>Revendeuse</v>
      </c>
      <c r="E318" s="22" t="str">
        <f>'Liste Linéaire_Togo'!I318</f>
        <v>Zongo Zilikpota Poste</v>
      </c>
      <c r="F318" s="22" t="str">
        <f>VLOOKUP(E318,CARTE!$C$1:$F$300,3,FALSE)</f>
        <v>6.254258543</v>
      </c>
      <c r="G318" s="22" t="str">
        <f>VLOOKUP(E318,CARTE!$C$1:$F$300,4,FALSE)</f>
        <v>1.2138632</v>
      </c>
      <c r="H318" s="22" t="str">
        <f>'Liste Linéaire_Togo'!AM318</f>
        <v>Agoè-Nyivé 4</v>
      </c>
      <c r="I318" s="22" t="str">
        <f>'Liste Linéaire_Togo'!N318</f>
        <v xml:space="preserve">Agoè-Nyivé </v>
      </c>
      <c r="J318" s="22" t="str">
        <f>'Liste Linéaire_Togo'!O318</f>
        <v>Grand Lomé</v>
      </c>
      <c r="K318" s="23">
        <f>'Liste Linéaire_Togo'!P318</f>
        <v>45664</v>
      </c>
      <c r="L318" s="22" t="str">
        <f>'Liste Linéaire_Togo'!Q318</f>
        <v>S2</v>
      </c>
      <c r="M318" s="25" t="str">
        <f>'Liste Linéaire_Togo'!AC318</f>
        <v>TDE, Forage</v>
      </c>
      <c r="N318" s="22" t="str">
        <f>'Liste Linéaire_Togo'!AF318</f>
        <v>Positif</v>
      </c>
      <c r="O318" s="22" t="str">
        <f>'Liste Linéaire_Togo'!AH318</f>
        <v>Oui</v>
      </c>
      <c r="P318" s="23" t="str">
        <f>'Liste Linéaire_Togo'!AI318</f>
        <v>En hospitalisation</v>
      </c>
      <c r="Q318" s="22" t="str">
        <f>'Liste Linéaire_Togo'!AJ318</f>
        <v>En hospitalisation</v>
      </c>
      <c r="R318" s="22" t="str">
        <f>'Liste Linéaire_Togo'!AO318</f>
        <v>Positif</v>
      </c>
      <c r="S318" s="22" t="str">
        <f>'Liste Linéaire_Togo'!AN318</f>
        <v>Togblekope</v>
      </c>
    </row>
    <row r="319" spans="1:19" ht="45">
      <c r="A319" t="str">
        <f t="shared" si="6"/>
        <v>Point ( 1.203927 6.250142)</v>
      </c>
      <c r="B319" s="22" t="str">
        <f>'Liste Linéaire_Togo'!B319</f>
        <v>BABAKE Fridos</v>
      </c>
      <c r="C319" s="22" t="str">
        <f>'Liste Linéaire_Togo'!F319</f>
        <v>Féminin</v>
      </c>
      <c r="D319" s="22" t="str">
        <f>'Liste Linéaire_Togo'!G319</f>
        <v>Elève</v>
      </c>
      <c r="E319" s="22" t="str">
        <f>'Liste Linéaire_Togo'!I319</f>
        <v>Agoè Zongo</v>
      </c>
      <c r="F319" s="22" t="str">
        <f>VLOOKUP(E319,CARTE!$C$1:$F$300,3,FALSE)</f>
        <v>6.250142</v>
      </c>
      <c r="G319" s="22" t="str">
        <f>VLOOKUP(E319,CARTE!$C$1:$F$300,4,FALSE)</f>
        <v xml:space="preserve"> 1.203927</v>
      </c>
      <c r="H319" s="22" t="str">
        <f>'Liste Linéaire_Togo'!AM319</f>
        <v>Agoè-Nyivé 4</v>
      </c>
      <c r="I319" s="22" t="str">
        <f>'Liste Linéaire_Togo'!N319</f>
        <v xml:space="preserve">Agoè-Nyivé </v>
      </c>
      <c r="J319" s="22" t="str">
        <f>'Liste Linéaire_Togo'!O319</f>
        <v>Grand Lomé</v>
      </c>
      <c r="K319" s="23">
        <f>'Liste Linéaire_Togo'!P319</f>
        <v>45664</v>
      </c>
      <c r="L319" s="22" t="str">
        <f>'Liste Linéaire_Togo'!Q319</f>
        <v>S2</v>
      </c>
      <c r="M319" s="25" t="str">
        <f>'Liste Linéaire_Togo'!AC319</f>
        <v>Forage</v>
      </c>
      <c r="N319" s="22" t="str">
        <f>'Liste Linéaire_Togo'!AF319</f>
        <v>négatif</v>
      </c>
      <c r="O319" s="22" t="str">
        <f>'Liste Linéaire_Togo'!AH319</f>
        <v>Non</v>
      </c>
      <c r="P319" s="23">
        <f>'Liste Linéaire_Togo'!AI319</f>
        <v>45665</v>
      </c>
      <c r="Q319" s="22" t="str">
        <f>'Liste Linéaire_Togo'!AJ319</f>
        <v>En hospitalisation</v>
      </c>
      <c r="R319" s="22" t="str">
        <f>'Liste Linéaire_Togo'!AO319</f>
        <v>negatif</v>
      </c>
      <c r="S319" s="22" t="str">
        <f>'Liste Linéaire_Togo'!AN319</f>
        <v>Togblekope</v>
      </c>
    </row>
    <row r="320" spans="1:19" ht="45">
      <c r="A320" t="str">
        <f t="shared" si="6"/>
        <v>Point (1.2138632 6.254258543)</v>
      </c>
      <c r="B320" s="22" t="str">
        <f>'Liste Linéaire_Togo'!B320</f>
        <v>ABDOULAYE Amida</v>
      </c>
      <c r="C320" s="22" t="str">
        <f>'Liste Linéaire_Togo'!F320</f>
        <v>Féminin</v>
      </c>
      <c r="D320" s="22" t="str">
        <f>'Liste Linéaire_Togo'!G320</f>
        <v>Couturière</v>
      </c>
      <c r="E320" s="22" t="str">
        <f>'Liste Linéaire_Togo'!I320</f>
        <v>Zongo Zilikpota Poste</v>
      </c>
      <c r="F320" s="22" t="str">
        <f>VLOOKUP(E320,CARTE!$C$1:$F$300,3,FALSE)</f>
        <v>6.254258543</v>
      </c>
      <c r="G320" s="22" t="str">
        <f>VLOOKUP(E320,CARTE!$C$1:$F$300,4,FALSE)</f>
        <v>1.2138632</v>
      </c>
      <c r="H320" s="22" t="str">
        <f>'Liste Linéaire_Togo'!AM320</f>
        <v>Agoè-Nyivé 4</v>
      </c>
      <c r="I320" s="22" t="str">
        <f>'Liste Linéaire_Togo'!N320</f>
        <v xml:space="preserve">Agoè-Nyivé </v>
      </c>
      <c r="J320" s="22" t="str">
        <f>'Liste Linéaire_Togo'!O320</f>
        <v>Grand Lomé</v>
      </c>
      <c r="K320" s="23">
        <f>'Liste Linéaire_Togo'!P320</f>
        <v>45664</v>
      </c>
      <c r="L320" s="22" t="str">
        <f>'Liste Linéaire_Togo'!Q320</f>
        <v>S2</v>
      </c>
      <c r="M320" s="25" t="str">
        <f>'Liste Linéaire_Togo'!AC320</f>
        <v>Forage</v>
      </c>
      <c r="N320" s="22" t="str">
        <f>'Liste Linéaire_Togo'!AF320</f>
        <v>Positif</v>
      </c>
      <c r="O320" s="22" t="str">
        <f>'Liste Linéaire_Togo'!AH320</f>
        <v>Oui</v>
      </c>
      <c r="P320" s="23" t="str">
        <f>'Liste Linéaire_Togo'!AI320</f>
        <v>En hospitalisation</v>
      </c>
      <c r="Q320" s="22" t="str">
        <f>'Liste Linéaire_Togo'!AJ320</f>
        <v>En hospitalisation</v>
      </c>
      <c r="R320" s="22" t="str">
        <f>'Liste Linéaire_Togo'!AO320</f>
        <v>Positif</v>
      </c>
      <c r="S320" s="22" t="str">
        <f>'Liste Linéaire_Togo'!AN320</f>
        <v>Togblekope</v>
      </c>
    </row>
    <row r="321" spans="1:19" ht="30">
      <c r="A321" t="str">
        <f t="shared" si="6"/>
        <v>Point (1.2103337 6.276445913)</v>
      </c>
      <c r="B321" s="22" t="str">
        <f>'Liste Linéaire_Togo'!B321</f>
        <v xml:space="preserve">YAYA Chamsia </v>
      </c>
      <c r="C321" s="22" t="str">
        <f>'Liste Linéaire_Togo'!F321</f>
        <v>Féminin</v>
      </c>
      <c r="D321" s="22" t="str">
        <f>'Liste Linéaire_Togo'!G321</f>
        <v>Couturière</v>
      </c>
      <c r="E321" s="22" t="str">
        <f>'Liste Linéaire_Togo'!I321</f>
        <v>Zongo Alinka</v>
      </c>
      <c r="F321" s="22" t="str">
        <f>VLOOKUP(E321,CARTE!$C$1:$F$300,3,FALSE)</f>
        <v>6.276445913</v>
      </c>
      <c r="G321" s="22" t="str">
        <f>VLOOKUP(E321,CARTE!$C$1:$F$300,4,FALSE)</f>
        <v>1.2103337</v>
      </c>
      <c r="H321" s="22" t="str">
        <f>'Liste Linéaire_Togo'!AM321</f>
        <v>Agoè-Nyivé 4</v>
      </c>
      <c r="I321" s="22" t="str">
        <f>'Liste Linéaire_Togo'!N321</f>
        <v xml:space="preserve">Agoè-Nyivé </v>
      </c>
      <c r="J321" s="22" t="str">
        <f>'Liste Linéaire_Togo'!O321</f>
        <v>Grand Lomé</v>
      </c>
      <c r="K321" s="23">
        <f>'Liste Linéaire_Togo'!P321</f>
        <v>45665</v>
      </c>
      <c r="L321" s="22" t="str">
        <f>'Liste Linéaire_Togo'!Q321</f>
        <v>S2</v>
      </c>
      <c r="M321" s="25" t="str">
        <f>'Liste Linéaire_Togo'!AC321</f>
        <v>Forage, Pure water</v>
      </c>
      <c r="N321" s="22" t="str">
        <f>'Liste Linéaire_Togo'!AF321</f>
        <v>négatif</v>
      </c>
      <c r="O321" s="22" t="str">
        <f>'Liste Linéaire_Togo'!AH321</f>
        <v>Non</v>
      </c>
      <c r="P321" s="23">
        <f>'Liste Linéaire_Togo'!AI321</f>
        <v>45665</v>
      </c>
      <c r="Q321" s="22" t="str">
        <f>'Liste Linéaire_Togo'!AJ321</f>
        <v>Guéri</v>
      </c>
      <c r="R321" s="22" t="str">
        <f>'Liste Linéaire_Togo'!AO321</f>
        <v>negatif</v>
      </c>
      <c r="S321" s="22" t="str">
        <f>'Liste Linéaire_Togo'!AN321</f>
        <v>Togblekope</v>
      </c>
    </row>
    <row r="322" spans="1:19" ht="30">
      <c r="A322" t="str">
        <f t="shared" si="6"/>
        <v>Point (1.2138632 6.254258543)</v>
      </c>
      <c r="B322" s="22" t="str">
        <f>'Liste Linéaire_Togo'!B322</f>
        <v xml:space="preserve">DJAFARA Madiya </v>
      </c>
      <c r="C322" s="22" t="str">
        <f>'Liste Linéaire_Togo'!F322</f>
        <v>Féminin</v>
      </c>
      <c r="D322" s="22" t="str">
        <f>'Liste Linéaire_Togo'!G322</f>
        <v>Elève</v>
      </c>
      <c r="E322" s="22" t="str">
        <f>'Liste Linéaire_Togo'!I322</f>
        <v>Zongo Zilikpota Poste</v>
      </c>
      <c r="F322" s="22" t="str">
        <f>VLOOKUP(E322,CARTE!$C$1:$F$300,3,FALSE)</f>
        <v>6.254258543</v>
      </c>
      <c r="G322" s="22" t="str">
        <f>VLOOKUP(E322,CARTE!$C$1:$F$300,4,FALSE)</f>
        <v>1.2138632</v>
      </c>
      <c r="H322" s="22" t="str">
        <f>'Liste Linéaire_Togo'!AM322</f>
        <v>Agoè-Nyivé 4</v>
      </c>
      <c r="I322" s="22" t="str">
        <f>'Liste Linéaire_Togo'!N322</f>
        <v xml:space="preserve">Agoè-Nyivé </v>
      </c>
      <c r="J322" s="22" t="str">
        <f>'Liste Linéaire_Togo'!O322</f>
        <v>Grand Lomé</v>
      </c>
      <c r="K322" s="23">
        <f>'Liste Linéaire_Togo'!P322</f>
        <v>45665</v>
      </c>
      <c r="L322" s="22" t="str">
        <f>'Liste Linéaire_Togo'!Q322</f>
        <v>S2</v>
      </c>
      <c r="M322" s="25" t="str">
        <f>'Liste Linéaire_Togo'!AC322</f>
        <v>TDE, Forage</v>
      </c>
      <c r="N322" s="22" t="str">
        <f>'Liste Linéaire_Togo'!AF322</f>
        <v>Positif</v>
      </c>
      <c r="O322" s="22" t="str">
        <f>'Liste Linéaire_Togo'!AH322</f>
        <v>Oui</v>
      </c>
      <c r="P322" s="23">
        <f>'Liste Linéaire_Togo'!AI322</f>
        <v>45670</v>
      </c>
      <c r="Q322" s="22" t="str">
        <f>'Liste Linéaire_Togo'!AJ322</f>
        <v>Guéri</v>
      </c>
      <c r="R322" s="22" t="str">
        <f>'Liste Linéaire_Togo'!AO322</f>
        <v>Positif</v>
      </c>
      <c r="S322" s="22" t="str">
        <f>'Liste Linéaire_Togo'!AN322</f>
        <v>Togblekope</v>
      </c>
    </row>
    <row r="323" spans="1:19" ht="45">
      <c r="A323" t="str">
        <f t="shared" si="6"/>
        <v>Point (1.2138632 6.254258543)</v>
      </c>
      <c r="B323" s="22" t="str">
        <f>'Liste Linéaire_Togo'!B323</f>
        <v xml:space="preserve">KOUDOUGOU Noufida </v>
      </c>
      <c r="C323" s="22" t="str">
        <f>'Liste Linéaire_Togo'!F323</f>
        <v>Féminin</v>
      </c>
      <c r="D323" s="22" t="str">
        <f>'Liste Linéaire_Togo'!G323</f>
        <v>Elève</v>
      </c>
      <c r="E323" s="22" t="str">
        <f>'Liste Linéaire_Togo'!I323</f>
        <v>Zongo Zilikpota Poste</v>
      </c>
      <c r="F323" s="22" t="str">
        <f>VLOOKUP(E323,CARTE!$C$1:$F$300,3,FALSE)</f>
        <v>6.254258543</v>
      </c>
      <c r="G323" s="22" t="str">
        <f>VLOOKUP(E323,CARTE!$C$1:$F$300,4,FALSE)</f>
        <v>1.2138632</v>
      </c>
      <c r="H323" s="22" t="str">
        <f>'Liste Linéaire_Togo'!AM323</f>
        <v>Agoè-Nyivé 4</v>
      </c>
      <c r="I323" s="22" t="str">
        <f>'Liste Linéaire_Togo'!N323</f>
        <v xml:space="preserve">Agoè-Nyivé </v>
      </c>
      <c r="J323" s="22" t="str">
        <f>'Liste Linéaire_Togo'!O323</f>
        <v>Grand Lomé</v>
      </c>
      <c r="K323" s="23">
        <f>'Liste Linéaire_Togo'!P323</f>
        <v>45666</v>
      </c>
      <c r="L323" s="22" t="str">
        <f>'Liste Linéaire_Togo'!Q323</f>
        <v>S2</v>
      </c>
      <c r="M323" s="25" t="str">
        <f>'Liste Linéaire_Togo'!AC323</f>
        <v>TDE</v>
      </c>
      <c r="N323" s="22" t="str">
        <f>'Liste Linéaire_Togo'!AF323</f>
        <v>négatif</v>
      </c>
      <c r="O323" s="22" t="str">
        <f>'Liste Linéaire_Togo'!AH323</f>
        <v>Non</v>
      </c>
      <c r="P323" s="23">
        <f>'Liste Linéaire_Togo'!AI323</f>
        <v>45666</v>
      </c>
      <c r="Q323" s="22" t="str">
        <f>'Liste Linéaire_Togo'!AJ323</f>
        <v>Guéri</v>
      </c>
      <c r="R323" s="22" t="str">
        <f>'Liste Linéaire_Togo'!AO323</f>
        <v>negatif</v>
      </c>
      <c r="S323" s="22" t="str">
        <f>'Liste Linéaire_Togo'!AN323</f>
        <v>Togblekope</v>
      </c>
    </row>
    <row r="324" spans="1:19" ht="60">
      <c r="A324" t="str">
        <f t="shared" si="6"/>
        <v>Point (1.2138632 6.254258543)</v>
      </c>
      <c r="B324" s="22" t="str">
        <f>'Liste Linéaire_Togo'!B324</f>
        <v>MOUKAYILA Moudjahid</v>
      </c>
      <c r="C324" s="22" t="str">
        <f>'Liste Linéaire_Togo'!F324</f>
        <v>Masculin</v>
      </c>
      <c r="D324" s="22" t="str">
        <f>'Liste Linéaire_Togo'!G324</f>
        <v>Elève</v>
      </c>
      <c r="E324" s="22" t="str">
        <f>'Liste Linéaire_Togo'!I324</f>
        <v>Zongo Zilikpota Poste</v>
      </c>
      <c r="F324" s="22" t="str">
        <f>VLOOKUP(E324,CARTE!$C$1:$F$300,3,FALSE)</f>
        <v>6.254258543</v>
      </c>
      <c r="G324" s="22" t="str">
        <f>VLOOKUP(E324,CARTE!$C$1:$F$300,4,FALSE)</f>
        <v>1.2138632</v>
      </c>
      <c r="H324" s="22" t="str">
        <f>'Liste Linéaire_Togo'!AM324</f>
        <v>Agoè-Nyivé 4</v>
      </c>
      <c r="I324" s="22" t="str">
        <f>'Liste Linéaire_Togo'!N324</f>
        <v xml:space="preserve">Agoè-Nyivé </v>
      </c>
      <c r="J324" s="22" t="str">
        <f>'Liste Linéaire_Togo'!O324</f>
        <v>Grand Lomé</v>
      </c>
      <c r="K324" s="23">
        <f>'Liste Linéaire_Togo'!P324</f>
        <v>45666</v>
      </c>
      <c r="L324" s="22" t="str">
        <f>'Liste Linéaire_Togo'!Q324</f>
        <v>S2</v>
      </c>
      <c r="M324" s="25" t="str">
        <f>'Liste Linéaire_Togo'!AC324</f>
        <v>TDE</v>
      </c>
      <c r="N324" s="22" t="str">
        <f>'Liste Linéaire_Togo'!AF324</f>
        <v>Positif</v>
      </c>
      <c r="O324" s="22" t="str">
        <f>'Liste Linéaire_Togo'!AH324</f>
        <v>Oui</v>
      </c>
      <c r="P324" s="23">
        <f>'Liste Linéaire_Togo'!AI324</f>
        <v>45670</v>
      </c>
      <c r="Q324" s="22" t="str">
        <f>'Liste Linéaire_Togo'!AJ324</f>
        <v>Guéri</v>
      </c>
      <c r="R324" s="22" t="str">
        <f>'Liste Linéaire_Togo'!AO324</f>
        <v>Positif</v>
      </c>
      <c r="S324" s="22" t="str">
        <f>'Liste Linéaire_Togo'!AN324</f>
        <v>Togblekope</v>
      </c>
    </row>
    <row r="325" spans="1:19" ht="30">
      <c r="A325" t="str">
        <f t="shared" si="6"/>
        <v>Point (1.2138632 6.254258543)</v>
      </c>
      <c r="B325" s="22" t="str">
        <f>'Liste Linéaire_Togo'!B325</f>
        <v>SOFIANE Nahir</v>
      </c>
      <c r="C325" s="22" t="str">
        <f>'Liste Linéaire_Togo'!F325</f>
        <v>Masculin</v>
      </c>
      <c r="D325" s="22" t="str">
        <f>'Liste Linéaire_Togo'!G325</f>
        <v>Elève</v>
      </c>
      <c r="E325" s="22" t="str">
        <f>'Liste Linéaire_Togo'!I325</f>
        <v>Zongo Zilikpota Poste</v>
      </c>
      <c r="F325" s="22" t="str">
        <f>VLOOKUP(E325,CARTE!$C$1:$F$300,3,FALSE)</f>
        <v>6.254258543</v>
      </c>
      <c r="G325" s="22" t="str">
        <f>VLOOKUP(E325,CARTE!$C$1:$F$300,4,FALSE)</f>
        <v>1.2138632</v>
      </c>
      <c r="H325" s="22" t="str">
        <f>'Liste Linéaire_Togo'!AM325</f>
        <v>Agoè-Nyivé 4</v>
      </c>
      <c r="I325" s="22" t="str">
        <f>'Liste Linéaire_Togo'!N325</f>
        <v xml:space="preserve">Agoè-Nyivé </v>
      </c>
      <c r="J325" s="22" t="str">
        <f>'Liste Linéaire_Togo'!O325</f>
        <v>Grand Lomé</v>
      </c>
      <c r="K325" s="23">
        <f>'Liste Linéaire_Togo'!P325</f>
        <v>45666</v>
      </c>
      <c r="L325" s="22" t="str">
        <f>'Liste Linéaire_Togo'!Q325</f>
        <v>S2</v>
      </c>
      <c r="M325" s="25" t="str">
        <f>'Liste Linéaire_Togo'!AC325</f>
        <v>TDE, Forage</v>
      </c>
      <c r="N325" s="22" t="str">
        <f>'Liste Linéaire_Togo'!AF325</f>
        <v>Positif</v>
      </c>
      <c r="O325" s="22" t="str">
        <f>'Liste Linéaire_Togo'!AH325</f>
        <v>Oui</v>
      </c>
      <c r="P325" s="23">
        <f>'Liste Linéaire_Togo'!AI325</f>
        <v>45670</v>
      </c>
      <c r="Q325" s="22" t="str">
        <f>'Liste Linéaire_Togo'!AJ325</f>
        <v>Guéri</v>
      </c>
      <c r="R325" s="22" t="str">
        <f>'Liste Linéaire_Togo'!AO325</f>
        <v>Positif</v>
      </c>
      <c r="S325" s="22" t="str">
        <f>'Liste Linéaire_Togo'!AN325</f>
        <v>Togblekope</v>
      </c>
    </row>
    <row r="326" spans="1:19" ht="30">
      <c r="A326" t="str">
        <f t="shared" si="6"/>
        <v>Point ( 1.203927 6.250142)</v>
      </c>
      <c r="B326" s="22" t="str">
        <f>'Liste Linéaire_Togo'!B326</f>
        <v>KARIM Salabou</v>
      </c>
      <c r="C326" s="22" t="str">
        <f>'Liste Linéaire_Togo'!F326</f>
        <v>Masculin</v>
      </c>
      <c r="D326" s="22" t="str">
        <f>'Liste Linéaire_Togo'!G326</f>
        <v>Enfant</v>
      </c>
      <c r="E326" s="22" t="str">
        <f>'Liste Linéaire_Togo'!I326</f>
        <v>Agoè Zongo</v>
      </c>
      <c r="F326" s="22" t="str">
        <f>VLOOKUP(E326,CARTE!$C$1:$F$300,3,FALSE)</f>
        <v>6.250142</v>
      </c>
      <c r="G326" s="22" t="str">
        <f>VLOOKUP(E326,CARTE!$C$1:$F$300,4,FALSE)</f>
        <v xml:space="preserve"> 1.203927</v>
      </c>
      <c r="H326" s="22" t="str">
        <f>'Liste Linéaire_Togo'!AM326</f>
        <v>Agoè-Nyivé 4</v>
      </c>
      <c r="I326" s="22" t="str">
        <f>'Liste Linéaire_Togo'!N326</f>
        <v xml:space="preserve">Agoè-Nyivé </v>
      </c>
      <c r="J326" s="22" t="str">
        <f>'Liste Linéaire_Togo'!O326</f>
        <v>Grand Lomé</v>
      </c>
      <c r="K326" s="23">
        <f>'Liste Linéaire_Togo'!P326</f>
        <v>45665</v>
      </c>
      <c r="L326" s="22" t="str">
        <f>'Liste Linéaire_Togo'!Q326</f>
        <v>S2</v>
      </c>
      <c r="M326" s="25" t="str">
        <f>'Liste Linéaire_Togo'!AC326</f>
        <v>TDE</v>
      </c>
      <c r="N326" s="22" t="str">
        <f>'Liste Linéaire_Togo'!AF326</f>
        <v>Positif</v>
      </c>
      <c r="O326" s="22" t="str">
        <f>'Liste Linéaire_Togo'!AH326</f>
        <v>Oui</v>
      </c>
      <c r="P326" s="23">
        <f>'Liste Linéaire_Togo'!AI326</f>
        <v>45666</v>
      </c>
      <c r="Q326" s="22" t="str">
        <f>'Liste Linéaire_Togo'!AJ326</f>
        <v>dcd</v>
      </c>
      <c r="R326" s="22" t="str">
        <f>'Liste Linéaire_Togo'!AO326</f>
        <v>Positif</v>
      </c>
      <c r="S326" s="22" t="str">
        <f>'Liste Linéaire_Togo'!AN326</f>
        <v>Togblekope</v>
      </c>
    </row>
    <row r="327" spans="1:19" ht="45">
      <c r="A327" t="str">
        <f t="shared" si="6"/>
        <v>Point (1.2138632 6.254258543)</v>
      </c>
      <c r="B327" s="22" t="str">
        <f>'Liste Linéaire_Togo'!B327</f>
        <v>ABDOUL-AZIZ Chamsia</v>
      </c>
      <c r="C327" s="22" t="str">
        <f>'Liste Linéaire_Togo'!F327</f>
        <v>Féminin</v>
      </c>
      <c r="D327" s="22" t="str">
        <f>'Liste Linéaire_Togo'!G327</f>
        <v xml:space="preserve">Elève </v>
      </c>
      <c r="E327" s="22" t="str">
        <f>'Liste Linéaire_Togo'!I327</f>
        <v xml:space="preserve">Fidokpui Zilikpota </v>
      </c>
      <c r="F327" s="22" t="str">
        <f>VLOOKUP(E327,CARTE!$C$1:$F$300,3,FALSE)</f>
        <v>6.254258543</v>
      </c>
      <c r="G327" s="22" t="str">
        <f>VLOOKUP(E327,CARTE!$C$1:$F$300,4,FALSE)</f>
        <v>1.2138632</v>
      </c>
      <c r="H327" s="22" t="str">
        <f>'Liste Linéaire_Togo'!AM327</f>
        <v>Agoè-Nyivé 4</v>
      </c>
      <c r="I327" s="22" t="str">
        <f>'Liste Linéaire_Togo'!N327</f>
        <v xml:space="preserve">Agoè-Nyivé </v>
      </c>
      <c r="J327" s="22" t="str">
        <f>'Liste Linéaire_Togo'!O327</f>
        <v>Grand Lomé</v>
      </c>
      <c r="K327" s="23">
        <f>'Liste Linéaire_Togo'!P327</f>
        <v>45666</v>
      </c>
      <c r="L327" s="22" t="str">
        <f>'Liste Linéaire_Togo'!Q327</f>
        <v>S2</v>
      </c>
      <c r="M327" s="25" t="str">
        <f>'Liste Linéaire_Togo'!AC327</f>
        <v>TDE</v>
      </c>
      <c r="N327" s="22" t="str">
        <f>'Liste Linéaire_Togo'!AF327</f>
        <v>négatif</v>
      </c>
      <c r="O327" s="22" t="str">
        <f>'Liste Linéaire_Togo'!AH327</f>
        <v>Non</v>
      </c>
      <c r="P327" s="23">
        <f>'Liste Linéaire_Togo'!AI327</f>
        <v>45667</v>
      </c>
      <c r="Q327" s="22" t="str">
        <f>'Liste Linéaire_Togo'!AJ327</f>
        <v>Guéri</v>
      </c>
      <c r="R327" s="22" t="str">
        <f>'Liste Linéaire_Togo'!AO327</f>
        <v>negatif</v>
      </c>
      <c r="S327" s="22" t="str">
        <f>'Liste Linéaire_Togo'!AN327</f>
        <v>Togblekope</v>
      </c>
    </row>
    <row r="328" spans="1:19" ht="60">
      <c r="A328" t="str">
        <f t="shared" si="6"/>
        <v>Point (1.2138632 6.254258543)</v>
      </c>
      <c r="B328" s="22" t="str">
        <f>'Liste Linéaire_Togo'!B328</f>
        <v>ESSEGNON Edjedjom</v>
      </c>
      <c r="C328" s="22" t="str">
        <f>'Liste Linéaire_Togo'!F328</f>
        <v>Féminin</v>
      </c>
      <c r="D328" s="22" t="str">
        <f>'Liste Linéaire_Togo'!G328</f>
        <v>Agent commercial</v>
      </c>
      <c r="E328" s="22" t="str">
        <f>'Liste Linéaire_Togo'!I328</f>
        <v>Agoé Atchanvé</v>
      </c>
      <c r="F328" s="22" t="str">
        <f>VLOOKUP(E328,CARTE!$C$1:$F$300,3,FALSE)</f>
        <v>6.254258543</v>
      </c>
      <c r="G328" s="22" t="str">
        <f>VLOOKUP(E328,CARTE!$C$1:$F$300,4,FALSE)</f>
        <v>1.2138632</v>
      </c>
      <c r="H328" s="22" t="str">
        <f>'Liste Linéaire_Togo'!AM328</f>
        <v>Agoè-Nyivé 4</v>
      </c>
      <c r="I328" s="22" t="str">
        <f>'Liste Linéaire_Togo'!N328</f>
        <v xml:space="preserve">Agoè-Nyivé </v>
      </c>
      <c r="J328" s="22" t="str">
        <f>'Liste Linéaire_Togo'!O328</f>
        <v>Grand Lomé</v>
      </c>
      <c r="K328" s="23">
        <f>'Liste Linéaire_Togo'!P328</f>
        <v>45666</v>
      </c>
      <c r="L328" s="22" t="str">
        <f>'Liste Linéaire_Togo'!Q328</f>
        <v>S2</v>
      </c>
      <c r="M328" s="25" t="str">
        <f>'Liste Linéaire_Togo'!AC328</f>
        <v>Forage</v>
      </c>
      <c r="N328" s="22" t="str">
        <f>'Liste Linéaire_Togo'!AF328</f>
        <v>négatif</v>
      </c>
      <c r="O328" s="22" t="str">
        <f>'Liste Linéaire_Togo'!AH328</f>
        <v>Non</v>
      </c>
      <c r="P328" s="23">
        <f>'Liste Linéaire_Togo'!AI328</f>
        <v>45667</v>
      </c>
      <c r="Q328" s="22" t="str">
        <f>'Liste Linéaire_Togo'!AJ328</f>
        <v>Guéri</v>
      </c>
      <c r="R328" s="22" t="str">
        <f>'Liste Linéaire_Togo'!AO328</f>
        <v>negatif</v>
      </c>
      <c r="S328" s="22" t="str">
        <f>'Liste Linéaire_Togo'!AN328</f>
        <v>Togblekope</v>
      </c>
    </row>
    <row r="329" spans="1:19" ht="30">
      <c r="A329" t="str">
        <f t="shared" si="6"/>
        <v>Point (1.2138632 6.254258543)</v>
      </c>
      <c r="B329" s="22" t="str">
        <f>'Liste Linéaire_Togo'!B329</f>
        <v>ALASSANI Zékia</v>
      </c>
      <c r="C329" s="22" t="str">
        <f>'Liste Linéaire_Togo'!F329</f>
        <v>Féminin</v>
      </c>
      <c r="D329" s="22" t="str">
        <f>'Liste Linéaire_Togo'!G329</f>
        <v>Elève</v>
      </c>
      <c r="E329" s="22" t="str">
        <f>'Liste Linéaire_Togo'!I329</f>
        <v>Agoé zongo</v>
      </c>
      <c r="F329" s="22" t="str">
        <f>VLOOKUP(E329,CARTE!$C$1:$F$300,3,FALSE)</f>
        <v>6.254258543</v>
      </c>
      <c r="G329" s="22" t="str">
        <f>VLOOKUP(E329,CARTE!$C$1:$F$300,4,FALSE)</f>
        <v>1.2138632</v>
      </c>
      <c r="H329" s="22" t="str">
        <f>'Liste Linéaire_Togo'!AM329</f>
        <v>Agoè-Nyivé 4</v>
      </c>
      <c r="I329" s="22" t="str">
        <f>'Liste Linéaire_Togo'!N329</f>
        <v xml:space="preserve">Agoè-Nyivé </v>
      </c>
      <c r="J329" s="22" t="str">
        <f>'Liste Linéaire_Togo'!O329</f>
        <v>Grand Lomé</v>
      </c>
      <c r="K329" s="23">
        <f>'Liste Linéaire_Togo'!P329</f>
        <v>45666</v>
      </c>
      <c r="L329" s="22" t="str">
        <f>'Liste Linéaire_Togo'!Q329</f>
        <v>S2</v>
      </c>
      <c r="M329" s="25" t="str">
        <f>'Liste Linéaire_Togo'!AC329</f>
        <v>Forage</v>
      </c>
      <c r="N329" s="22" t="str">
        <f>'Liste Linéaire_Togo'!AF329</f>
        <v>négatif</v>
      </c>
      <c r="O329" s="22" t="str">
        <f>'Liste Linéaire_Togo'!AH329</f>
        <v>Non</v>
      </c>
      <c r="P329" s="23">
        <f>'Liste Linéaire_Togo'!AI329</f>
        <v>45667</v>
      </c>
      <c r="Q329" s="22" t="str">
        <f>'Liste Linéaire_Togo'!AJ329</f>
        <v>Guéri</v>
      </c>
      <c r="R329" s="22" t="str">
        <f>'Liste Linéaire_Togo'!AO329</f>
        <v>negatif</v>
      </c>
      <c r="S329" s="22" t="str">
        <f>'Liste Linéaire_Togo'!AN329</f>
        <v>Togblekope</v>
      </c>
    </row>
    <row r="330" spans="1:19" ht="30">
      <c r="A330" t="str">
        <f t="shared" si="6"/>
        <v>Point ( 1.2177901541906115 6.21494796391453)</v>
      </c>
      <c r="B330" s="22" t="str">
        <f>'Liste Linéaire_Togo'!B330</f>
        <v>ISSAKA Afesa</v>
      </c>
      <c r="C330" s="22" t="str">
        <f>'Liste Linéaire_Togo'!F330</f>
        <v>Féminin</v>
      </c>
      <c r="D330" s="22" t="str">
        <f>'Liste Linéaire_Togo'!G330</f>
        <v>Elève</v>
      </c>
      <c r="E330" s="22" t="str">
        <f>'Liste Linéaire_Togo'!I330</f>
        <v>Alinka</v>
      </c>
      <c r="F330" s="22" t="str">
        <f>VLOOKUP(E330,CARTE!$C$1:$F$300,3,FALSE)</f>
        <v>6.21494796391453</v>
      </c>
      <c r="G330" s="22" t="str">
        <f>VLOOKUP(E330,CARTE!$C$1:$F$300,4,FALSE)</f>
        <v xml:space="preserve"> 1.2177901541906115</v>
      </c>
      <c r="H330" s="22" t="str">
        <f>'Liste Linéaire_Togo'!AM330</f>
        <v>Agoè-Nyivé 4</v>
      </c>
      <c r="I330" s="22" t="str">
        <f>'Liste Linéaire_Togo'!N330</f>
        <v xml:space="preserve">Agoè-Nyivé </v>
      </c>
      <c r="J330" s="22" t="str">
        <f>'Liste Linéaire_Togo'!O330</f>
        <v>Grand Lomé</v>
      </c>
      <c r="K330" s="23">
        <f>'Liste Linéaire_Togo'!P330</f>
        <v>45666</v>
      </c>
      <c r="L330" s="22" t="str">
        <f>'Liste Linéaire_Togo'!Q330</f>
        <v>S2</v>
      </c>
      <c r="M330" s="25" t="str">
        <f>'Liste Linéaire_Togo'!AC330</f>
        <v>Pure Water</v>
      </c>
      <c r="N330" s="22" t="str">
        <f>'Liste Linéaire_Togo'!AF330</f>
        <v>négatif</v>
      </c>
      <c r="O330" s="22" t="str">
        <f>'Liste Linéaire_Togo'!AH330</f>
        <v>Non</v>
      </c>
      <c r="P330" s="23">
        <f>'Liste Linéaire_Togo'!AI330</f>
        <v>45667</v>
      </c>
      <c r="Q330" s="22" t="str">
        <f>'Liste Linéaire_Togo'!AJ330</f>
        <v>Guéri</v>
      </c>
      <c r="R330" s="22" t="str">
        <f>'Liste Linéaire_Togo'!AO330</f>
        <v>negatif</v>
      </c>
      <c r="S330" s="22" t="str">
        <f>'Liste Linéaire_Togo'!AN330</f>
        <v>Togblekope</v>
      </c>
    </row>
    <row r="331" spans="1:19" ht="45">
      <c r="A331" t="str">
        <f t="shared" si="6"/>
        <v>Point (1.2103338 6.276445914)</v>
      </c>
      <c r="B331" s="22" t="str">
        <f>'Liste Linéaire_Togo'!B331</f>
        <v>GOUNFIAGUE Mélanie</v>
      </c>
      <c r="C331" s="22" t="str">
        <f>'Liste Linéaire_Togo'!F331</f>
        <v>Féminin</v>
      </c>
      <c r="D331" s="22" t="str">
        <f>'Liste Linéaire_Togo'!G331</f>
        <v>Ménagère</v>
      </c>
      <c r="E331" s="22" t="str">
        <f>'Liste Linéaire_Togo'!I331</f>
        <v>Fidokpui</v>
      </c>
      <c r="F331" s="22" t="str">
        <f>VLOOKUP(E331,CARTE!$C$1:$F$300,3,FALSE)</f>
        <v>6.276445914</v>
      </c>
      <c r="G331" s="22" t="str">
        <f>VLOOKUP(E331,CARTE!$C$1:$F$300,4,FALSE)</f>
        <v>1.2103338</v>
      </c>
      <c r="H331" s="22" t="str">
        <f>'Liste Linéaire_Togo'!AM331</f>
        <v>Agoè-Nyivé 4</v>
      </c>
      <c r="I331" s="22" t="str">
        <f>'Liste Linéaire_Togo'!N331</f>
        <v xml:space="preserve">Agoè-Nyivé </v>
      </c>
      <c r="J331" s="22" t="str">
        <f>'Liste Linéaire_Togo'!O331</f>
        <v>Grand Lomé</v>
      </c>
      <c r="K331" s="23">
        <f>'Liste Linéaire_Togo'!P331</f>
        <v>45666</v>
      </c>
      <c r="L331" s="22" t="str">
        <f>'Liste Linéaire_Togo'!Q331</f>
        <v>S2</v>
      </c>
      <c r="M331" s="25" t="str">
        <f>'Liste Linéaire_Togo'!AC331</f>
        <v>Pure Water</v>
      </c>
      <c r="N331" s="22" t="str">
        <f>'Liste Linéaire_Togo'!AF331</f>
        <v>Positif</v>
      </c>
      <c r="O331" s="22" t="str">
        <f>'Liste Linéaire_Togo'!AH331</f>
        <v>Oui</v>
      </c>
      <c r="P331" s="23">
        <f>'Liste Linéaire_Togo'!AI331</f>
        <v>45670</v>
      </c>
      <c r="Q331" s="22" t="str">
        <f>'Liste Linéaire_Togo'!AJ331</f>
        <v>Guéri</v>
      </c>
      <c r="R331" s="22" t="str">
        <f>'Liste Linéaire_Togo'!AO331</f>
        <v>Positif</v>
      </c>
      <c r="S331" s="22" t="str">
        <f>'Liste Linéaire_Togo'!AN331</f>
        <v>Togblekope</v>
      </c>
    </row>
    <row r="332" spans="1:19" ht="30">
      <c r="A332" t="str">
        <f t="shared" si="6"/>
        <v>Point ( 1.2177901541906115 6.21494796391453)</v>
      </c>
      <c r="B332" s="22" t="str">
        <f>'Liste Linéaire_Togo'!B332</f>
        <v>KPADJA Kabirou</v>
      </c>
      <c r="C332" s="22" t="str">
        <f>'Liste Linéaire_Togo'!F332</f>
        <v>Féminin</v>
      </c>
      <c r="D332" s="22" t="str">
        <f>'Liste Linéaire_Togo'!G332</f>
        <v>Enfant</v>
      </c>
      <c r="E332" s="22" t="str">
        <f>'Liste Linéaire_Togo'!I332</f>
        <v>Alinka</v>
      </c>
      <c r="F332" s="22" t="str">
        <f>VLOOKUP(E332,CARTE!$C$1:$F$300,3,FALSE)</f>
        <v>6.21494796391453</v>
      </c>
      <c r="G332" s="22" t="str">
        <f>VLOOKUP(E332,CARTE!$C$1:$F$300,4,FALSE)</f>
        <v xml:space="preserve"> 1.2177901541906115</v>
      </c>
      <c r="H332" s="22" t="str">
        <f>'Liste Linéaire_Togo'!AM332</f>
        <v>Agoè-Nyivé 4</v>
      </c>
      <c r="I332" s="22" t="str">
        <f>'Liste Linéaire_Togo'!N332</f>
        <v xml:space="preserve">Agoè-Nyivé </v>
      </c>
      <c r="J332" s="22" t="str">
        <f>'Liste Linéaire_Togo'!O332</f>
        <v>Grand Lomé</v>
      </c>
      <c r="K332" s="23">
        <f>'Liste Linéaire_Togo'!P332</f>
        <v>45667</v>
      </c>
      <c r="L332" s="22" t="str">
        <f>'Liste Linéaire_Togo'!Q332</f>
        <v>S2</v>
      </c>
      <c r="M332" s="25" t="str">
        <f>'Liste Linéaire_Togo'!AC332</f>
        <v>TDE, Forage</v>
      </c>
      <c r="N332" s="22" t="str">
        <f>'Liste Linéaire_Togo'!AF332</f>
        <v>négatif</v>
      </c>
      <c r="O332" s="22" t="str">
        <f>'Liste Linéaire_Togo'!AH332</f>
        <v>Non</v>
      </c>
      <c r="P332" s="23">
        <f>'Liste Linéaire_Togo'!AI332</f>
        <v>45668</v>
      </c>
      <c r="Q332" s="22" t="str">
        <f>'Liste Linéaire_Togo'!AJ332</f>
        <v>Guéri</v>
      </c>
      <c r="R332" s="22" t="str">
        <f>'Liste Linéaire_Togo'!AO332</f>
        <v>negatif</v>
      </c>
      <c r="S332" s="22" t="str">
        <f>'Liste Linéaire_Togo'!AN332</f>
        <v>Togblekope</v>
      </c>
    </row>
    <row r="333" spans="1:19" ht="30">
      <c r="A333" t="str">
        <f t="shared" si="6"/>
        <v>Point (1.2138632 6.254258543)</v>
      </c>
      <c r="B333" s="22" t="str">
        <f>'Liste Linéaire_Togo'!B333</f>
        <v>SADOU Salmane</v>
      </c>
      <c r="C333" s="22" t="str">
        <f>'Liste Linéaire_Togo'!F333</f>
        <v>Masculin</v>
      </c>
      <c r="D333" s="22" t="str">
        <f>'Liste Linéaire_Togo'!G333</f>
        <v>Enfant</v>
      </c>
      <c r="E333" s="22" t="str">
        <f>'Liste Linéaire_Togo'!I333</f>
        <v>Agoé zongo</v>
      </c>
      <c r="F333" s="22" t="str">
        <f>VLOOKUP(E333,CARTE!$C$1:$F$300,3,FALSE)</f>
        <v>6.254258543</v>
      </c>
      <c r="G333" s="22" t="str">
        <f>VLOOKUP(E333,CARTE!$C$1:$F$300,4,FALSE)</f>
        <v>1.2138632</v>
      </c>
      <c r="H333" s="22" t="str">
        <f>'Liste Linéaire_Togo'!AM333</f>
        <v>Agoè-Nyivé 4</v>
      </c>
      <c r="I333" s="22" t="str">
        <f>'Liste Linéaire_Togo'!N333</f>
        <v xml:space="preserve">Agoè-Nyivé </v>
      </c>
      <c r="J333" s="22" t="str">
        <f>'Liste Linéaire_Togo'!O333</f>
        <v>Grand Lomé</v>
      </c>
      <c r="K333" s="23">
        <f>'Liste Linéaire_Togo'!P333</f>
        <v>45667</v>
      </c>
      <c r="L333" s="22" t="str">
        <f>'Liste Linéaire_Togo'!Q333</f>
        <v>S2</v>
      </c>
      <c r="M333" s="25" t="str">
        <f>'Liste Linéaire_Togo'!AC333</f>
        <v>TDE, Forage</v>
      </c>
      <c r="N333" s="22" t="str">
        <f>'Liste Linéaire_Togo'!AF333</f>
        <v>négatif</v>
      </c>
      <c r="O333" s="22" t="str">
        <f>'Liste Linéaire_Togo'!AH333</f>
        <v>Non</v>
      </c>
      <c r="P333" s="23">
        <f>'Liste Linéaire_Togo'!AI333</f>
        <v>45668</v>
      </c>
      <c r="Q333" s="22" t="str">
        <f>'Liste Linéaire_Togo'!AJ333</f>
        <v>Guéri</v>
      </c>
      <c r="R333" s="22" t="str">
        <f>'Liste Linéaire_Togo'!AO333</f>
        <v>negatif</v>
      </c>
      <c r="S333" s="22" t="str">
        <f>'Liste Linéaire_Togo'!AN333</f>
        <v>Togblekope</v>
      </c>
    </row>
    <row r="334" spans="1:19" ht="45">
      <c r="A334" t="str">
        <f t="shared" si="6"/>
        <v>Point (1.2138632 6.254258543)</v>
      </c>
      <c r="B334" s="22" t="str">
        <f>'Liste Linéaire_Togo'!B334</f>
        <v>SOFIANE Yasire</v>
      </c>
      <c r="C334" s="22" t="str">
        <f>'Liste Linéaire_Togo'!F334</f>
        <v>Masculin</v>
      </c>
      <c r="D334" s="22" t="str">
        <f>'Liste Linéaire_Togo'!G334</f>
        <v>Enfant</v>
      </c>
      <c r="E334" s="22" t="str">
        <f>'Liste Linéaire_Togo'!I334</f>
        <v>Agoè Zongo Zilikpota/amana</v>
      </c>
      <c r="F334" s="22" t="str">
        <f>VLOOKUP(E334,CARTE!$C$1:$F$300,3,FALSE)</f>
        <v>6.254258543</v>
      </c>
      <c r="G334" s="22" t="str">
        <f>VLOOKUP(E334,CARTE!$C$1:$F$300,4,FALSE)</f>
        <v>1.2138632</v>
      </c>
      <c r="H334" s="22" t="str">
        <f>'Liste Linéaire_Togo'!AM334</f>
        <v>Agoè-Nyivé 4</v>
      </c>
      <c r="I334" s="22" t="str">
        <f>'Liste Linéaire_Togo'!N334</f>
        <v xml:space="preserve">Agoè-Nyivé </v>
      </c>
      <c r="J334" s="22" t="str">
        <f>'Liste Linéaire_Togo'!O334</f>
        <v>Grand Lomé</v>
      </c>
      <c r="K334" s="23">
        <f>'Liste Linéaire_Togo'!P334</f>
        <v>45667</v>
      </c>
      <c r="L334" s="22" t="str">
        <f>'Liste Linéaire_Togo'!Q334</f>
        <v>S2</v>
      </c>
      <c r="M334" s="25" t="str">
        <f>'Liste Linéaire_Togo'!AC334</f>
        <v>Forage, Pure water</v>
      </c>
      <c r="N334" s="22" t="str">
        <f>'Liste Linéaire_Togo'!AF334</f>
        <v>négatif</v>
      </c>
      <c r="O334" s="22" t="str">
        <f>'Liste Linéaire_Togo'!AH334</f>
        <v>Non</v>
      </c>
      <c r="P334" s="23">
        <f>'Liste Linéaire_Togo'!AI334</f>
        <v>45668</v>
      </c>
      <c r="Q334" s="22" t="str">
        <f>'Liste Linéaire_Togo'!AJ334</f>
        <v>Guéri</v>
      </c>
      <c r="R334" s="22" t="str">
        <f>'Liste Linéaire_Togo'!AO334</f>
        <v>negatif</v>
      </c>
      <c r="S334" s="22" t="str">
        <f>'Liste Linéaire_Togo'!AN334</f>
        <v>Togblekope</v>
      </c>
    </row>
    <row r="335" spans="1:19" ht="30">
      <c r="A335" t="str">
        <f t="shared" si="6"/>
        <v>Point (1.210338 6.276450)</v>
      </c>
      <c r="B335" s="22" t="str">
        <f>'Liste Linéaire_Togo'!B335</f>
        <v>SIKA Lydia</v>
      </c>
      <c r="C335" s="22" t="str">
        <f>'Liste Linéaire_Togo'!F335</f>
        <v>Féminin</v>
      </c>
      <c r="D335" s="22" t="str">
        <f>'Liste Linéaire_Togo'!G335</f>
        <v>Etudiante</v>
      </c>
      <c r="E335" s="22" t="str">
        <f>'Liste Linéaire_Togo'!I335</f>
        <v>Kotokoli Zongo</v>
      </c>
      <c r="F335" s="22" t="str">
        <f>VLOOKUP(E335,CARTE!$C$1:$F$300,3,FALSE)</f>
        <v>6.276450</v>
      </c>
      <c r="G335" s="22" t="str">
        <f>VLOOKUP(E335,CARTE!$C$1:$F$300,4,FALSE)</f>
        <v>1.210338</v>
      </c>
      <c r="H335" s="22" t="str">
        <f>'Liste Linéaire_Togo'!AM335</f>
        <v>Agoè-Nyivé 4</v>
      </c>
      <c r="I335" s="22" t="str">
        <f>'Liste Linéaire_Togo'!N335</f>
        <v xml:space="preserve">Agoè-Nyivé </v>
      </c>
      <c r="J335" s="22" t="str">
        <f>'Liste Linéaire_Togo'!O335</f>
        <v>Grand Lomé</v>
      </c>
      <c r="K335" s="23">
        <f>'Liste Linéaire_Togo'!P335</f>
        <v>45663</v>
      </c>
      <c r="L335" s="22" t="str">
        <f>'Liste Linéaire_Togo'!Q335</f>
        <v>S2</v>
      </c>
      <c r="M335" s="25" t="str">
        <f>'Liste Linéaire_Togo'!AC335</f>
        <v>Forage, Pure water</v>
      </c>
      <c r="N335" s="22" t="str">
        <f>'Liste Linéaire_Togo'!AF335</f>
        <v>négatif</v>
      </c>
      <c r="O335" s="22" t="str">
        <f>'Liste Linéaire_Togo'!AH335</f>
        <v>Non</v>
      </c>
      <c r="P335" s="23">
        <f>'Liste Linéaire_Togo'!AI335</f>
        <v>45668</v>
      </c>
      <c r="Q335" s="22" t="str">
        <f>'Liste Linéaire_Togo'!AJ335</f>
        <v>Guéri</v>
      </c>
      <c r="R335" s="22" t="str">
        <f>'Liste Linéaire_Togo'!AO335</f>
        <v>negatif</v>
      </c>
      <c r="S335" s="22" t="str">
        <f>'Liste Linéaire_Togo'!AN335</f>
        <v>Togblekope</v>
      </c>
    </row>
    <row r="336" spans="1:19" ht="60">
      <c r="A336" t="str">
        <f t="shared" si="6"/>
        <v>Point ( 1.2177901541906115 6.21494796391453)</v>
      </c>
      <c r="B336" s="22" t="str">
        <f>'Liste Linéaire_Togo'!B336</f>
        <v>GNON Shamssidine Djore</v>
      </c>
      <c r="C336" s="22" t="str">
        <f>'Liste Linéaire_Togo'!F336</f>
        <v>Masculin</v>
      </c>
      <c r="D336" s="22" t="str">
        <f>'Liste Linéaire_Togo'!G336</f>
        <v>Enfant</v>
      </c>
      <c r="E336" s="22" t="str">
        <f>'Liste Linéaire_Togo'!I336</f>
        <v>Alinka</v>
      </c>
      <c r="F336" s="22" t="str">
        <f>VLOOKUP(E336,CARTE!$C$1:$F$300,3,FALSE)</f>
        <v>6.21494796391453</v>
      </c>
      <c r="G336" s="22" t="str">
        <f>VLOOKUP(E336,CARTE!$C$1:$F$300,4,FALSE)</f>
        <v xml:space="preserve"> 1.2177901541906115</v>
      </c>
      <c r="H336" s="22" t="str">
        <f>'Liste Linéaire_Togo'!AM336</f>
        <v>Agoè-Nyivé 4</v>
      </c>
      <c r="I336" s="22" t="str">
        <f>'Liste Linéaire_Togo'!N336</f>
        <v xml:space="preserve">Agoè-Nyivé </v>
      </c>
      <c r="J336" s="22" t="str">
        <f>'Liste Linéaire_Togo'!O336</f>
        <v>Grand Lomé</v>
      </c>
      <c r="K336" s="23">
        <f>'Liste Linéaire_Togo'!P336</f>
        <v>45668</v>
      </c>
      <c r="L336" s="22" t="str">
        <f>'Liste Linéaire_Togo'!Q336</f>
        <v>S2</v>
      </c>
      <c r="M336" s="25" t="str">
        <f>'Liste Linéaire_Togo'!AC336</f>
        <v>Forage, Pure water</v>
      </c>
      <c r="N336" s="22" t="str">
        <f>'Liste Linéaire_Togo'!AF336</f>
        <v>négatif</v>
      </c>
      <c r="O336" s="22" t="str">
        <f>'Liste Linéaire_Togo'!AH336</f>
        <v>Non</v>
      </c>
      <c r="P336" s="23">
        <f>'Liste Linéaire_Togo'!AI336</f>
        <v>45669</v>
      </c>
      <c r="Q336" s="22" t="str">
        <f>'Liste Linéaire_Togo'!AJ336</f>
        <v>Guéri</v>
      </c>
      <c r="R336" s="22" t="str">
        <f>'Liste Linéaire_Togo'!AO336</f>
        <v>negatif</v>
      </c>
      <c r="S336" s="22" t="str">
        <f>'Liste Linéaire_Togo'!AN336</f>
        <v>Togblekope</v>
      </c>
    </row>
    <row r="337" spans="1:19" ht="45">
      <c r="A337" t="str">
        <f t="shared" si="6"/>
        <v>Point (1.2138632 6.254258543)</v>
      </c>
      <c r="B337" s="22" t="str">
        <f>'Liste Linéaire_Togo'!B337</f>
        <v>TOUDJI Mawuli Fabrice</v>
      </c>
      <c r="C337" s="22" t="str">
        <f>'Liste Linéaire_Togo'!F337</f>
        <v>Masculin</v>
      </c>
      <c r="D337" s="22" t="str">
        <f>'Liste Linéaire_Togo'!G337</f>
        <v>Enfant</v>
      </c>
      <c r="E337" s="22" t="str">
        <f>'Liste Linéaire_Togo'!I337</f>
        <v>Agoé zongo</v>
      </c>
      <c r="F337" s="22" t="str">
        <f>VLOOKUP(E337,CARTE!$C$1:$F$300,3,FALSE)</f>
        <v>6.254258543</v>
      </c>
      <c r="G337" s="22" t="str">
        <f>VLOOKUP(E337,CARTE!$C$1:$F$300,4,FALSE)</f>
        <v>1.2138632</v>
      </c>
      <c r="H337" s="22" t="str">
        <f>'Liste Linéaire_Togo'!AM337</f>
        <v>Agoè-Nyivé 4</v>
      </c>
      <c r="I337" s="22" t="str">
        <f>'Liste Linéaire_Togo'!N337</f>
        <v xml:space="preserve">Agoè-Nyivé </v>
      </c>
      <c r="J337" s="22" t="str">
        <f>'Liste Linéaire_Togo'!O337</f>
        <v>Grand Lomé</v>
      </c>
      <c r="K337" s="23">
        <f>'Liste Linéaire_Togo'!P337</f>
        <v>45668</v>
      </c>
      <c r="L337" s="22" t="str">
        <f>'Liste Linéaire_Togo'!Q337</f>
        <v>S2</v>
      </c>
      <c r="M337" s="25" t="str">
        <f>'Liste Linéaire_Togo'!AC337</f>
        <v>Forage, Pure water</v>
      </c>
      <c r="N337" s="22" t="str">
        <f>'Liste Linéaire_Togo'!AF337</f>
        <v>négatif</v>
      </c>
      <c r="O337" s="22" t="str">
        <f>'Liste Linéaire_Togo'!AH337</f>
        <v>Non</v>
      </c>
      <c r="P337" s="23">
        <f>'Liste Linéaire_Togo'!AI337</f>
        <v>45669</v>
      </c>
      <c r="Q337" s="22" t="str">
        <f>'Liste Linéaire_Togo'!AJ337</f>
        <v>Guéri</v>
      </c>
      <c r="R337" s="22" t="str">
        <f>'Liste Linéaire_Togo'!AO337</f>
        <v>negatif</v>
      </c>
      <c r="S337" s="22" t="str">
        <f>'Liste Linéaire_Togo'!AN337</f>
        <v>Togblekope</v>
      </c>
    </row>
    <row r="338" spans="1:19" ht="30">
      <c r="A338" t="str">
        <f t="shared" si="6"/>
        <v>Point (1.2138632 6.254258543)</v>
      </c>
      <c r="B338" s="22" t="str">
        <f>'Liste Linéaire_Togo'!B338</f>
        <v>MAMAN Afiz</v>
      </c>
      <c r="C338" s="22" t="str">
        <f>'Liste Linéaire_Togo'!F338</f>
        <v>Masculin</v>
      </c>
      <c r="D338" s="22" t="str">
        <f>'Liste Linéaire_Togo'!G338</f>
        <v>Enfant</v>
      </c>
      <c r="E338" s="22" t="str">
        <f>'Liste Linéaire_Togo'!I338</f>
        <v>Agoé zongo</v>
      </c>
      <c r="F338" s="22" t="str">
        <f>VLOOKUP(E338,CARTE!$C$1:$F$300,3,FALSE)</f>
        <v>6.254258543</v>
      </c>
      <c r="G338" s="22" t="str">
        <f>VLOOKUP(E338,CARTE!$C$1:$F$300,4,FALSE)</f>
        <v>1.2138632</v>
      </c>
      <c r="H338" s="22" t="str">
        <f>'Liste Linéaire_Togo'!AM338</f>
        <v>Agoè-Nyivé 4</v>
      </c>
      <c r="I338" s="22" t="str">
        <f>'Liste Linéaire_Togo'!N338</f>
        <v xml:space="preserve">Agoè-Nyivé </v>
      </c>
      <c r="J338" s="22" t="str">
        <f>'Liste Linéaire_Togo'!O338</f>
        <v>Grand Lomé</v>
      </c>
      <c r="K338" s="23">
        <f>'Liste Linéaire_Togo'!P338</f>
        <v>45668</v>
      </c>
      <c r="L338" s="22" t="str">
        <f>'Liste Linéaire_Togo'!Q338</f>
        <v>S2</v>
      </c>
      <c r="M338" s="25" t="str">
        <f>'Liste Linéaire_Togo'!AC338</f>
        <v>Forage, Pure water</v>
      </c>
      <c r="N338" s="22" t="str">
        <f>'Liste Linéaire_Togo'!AF338</f>
        <v>négatif</v>
      </c>
      <c r="O338" s="22" t="str">
        <f>'Liste Linéaire_Togo'!AH338</f>
        <v>Non</v>
      </c>
      <c r="P338" s="23">
        <f>'Liste Linéaire_Togo'!AI338</f>
        <v>45669</v>
      </c>
      <c r="Q338" s="22" t="str">
        <f>'Liste Linéaire_Togo'!AJ338</f>
        <v>Guéri</v>
      </c>
      <c r="R338" s="22" t="str">
        <f>'Liste Linéaire_Togo'!AO338</f>
        <v>negatif</v>
      </c>
      <c r="S338" s="22" t="str">
        <f>'Liste Linéaire_Togo'!AN338</f>
        <v>Togblekope</v>
      </c>
    </row>
    <row r="339" spans="1:19" ht="45">
      <c r="A339" t="str">
        <f t="shared" si="6"/>
        <v>Point (1.2138632 6.254258543)</v>
      </c>
      <c r="B339" s="22" t="str">
        <f>'Liste Linéaire_Togo'!B339</f>
        <v>MASSEDE Adjo Ines</v>
      </c>
      <c r="C339" s="22" t="str">
        <f>'Liste Linéaire_Togo'!F339</f>
        <v>Féminin</v>
      </c>
      <c r="D339" s="22" t="str">
        <f>'Liste Linéaire_Togo'!G339</f>
        <v>Elève</v>
      </c>
      <c r="E339" s="22" t="str">
        <f>'Liste Linéaire_Togo'!I339</f>
        <v>Agoè Zongo Zilikpota</v>
      </c>
      <c r="F339" s="22" t="str">
        <f>VLOOKUP(E339,CARTE!$C$1:$F$300,3,FALSE)</f>
        <v>6.254258543</v>
      </c>
      <c r="G339" s="22" t="str">
        <f>VLOOKUP(E339,CARTE!$C$1:$F$300,4,FALSE)</f>
        <v>1.2138632</v>
      </c>
      <c r="H339" s="22" t="str">
        <f>'Liste Linéaire_Togo'!AM339</f>
        <v>Agoè-Nyivé 4</v>
      </c>
      <c r="I339" s="22" t="str">
        <f>'Liste Linéaire_Togo'!N339</f>
        <v xml:space="preserve">Agoè-Nyivé </v>
      </c>
      <c r="J339" s="22" t="str">
        <f>'Liste Linéaire_Togo'!O339</f>
        <v>Grand Lomé</v>
      </c>
      <c r="K339" s="23">
        <f>'Liste Linéaire_Togo'!P339</f>
        <v>45668</v>
      </c>
      <c r="L339" s="22" t="str">
        <f>'Liste Linéaire_Togo'!Q339</f>
        <v>S2</v>
      </c>
      <c r="M339" s="25" t="str">
        <f>'Liste Linéaire_Togo'!AC339</f>
        <v>Forage, Pure water</v>
      </c>
      <c r="N339" s="22" t="str">
        <f>'Liste Linéaire_Togo'!AF339</f>
        <v>Positif</v>
      </c>
      <c r="O339" s="22" t="str">
        <f>'Liste Linéaire_Togo'!AH339</f>
        <v>Non</v>
      </c>
      <c r="P339" s="23" t="str">
        <f>'Liste Linéaire_Togo'!AI339</f>
        <v>En hospitalisation</v>
      </c>
      <c r="Q339" s="22" t="str">
        <f>'Liste Linéaire_Togo'!AJ339</f>
        <v>En hospitalisation</v>
      </c>
      <c r="R339" s="22" t="str">
        <f>'Liste Linéaire_Togo'!AO339</f>
        <v>Positif</v>
      </c>
      <c r="S339" s="22" t="str">
        <f>'Liste Linéaire_Togo'!AN339</f>
        <v>Togblekope</v>
      </c>
    </row>
    <row r="340" spans="1:19" ht="45">
      <c r="A340" t="str">
        <f t="shared" si="6"/>
        <v>Point (1.2138632 6.254258543)</v>
      </c>
      <c r="B340" s="22" t="str">
        <f>'Liste Linéaire_Togo'!B340</f>
        <v>SOFIANE Karime</v>
      </c>
      <c r="C340" s="22" t="str">
        <f>'Liste Linéaire_Togo'!F340</f>
        <v>Masculin</v>
      </c>
      <c r="D340" s="22" t="str">
        <f>'Liste Linéaire_Togo'!G340</f>
        <v>Revendeur</v>
      </c>
      <c r="E340" s="22" t="str">
        <f>'Liste Linéaire_Togo'!I340</f>
        <v>Agoè Zongo Zilikpota/amana</v>
      </c>
      <c r="F340" s="22" t="str">
        <f>VLOOKUP(E340,CARTE!$C$1:$F$300,3,FALSE)</f>
        <v>6.254258543</v>
      </c>
      <c r="G340" s="22" t="str">
        <f>VLOOKUP(E340,CARTE!$C$1:$F$300,4,FALSE)</f>
        <v>1.2138632</v>
      </c>
      <c r="H340" s="22" t="str">
        <f>'Liste Linéaire_Togo'!AM340</f>
        <v>Agoè-Nyivé 4</v>
      </c>
      <c r="I340" s="22" t="str">
        <f>'Liste Linéaire_Togo'!N340</f>
        <v xml:space="preserve">Agoè-Nyivé </v>
      </c>
      <c r="J340" s="22" t="str">
        <f>'Liste Linéaire_Togo'!O340</f>
        <v>Grand Lomé</v>
      </c>
      <c r="K340" s="23">
        <f>'Liste Linéaire_Togo'!P340</f>
        <v>45668</v>
      </c>
      <c r="L340" s="22" t="str">
        <f>'Liste Linéaire_Togo'!Q340</f>
        <v>S2</v>
      </c>
      <c r="M340" s="25" t="str">
        <f>'Liste Linéaire_Togo'!AC340</f>
        <v>Forage, Pure water</v>
      </c>
      <c r="N340" s="22" t="str">
        <f>'Liste Linéaire_Togo'!AF340</f>
        <v>négatif</v>
      </c>
      <c r="O340" s="22" t="str">
        <f>'Liste Linéaire_Togo'!AH340</f>
        <v>Non</v>
      </c>
      <c r="P340" s="23">
        <f>'Liste Linéaire_Togo'!AI340</f>
        <v>45670</v>
      </c>
      <c r="Q340" s="22" t="str">
        <f>'Liste Linéaire_Togo'!AJ340</f>
        <v>Guéri</v>
      </c>
      <c r="R340" s="22" t="str">
        <f>'Liste Linéaire_Togo'!AO340</f>
        <v>negatif</v>
      </c>
      <c r="S340" s="22" t="str">
        <f>'Liste Linéaire_Togo'!AN340</f>
        <v>Togblekope</v>
      </c>
    </row>
    <row r="341" spans="1:19" ht="45">
      <c r="A341" t="str">
        <f t="shared" si="6"/>
        <v>Point (1.213465 6.250501)</v>
      </c>
      <c r="B341" s="22" t="str">
        <f>'Liste Linéaire_Togo'!B341</f>
        <v>KARIM Maman Bébé</v>
      </c>
      <c r="C341" s="22" t="str">
        <f>'Liste Linéaire_Togo'!F341</f>
        <v>Féminin</v>
      </c>
      <c r="D341" s="22" t="str">
        <f>'Liste Linéaire_Togo'!G341</f>
        <v>Ménagère</v>
      </c>
      <c r="E341" s="22" t="str">
        <f>'Liste Linéaire_Togo'!I341</f>
        <v>Zongo Zilikpota</v>
      </c>
      <c r="F341" s="22" t="str">
        <f>VLOOKUP(E341,CARTE!$C$1:$F$300,3,FALSE)</f>
        <v>6.250501</v>
      </c>
      <c r="G341" s="22" t="str">
        <f>VLOOKUP(E341,CARTE!$C$1:$F$300,4,FALSE)</f>
        <v>1.213465</v>
      </c>
      <c r="H341" s="22" t="str">
        <f>'Liste Linéaire_Togo'!AM341</f>
        <v>Agoè-Nyivé 4</v>
      </c>
      <c r="I341" s="22" t="str">
        <f>'Liste Linéaire_Togo'!N341</f>
        <v xml:space="preserve">Agoè-Nyivé </v>
      </c>
      <c r="J341" s="22" t="str">
        <f>'Liste Linéaire_Togo'!O341</f>
        <v>Grand Lomé</v>
      </c>
      <c r="K341" s="23">
        <f>'Liste Linéaire_Togo'!P341</f>
        <v>45669</v>
      </c>
      <c r="L341" s="22" t="str">
        <f>'Liste Linéaire_Togo'!Q341</f>
        <v>S2</v>
      </c>
      <c r="M341" s="25" t="str">
        <f>'Liste Linéaire_Togo'!AC341</f>
        <v>Forage, Pure water</v>
      </c>
      <c r="N341" s="22" t="str">
        <f>'Liste Linéaire_Togo'!AF341</f>
        <v>négatif</v>
      </c>
      <c r="O341" s="22" t="str">
        <f>'Liste Linéaire_Togo'!AH341</f>
        <v>Non</v>
      </c>
      <c r="P341" s="23">
        <f>'Liste Linéaire_Togo'!AI341</f>
        <v>45670</v>
      </c>
      <c r="Q341" s="22" t="str">
        <f>'Liste Linéaire_Togo'!AJ341</f>
        <v>Guéri</v>
      </c>
      <c r="R341" s="22" t="str">
        <f>'Liste Linéaire_Togo'!AO341</f>
        <v>negatif</v>
      </c>
      <c r="S341" s="22" t="str">
        <f>'Liste Linéaire_Togo'!AN341</f>
        <v>Togblekope</v>
      </c>
    </row>
    <row r="342" spans="1:19" ht="30">
      <c r="A342" t="str">
        <f t="shared" si="6"/>
        <v>Point (1.2138632 6.254258543)</v>
      </c>
      <c r="B342" s="22" t="str">
        <f>'Liste Linéaire_Togo'!B342</f>
        <v>NOUROU Idaya</v>
      </c>
      <c r="C342" s="22" t="str">
        <f>'Liste Linéaire_Togo'!F342</f>
        <v>Féminin</v>
      </c>
      <c r="D342" s="22" t="str">
        <f>'Liste Linéaire_Togo'!G342</f>
        <v>Couturière</v>
      </c>
      <c r="E342" s="22" t="str">
        <f>'Liste Linéaire_Togo'!I342</f>
        <v>Agoé zongo</v>
      </c>
      <c r="F342" s="22" t="str">
        <f>VLOOKUP(E342,CARTE!$C$1:$F$300,3,FALSE)</f>
        <v>6.254258543</v>
      </c>
      <c r="G342" s="22" t="str">
        <f>VLOOKUP(E342,CARTE!$C$1:$F$300,4,FALSE)</f>
        <v>1.2138632</v>
      </c>
      <c r="H342" s="22" t="str">
        <f>'Liste Linéaire_Togo'!AM342</f>
        <v>Agoè-Nyivé 4</v>
      </c>
      <c r="I342" s="22" t="str">
        <f>'Liste Linéaire_Togo'!N342</f>
        <v xml:space="preserve">Agoè-Nyivé </v>
      </c>
      <c r="J342" s="22" t="str">
        <f>'Liste Linéaire_Togo'!O342</f>
        <v>Grand Lomé</v>
      </c>
      <c r="K342" s="23">
        <f>'Liste Linéaire_Togo'!P342</f>
        <v>45669</v>
      </c>
      <c r="L342" s="22" t="str">
        <f>'Liste Linéaire_Togo'!Q342</f>
        <v>S2</v>
      </c>
      <c r="M342" s="25" t="str">
        <f>'Liste Linéaire_Togo'!AC342</f>
        <v>Forage, Pure water</v>
      </c>
      <c r="N342" s="22" t="str">
        <f>'Liste Linéaire_Togo'!AF342</f>
        <v>négatif</v>
      </c>
      <c r="O342" s="22" t="str">
        <f>'Liste Linéaire_Togo'!AH342</f>
        <v>Non</v>
      </c>
      <c r="P342" s="23">
        <f>'Liste Linéaire_Togo'!AI342</f>
        <v>45670</v>
      </c>
      <c r="Q342" s="22" t="str">
        <f>'Liste Linéaire_Togo'!AJ342</f>
        <v>Guéri</v>
      </c>
      <c r="R342" s="22" t="str">
        <f>'Liste Linéaire_Togo'!AO342</f>
        <v>negatif</v>
      </c>
      <c r="S342" s="22" t="str">
        <f>'Liste Linéaire_Togo'!AN342</f>
        <v>Togblekope</v>
      </c>
    </row>
    <row r="343" spans="1:19" ht="30">
      <c r="A343" t="str">
        <f t="shared" si="6"/>
        <v>Point (1.202724 6.276330)</v>
      </c>
      <c r="B343" s="22" t="str">
        <f>'Liste Linéaire_Togo'!B343</f>
        <v>SONA Zénabou</v>
      </c>
      <c r="C343" s="22" t="str">
        <f>'Liste Linéaire_Togo'!F343</f>
        <v>Féminin</v>
      </c>
      <c r="D343" s="22" t="str">
        <f>'Liste Linéaire_Togo'!G343</f>
        <v>Couturière</v>
      </c>
      <c r="E343" s="22" t="str">
        <f>'Liste Linéaire_Togo'!I343</f>
        <v>Adétikopé Well city</v>
      </c>
      <c r="F343" s="22" t="str">
        <f>VLOOKUP(E343,CARTE!$C$1:$F$300,3,FALSE)</f>
        <v>6.276330</v>
      </c>
      <c r="G343" s="22" t="str">
        <f>VLOOKUP(E343,CARTE!$C$1:$F$300,4,FALSE)</f>
        <v>1.202724</v>
      </c>
      <c r="H343" s="22" t="str">
        <f>'Liste Linéaire_Togo'!AM343</f>
        <v>Agoè-Nyivé 6</v>
      </c>
      <c r="I343" s="22" t="str">
        <f>'Liste Linéaire_Togo'!N343</f>
        <v xml:space="preserve">Agoè-Nyivé </v>
      </c>
      <c r="J343" s="22" t="str">
        <f>'Liste Linéaire_Togo'!O343</f>
        <v>Grand Lomé</v>
      </c>
      <c r="K343" s="23">
        <f>'Liste Linéaire_Togo'!P343</f>
        <v>45669</v>
      </c>
      <c r="L343" s="22" t="str">
        <f>'Liste Linéaire_Togo'!Q343</f>
        <v>S2</v>
      </c>
      <c r="M343" s="25" t="str">
        <f>'Liste Linéaire_Togo'!AC343</f>
        <v>Forage, Pure water</v>
      </c>
      <c r="N343" s="22" t="str">
        <f>'Liste Linéaire_Togo'!AF343</f>
        <v>négatif</v>
      </c>
      <c r="O343" s="22" t="str">
        <f>'Liste Linéaire_Togo'!AH343</f>
        <v>Non</v>
      </c>
      <c r="P343" s="23">
        <f>'Liste Linéaire_Togo'!AI343</f>
        <v>45670</v>
      </c>
      <c r="Q343" s="22" t="str">
        <f>'Liste Linéaire_Togo'!AJ343</f>
        <v>Guéri</v>
      </c>
      <c r="R343" s="22" t="str">
        <f>'Liste Linéaire_Togo'!AO343</f>
        <v>negatif</v>
      </c>
      <c r="S343" s="22" t="str">
        <f>'Liste Linéaire_Togo'!AN343</f>
        <v>Adétikopé</v>
      </c>
    </row>
    <row r="344" spans="1:19" ht="45">
      <c r="A344" t="str">
        <f t="shared" si="6"/>
        <v>Point (1.202724 6.276330)</v>
      </c>
      <c r="B344" s="22" t="str">
        <f>'Liste Linéaire_Togo'!B344</f>
        <v>ADOU Salamatou</v>
      </c>
      <c r="C344" s="22" t="str">
        <f>'Liste Linéaire_Togo'!F344</f>
        <v>Féminin</v>
      </c>
      <c r="D344" s="22" t="str">
        <f>'Liste Linéaire_Togo'!G344</f>
        <v>Revendeuse</v>
      </c>
      <c r="E344" s="22" t="str">
        <f>'Liste Linéaire_Togo'!I344</f>
        <v>Adétikopé Well city</v>
      </c>
      <c r="F344" s="22" t="str">
        <f>VLOOKUP(E344,CARTE!$C$1:$F$300,3,FALSE)</f>
        <v>6.276330</v>
      </c>
      <c r="G344" s="22" t="str">
        <f>VLOOKUP(E344,CARTE!$C$1:$F$300,4,FALSE)</f>
        <v>1.202724</v>
      </c>
      <c r="H344" s="22" t="str">
        <f>'Liste Linéaire_Togo'!AM344</f>
        <v>Agoè-Nyivé 6</v>
      </c>
      <c r="I344" s="22" t="str">
        <f>'Liste Linéaire_Togo'!N344</f>
        <v xml:space="preserve">Agoè-Nyivé </v>
      </c>
      <c r="J344" s="22" t="str">
        <f>'Liste Linéaire_Togo'!O344</f>
        <v>Grand Lomé</v>
      </c>
      <c r="K344" s="23">
        <f>'Liste Linéaire_Togo'!P344</f>
        <v>45669</v>
      </c>
      <c r="L344" s="22" t="str">
        <f>'Liste Linéaire_Togo'!Q344</f>
        <v>S2</v>
      </c>
      <c r="M344" s="25" t="str">
        <f>'Liste Linéaire_Togo'!AC344</f>
        <v>Forage, Pure water</v>
      </c>
      <c r="N344" s="22" t="str">
        <f>'Liste Linéaire_Togo'!AF344</f>
        <v>négatif</v>
      </c>
      <c r="O344" s="22" t="str">
        <f>'Liste Linéaire_Togo'!AH344</f>
        <v>Non</v>
      </c>
      <c r="P344" s="23">
        <f>'Liste Linéaire_Togo'!AI344</f>
        <v>45670</v>
      </c>
      <c r="Q344" s="22" t="str">
        <f>'Liste Linéaire_Togo'!AJ344</f>
        <v>Guéri</v>
      </c>
      <c r="R344" s="22" t="str">
        <f>'Liste Linéaire_Togo'!AO344</f>
        <v>negatif</v>
      </c>
      <c r="S344" s="22" t="str">
        <f>'Liste Linéaire_Togo'!AN344</f>
        <v>Adétikopé</v>
      </c>
    </row>
    <row r="345" spans="1:19" ht="30">
      <c r="A345" t="str">
        <f t="shared" si="6"/>
        <v>Point (1.202724 6.276330)</v>
      </c>
      <c r="B345" s="22" t="str">
        <f>'Liste Linéaire_Togo'!B345</f>
        <v xml:space="preserve">SEBABABI Sahalan </v>
      </c>
      <c r="C345" s="22" t="str">
        <f>'Liste Linéaire_Togo'!F345</f>
        <v>Masculin</v>
      </c>
      <c r="D345" s="22" t="str">
        <f>'Liste Linéaire_Togo'!G345</f>
        <v>Enfant</v>
      </c>
      <c r="E345" s="22" t="str">
        <f>'Liste Linéaire_Togo'!I345</f>
        <v>Adétikopé Well city</v>
      </c>
      <c r="F345" s="22" t="str">
        <f>VLOOKUP(E345,CARTE!$C$1:$F$300,3,FALSE)</f>
        <v>6.276330</v>
      </c>
      <c r="G345" s="22" t="str">
        <f>VLOOKUP(E345,CARTE!$C$1:$F$300,4,FALSE)</f>
        <v>1.202724</v>
      </c>
      <c r="H345" s="22" t="str">
        <f>'Liste Linéaire_Togo'!AM345</f>
        <v>Agoè-Nyivé 6</v>
      </c>
      <c r="I345" s="22" t="str">
        <f>'Liste Linéaire_Togo'!N345</f>
        <v xml:space="preserve">Agoè-Nyivé </v>
      </c>
      <c r="J345" s="22" t="str">
        <f>'Liste Linéaire_Togo'!O345</f>
        <v>Grand Lomé</v>
      </c>
      <c r="K345" s="23">
        <f>'Liste Linéaire_Togo'!P345</f>
        <v>45669</v>
      </c>
      <c r="L345" s="22" t="str">
        <f>'Liste Linéaire_Togo'!Q345</f>
        <v>S2</v>
      </c>
      <c r="M345" s="25" t="str">
        <f>'Liste Linéaire_Togo'!AC345</f>
        <v>Forage, Pure water</v>
      </c>
      <c r="N345" s="22" t="str">
        <f>'Liste Linéaire_Togo'!AF345</f>
        <v>négatif</v>
      </c>
      <c r="O345" s="22" t="str">
        <f>'Liste Linéaire_Togo'!AH345</f>
        <v>Non</v>
      </c>
      <c r="P345" s="23">
        <f>'Liste Linéaire_Togo'!AI345</f>
        <v>45670</v>
      </c>
      <c r="Q345" s="22" t="str">
        <f>'Liste Linéaire_Togo'!AJ345</f>
        <v>Guéri</v>
      </c>
      <c r="R345" s="22" t="str">
        <f>'Liste Linéaire_Togo'!AO345</f>
        <v>negatif</v>
      </c>
      <c r="S345" s="22" t="str">
        <f>'Liste Linéaire_Togo'!AN345</f>
        <v>Adétikopé</v>
      </c>
    </row>
  </sheetData>
  <autoFilter ref="A1:S191" xr:uid="{8313B295-FF4E-4A19-9D1C-E21CF7D0B2F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4B3C35-F256-43C9-83FE-5AAC190C3680}">
  <dimension ref="A1:R345"/>
  <sheetViews>
    <sheetView topLeftCell="A302" workbookViewId="0">
      <selection activeCell="K1" sqref="K1:R345"/>
    </sheetView>
  </sheetViews>
  <sheetFormatPr defaultRowHeight="15"/>
  <cols>
    <col min="1" max="1" width="10.5703125" customWidth="1"/>
    <col min="3" max="3" width="21.28515625" customWidth="1"/>
  </cols>
  <sheetData>
    <row r="1" spans="1:18">
      <c r="A1" t="str">
        <f>+carte_cholera!A1</f>
        <v>wkt_geom</v>
      </c>
      <c r="B1" t="s">
        <v>1</v>
      </c>
      <c r="C1" t="str">
        <f>+carte_cholera!E1</f>
        <v>Quatrier de provenance</v>
      </c>
      <c r="D1" t="str">
        <f>+carte_cholera!R1</f>
        <v xml:space="preserve">Classification finale (Suspect/Probable/Confirmé) </v>
      </c>
      <c r="E1" t="str">
        <f>+carte_cholera!F1</f>
        <v>Latitude</v>
      </c>
      <c r="F1" t="str">
        <f>+carte_cholera!G1</f>
        <v>Longitude</v>
      </c>
      <c r="G1" t="str">
        <f>+carte_cholera!I1</f>
        <v>District</v>
      </c>
      <c r="H1" t="str">
        <f>+carte_cholera!J1</f>
        <v>Région</v>
      </c>
      <c r="K1" t="s">
        <v>0</v>
      </c>
      <c r="L1" t="s">
        <v>1</v>
      </c>
      <c r="M1" t="s">
        <v>2</v>
      </c>
      <c r="N1" t="s">
        <v>3</v>
      </c>
      <c r="O1" t="s">
        <v>4</v>
      </c>
      <c r="P1" t="s">
        <v>5</v>
      </c>
      <c r="Q1" t="s">
        <v>6</v>
      </c>
      <c r="R1" t="s">
        <v>7</v>
      </c>
    </row>
    <row r="2" spans="1:18">
      <c r="A2" t="str">
        <f>+carte_cholera!A2</f>
        <v>Point (1.2885405838783568 6.171169451806052)</v>
      </c>
      <c r="B2">
        <v>2</v>
      </c>
      <c r="C2" t="str">
        <f>+carte_cholera!E2</f>
        <v>Adakpamé</v>
      </c>
      <c r="D2" t="str">
        <f>+carte_cholera!R2</f>
        <v>Positif</v>
      </c>
      <c r="E2" t="str">
        <f>+carte_cholera!F2</f>
        <v>6.171169451806052</v>
      </c>
      <c r="F2" t="str">
        <f>+carte_cholera!G2</f>
        <v>1.2885405838783568</v>
      </c>
      <c r="G2" t="str">
        <f>+carte_cholera!I2</f>
        <v>Golfe</v>
      </c>
      <c r="H2" t="str">
        <f>+carte_cholera!J2</f>
        <v>Grand Lomé</v>
      </c>
      <c r="K2" t="s">
        <v>202</v>
      </c>
      <c r="L2">
        <v>2</v>
      </c>
      <c r="M2" t="s">
        <v>9</v>
      </c>
      <c r="N2" t="s">
        <v>10</v>
      </c>
      <c r="O2" t="s">
        <v>11</v>
      </c>
      <c r="P2" t="s">
        <v>12</v>
      </c>
      <c r="Q2" t="s">
        <v>13</v>
      </c>
      <c r="R2" t="s">
        <v>14</v>
      </c>
    </row>
    <row r="3" spans="1:18">
      <c r="A3" t="str">
        <f>+carte_cholera!A3</f>
        <v>Point (1.2885405838783568 6.171169451806052)</v>
      </c>
      <c r="B3">
        <v>3</v>
      </c>
      <c r="C3" t="str">
        <f>+carte_cholera!E3</f>
        <v>Adakpamé</v>
      </c>
      <c r="D3" t="str">
        <f>+carte_cholera!R3</f>
        <v>Positif</v>
      </c>
      <c r="E3" t="str">
        <f>+carte_cholera!F3</f>
        <v>6.171169451806052</v>
      </c>
      <c r="F3" t="str">
        <f>+carte_cholera!G3</f>
        <v>1.2885405838783568</v>
      </c>
      <c r="G3" t="str">
        <f>+carte_cholera!I3</f>
        <v>Golfe</v>
      </c>
      <c r="H3" t="str">
        <f>+carte_cholera!J3</f>
        <v>Grand Lomé</v>
      </c>
      <c r="K3" t="s">
        <v>202</v>
      </c>
      <c r="L3">
        <v>3</v>
      </c>
      <c r="M3" t="s">
        <v>9</v>
      </c>
      <c r="N3" t="s">
        <v>10</v>
      </c>
      <c r="O3" t="s">
        <v>11</v>
      </c>
      <c r="P3" t="s">
        <v>12</v>
      </c>
      <c r="Q3" t="s">
        <v>13</v>
      </c>
      <c r="R3" t="s">
        <v>14</v>
      </c>
    </row>
    <row r="4" spans="1:18">
      <c r="A4" t="str">
        <f>+carte_cholera!A4</f>
        <v>Point (1.2885405838783568 6.171169451806052)</v>
      </c>
      <c r="B4">
        <v>4</v>
      </c>
      <c r="C4" t="str">
        <f>+carte_cholera!E4</f>
        <v>Adakpamé</v>
      </c>
      <c r="D4" t="str">
        <f>+carte_cholera!R4</f>
        <v>Positif</v>
      </c>
      <c r="E4" t="str">
        <f>+carte_cholera!F4</f>
        <v>6.171169451806052</v>
      </c>
      <c r="F4" t="str">
        <f>+carte_cholera!G4</f>
        <v>1.2885405838783568</v>
      </c>
      <c r="G4" t="str">
        <f>+carte_cholera!I4</f>
        <v>Golfe</v>
      </c>
      <c r="H4" t="str">
        <f>+carte_cholera!J4</f>
        <v>Grand Lomé</v>
      </c>
      <c r="K4" t="s">
        <v>202</v>
      </c>
      <c r="L4">
        <v>4</v>
      </c>
      <c r="M4" t="s">
        <v>9</v>
      </c>
      <c r="N4" t="s">
        <v>10</v>
      </c>
      <c r="O4" t="s">
        <v>11</v>
      </c>
      <c r="P4" t="s">
        <v>12</v>
      </c>
      <c r="Q4" t="s">
        <v>13</v>
      </c>
      <c r="R4" t="s">
        <v>14</v>
      </c>
    </row>
    <row r="5" spans="1:18">
      <c r="A5" t="str">
        <f>+carte_cholera!A5</f>
        <v>Point (1.3275633519218346 6.176026591764903)</v>
      </c>
      <c r="B5">
        <v>5</v>
      </c>
      <c r="C5" t="str">
        <f>+carte_cholera!E5</f>
        <v>baguida</v>
      </c>
      <c r="D5" t="str">
        <f>+carte_cholera!R5</f>
        <v>negatif</v>
      </c>
      <c r="E5" t="str">
        <f>+carte_cholera!F5</f>
        <v>6.176026591764903</v>
      </c>
      <c r="F5" t="str">
        <f>+carte_cholera!G5</f>
        <v>1.3275633519218346</v>
      </c>
      <c r="G5" t="str">
        <f>+carte_cholera!I5</f>
        <v>Golfe</v>
      </c>
      <c r="H5" t="str">
        <f>+carte_cholera!J5</f>
        <v>Grand Lomé</v>
      </c>
      <c r="K5" t="s">
        <v>203</v>
      </c>
      <c r="L5">
        <v>5</v>
      </c>
      <c r="M5" t="s">
        <v>15</v>
      </c>
      <c r="N5" t="s">
        <v>18</v>
      </c>
      <c r="O5" t="s">
        <v>19</v>
      </c>
      <c r="P5" t="s">
        <v>20</v>
      </c>
      <c r="Q5" t="s">
        <v>13</v>
      </c>
      <c r="R5" t="s">
        <v>14</v>
      </c>
    </row>
    <row r="6" spans="1:18">
      <c r="A6" t="str">
        <f>+carte_cholera!A6</f>
        <v>Point (1.2885405838783568 6.171169451806052)</v>
      </c>
      <c r="B6">
        <v>6</v>
      </c>
      <c r="C6" t="str">
        <f>+carte_cholera!E6</f>
        <v>Adakpamé</v>
      </c>
      <c r="D6" t="str">
        <f>+carte_cholera!R6</f>
        <v>negatif</v>
      </c>
      <c r="E6" t="str">
        <f>+carte_cholera!F6</f>
        <v>6.171169451806052</v>
      </c>
      <c r="F6" t="str">
        <f>+carte_cholera!G6</f>
        <v>1.2885405838783568</v>
      </c>
      <c r="G6" t="str">
        <f>+carte_cholera!I6</f>
        <v>Golfe</v>
      </c>
      <c r="H6" t="str">
        <f>+carte_cholera!J6</f>
        <v>Grand Lomé</v>
      </c>
      <c r="K6" t="s">
        <v>202</v>
      </c>
      <c r="L6">
        <v>6</v>
      </c>
      <c r="M6" t="s">
        <v>9</v>
      </c>
      <c r="N6" t="s">
        <v>18</v>
      </c>
      <c r="O6" t="s">
        <v>11</v>
      </c>
      <c r="P6" t="s">
        <v>12</v>
      </c>
      <c r="Q6" t="s">
        <v>13</v>
      </c>
      <c r="R6" t="s">
        <v>14</v>
      </c>
    </row>
    <row r="7" spans="1:18">
      <c r="A7" t="str">
        <f>+carte_cholera!A7</f>
        <v>Point (1.2885405838783568 6.171169451806052)</v>
      </c>
      <c r="B7">
        <v>7</v>
      </c>
      <c r="C7" t="str">
        <f>+carte_cholera!E7</f>
        <v>Adakpamé</v>
      </c>
      <c r="D7" t="str">
        <f>+carte_cholera!R7</f>
        <v>Positif</v>
      </c>
      <c r="E7" t="str">
        <f>+carte_cholera!F7</f>
        <v>6.171169451806052</v>
      </c>
      <c r="F7" t="str">
        <f>+carte_cholera!G7</f>
        <v>1.2885405838783568</v>
      </c>
      <c r="G7" t="str">
        <f>+carte_cholera!I7</f>
        <v>Golfe</v>
      </c>
      <c r="H7" t="str">
        <f>+carte_cholera!J7</f>
        <v>Grand Lomé</v>
      </c>
      <c r="K7" t="s">
        <v>202</v>
      </c>
      <c r="L7">
        <v>7</v>
      </c>
      <c r="M7" t="s">
        <v>9</v>
      </c>
      <c r="N7" t="s">
        <v>10</v>
      </c>
      <c r="O7" t="s">
        <v>11</v>
      </c>
      <c r="P7" t="s">
        <v>12</v>
      </c>
      <c r="Q7" t="s">
        <v>13</v>
      </c>
      <c r="R7" t="s">
        <v>14</v>
      </c>
    </row>
    <row r="8" spans="1:18">
      <c r="A8" t="str">
        <f>+carte_cholera!A8</f>
        <v>Point (1.2885405838783568 6.171169451806052)</v>
      </c>
      <c r="B8">
        <v>8</v>
      </c>
      <c r="C8" t="str">
        <f>+carte_cholera!E8</f>
        <v>Adakpamé</v>
      </c>
      <c r="D8" t="str">
        <f>+carte_cholera!R8</f>
        <v>negatif</v>
      </c>
      <c r="E8" t="str">
        <f>+carte_cholera!F8</f>
        <v>6.171169451806052</v>
      </c>
      <c r="F8" t="str">
        <f>+carte_cholera!G8</f>
        <v>1.2885405838783568</v>
      </c>
      <c r="G8" t="str">
        <f>+carte_cholera!I8</f>
        <v>Golfe</v>
      </c>
      <c r="H8" t="str">
        <f>+carte_cholera!J8</f>
        <v>Grand Lomé</v>
      </c>
      <c r="K8" t="s">
        <v>202</v>
      </c>
      <c r="L8">
        <v>8</v>
      </c>
      <c r="M8" t="s">
        <v>9</v>
      </c>
      <c r="N8" t="s">
        <v>18</v>
      </c>
      <c r="O8" t="s">
        <v>11</v>
      </c>
      <c r="P8" t="s">
        <v>12</v>
      </c>
      <c r="Q8" t="s">
        <v>13</v>
      </c>
      <c r="R8" t="s">
        <v>14</v>
      </c>
    </row>
    <row r="9" spans="1:18">
      <c r="A9" t="str">
        <f>+carte_cholera!A9</f>
        <v>Point (1.2885405838783568 6.171169451806052)</v>
      </c>
      <c r="B9">
        <v>9</v>
      </c>
      <c r="C9" t="str">
        <f>+carte_cholera!E9</f>
        <v>Adakpamé</v>
      </c>
      <c r="D9" t="str">
        <f>+carte_cholera!R9</f>
        <v>negatif</v>
      </c>
      <c r="E9" t="str">
        <f>+carte_cholera!F9</f>
        <v>6.171169451806052</v>
      </c>
      <c r="F9" t="str">
        <f>+carte_cholera!G9</f>
        <v>1.2885405838783568</v>
      </c>
      <c r="G9" t="str">
        <f>+carte_cholera!I9</f>
        <v>Golfe</v>
      </c>
      <c r="H9" t="str">
        <f>+carte_cholera!J9</f>
        <v>Grand Lomé</v>
      </c>
      <c r="K9" t="s">
        <v>202</v>
      </c>
      <c r="L9">
        <v>9</v>
      </c>
      <c r="M9" t="s">
        <v>9</v>
      </c>
      <c r="N9" t="s">
        <v>18</v>
      </c>
      <c r="O9" t="s">
        <v>11</v>
      </c>
      <c r="P9" t="s">
        <v>12</v>
      </c>
      <c r="Q9" t="s">
        <v>13</v>
      </c>
      <c r="R9" t="s">
        <v>14</v>
      </c>
    </row>
    <row r="10" spans="1:18">
      <c r="A10" t="str">
        <f>+carte_cholera!A10</f>
        <v>Point (1.2885405838783568 6.171169451806052)</v>
      </c>
      <c r="B10">
        <v>10</v>
      </c>
      <c r="C10" t="str">
        <f>+carte_cholera!E10</f>
        <v>Adakpamé</v>
      </c>
      <c r="D10" t="str">
        <f>+carte_cholera!R10</f>
        <v>negatif</v>
      </c>
      <c r="E10" t="str">
        <f>+carte_cholera!F10</f>
        <v>6.171169451806052</v>
      </c>
      <c r="F10" t="str">
        <f>+carte_cholera!G10</f>
        <v>1.2885405838783568</v>
      </c>
      <c r="G10" t="str">
        <f>+carte_cholera!I10</f>
        <v>Golfe</v>
      </c>
      <c r="H10" t="str">
        <f>+carte_cholera!J10</f>
        <v>Grand Lomé</v>
      </c>
      <c r="K10" t="s">
        <v>202</v>
      </c>
      <c r="L10">
        <v>10</v>
      </c>
      <c r="M10" t="s">
        <v>9</v>
      </c>
      <c r="N10" t="s">
        <v>18</v>
      </c>
      <c r="O10" t="s">
        <v>11</v>
      </c>
      <c r="P10" t="s">
        <v>12</v>
      </c>
      <c r="Q10" t="s">
        <v>13</v>
      </c>
      <c r="R10" t="s">
        <v>14</v>
      </c>
    </row>
    <row r="11" spans="1:18">
      <c r="A11" t="str">
        <f>+carte_cholera!A11</f>
        <v>Point (1.2656584238258837 6.183180898769146)</v>
      </c>
      <c r="B11">
        <v>11</v>
      </c>
      <c r="C11" t="str">
        <f>+carte_cholera!E11</f>
        <v>colas</v>
      </c>
      <c r="D11" t="str">
        <f>+carte_cholera!R11</f>
        <v>negatif</v>
      </c>
      <c r="E11" t="str">
        <f>+carte_cholera!F11</f>
        <v>6.183180898769146</v>
      </c>
      <c r="F11" t="str">
        <f>+carte_cholera!G11</f>
        <v>1.2656584238258837</v>
      </c>
      <c r="G11" t="str">
        <f>+carte_cholera!I11</f>
        <v>Golfe</v>
      </c>
      <c r="H11" t="str">
        <f>+carte_cholera!J11</f>
        <v>Grand Lomé</v>
      </c>
      <c r="K11" t="s">
        <v>765</v>
      </c>
      <c r="L11">
        <v>11</v>
      </c>
      <c r="M11" t="s">
        <v>17</v>
      </c>
      <c r="N11" t="s">
        <v>18</v>
      </c>
      <c r="O11" t="s">
        <v>30</v>
      </c>
      <c r="P11" t="s">
        <v>31</v>
      </c>
      <c r="Q11" t="s">
        <v>13</v>
      </c>
      <c r="R11" t="s">
        <v>14</v>
      </c>
    </row>
    <row r="12" spans="1:18">
      <c r="A12" t="str">
        <f>+carte_cholera!A12</f>
        <v>Point ( 1.361903124802993 6.182220746458153)</v>
      </c>
      <c r="B12">
        <v>12</v>
      </c>
      <c r="C12" t="str">
        <f>+carte_cholera!E12</f>
        <v>Agodéka</v>
      </c>
      <c r="D12" t="str">
        <f>+carte_cholera!R12</f>
        <v>negatif</v>
      </c>
      <c r="E12" t="str">
        <f>+carte_cholera!F12</f>
        <v>6.182220746458153</v>
      </c>
      <c r="F12" t="str">
        <f>+carte_cholera!G12</f>
        <v xml:space="preserve"> 1.361903124802993</v>
      </c>
      <c r="G12" t="str">
        <f>+carte_cholera!I12</f>
        <v>Golfe</v>
      </c>
      <c r="H12" t="str">
        <f>+carte_cholera!J12</f>
        <v>Grand Lomé</v>
      </c>
      <c r="K12" t="s">
        <v>205</v>
      </c>
      <c r="L12">
        <v>12</v>
      </c>
      <c r="M12" t="s">
        <v>21</v>
      </c>
      <c r="N12" t="s">
        <v>18</v>
      </c>
      <c r="O12" t="s">
        <v>53</v>
      </c>
      <c r="P12" t="s">
        <v>54</v>
      </c>
      <c r="Q12" t="s">
        <v>13</v>
      </c>
      <c r="R12" t="s">
        <v>14</v>
      </c>
    </row>
    <row r="13" spans="1:18">
      <c r="A13" t="str">
        <f>+carte_cholera!A13</f>
        <v>Point ( 1.244494993211946 6.1468187729290475)</v>
      </c>
      <c r="B13">
        <v>13</v>
      </c>
      <c r="C13" t="str">
        <f>+carte_cholera!E13</f>
        <v>Ghéto</v>
      </c>
      <c r="D13" t="str">
        <f>+carte_cholera!R13</f>
        <v>Positif</v>
      </c>
      <c r="E13" t="str">
        <f>+carte_cholera!F13</f>
        <v>6.1468187729290475</v>
      </c>
      <c r="F13" t="str">
        <f>+carte_cholera!G13</f>
        <v xml:space="preserve"> 1.244494993211946</v>
      </c>
      <c r="G13" t="str">
        <f>+carte_cholera!I13</f>
        <v>Golfe</v>
      </c>
      <c r="H13" t="str">
        <f>+carte_cholera!J13</f>
        <v>Grand Lomé</v>
      </c>
      <c r="K13" t="s">
        <v>206</v>
      </c>
      <c r="L13">
        <v>13</v>
      </c>
      <c r="M13" t="s">
        <v>23</v>
      </c>
      <c r="N13" t="s">
        <v>10</v>
      </c>
      <c r="O13" t="s">
        <v>55</v>
      </c>
      <c r="P13" t="s">
        <v>56</v>
      </c>
      <c r="Q13" t="s">
        <v>13</v>
      </c>
      <c r="R13" t="s">
        <v>14</v>
      </c>
    </row>
    <row r="14" spans="1:18">
      <c r="A14" t="str">
        <f>+carte_cholera!A14</f>
        <v>Point ( 1.244494993211946 6.1468187729290475)</v>
      </c>
      <c r="B14">
        <v>14</v>
      </c>
      <c r="C14" t="str">
        <f>+carte_cholera!E14</f>
        <v>Ghéto</v>
      </c>
      <c r="D14" t="str">
        <f>+carte_cholera!R14</f>
        <v>Positif</v>
      </c>
      <c r="E14" t="str">
        <f>+carte_cholera!F14</f>
        <v>6.1468187729290475</v>
      </c>
      <c r="F14" t="str">
        <f>+carte_cholera!G14</f>
        <v xml:space="preserve"> 1.244494993211946</v>
      </c>
      <c r="G14" t="str">
        <f>+carte_cholera!I14</f>
        <v>Golfe</v>
      </c>
      <c r="H14" t="str">
        <f>+carte_cholera!J14</f>
        <v>Grand Lomé</v>
      </c>
      <c r="K14" t="s">
        <v>206</v>
      </c>
      <c r="L14">
        <v>14</v>
      </c>
      <c r="M14" t="s">
        <v>23</v>
      </c>
      <c r="N14" t="s">
        <v>10</v>
      </c>
      <c r="O14" t="s">
        <v>55</v>
      </c>
      <c r="P14" t="s">
        <v>56</v>
      </c>
      <c r="Q14" t="s">
        <v>13</v>
      </c>
      <c r="R14" t="s">
        <v>14</v>
      </c>
    </row>
    <row r="15" spans="1:18">
      <c r="A15" t="str">
        <f>+carte_cholera!A15</f>
        <v>Point ( 1.3065224647621934 6.170206928331889)</v>
      </c>
      <c r="B15">
        <v>15</v>
      </c>
      <c r="C15" t="str">
        <f>+carte_cholera!E15</f>
        <v>Adamavo</v>
      </c>
      <c r="D15" t="str">
        <f>+carte_cholera!R15</f>
        <v>negatif</v>
      </c>
      <c r="E15" t="str">
        <f>+carte_cholera!F15</f>
        <v>6.170206928331889</v>
      </c>
      <c r="F15" t="str">
        <f>+carte_cholera!G15</f>
        <v xml:space="preserve"> 1.3065224647621934</v>
      </c>
      <c r="G15" t="str">
        <f>+carte_cholera!I15</f>
        <v>Golfe</v>
      </c>
      <c r="H15" t="str">
        <f>+carte_cholera!J15</f>
        <v>Grand Lomé</v>
      </c>
      <c r="K15" t="s">
        <v>207</v>
      </c>
      <c r="L15">
        <v>15</v>
      </c>
      <c r="M15" t="s">
        <v>25</v>
      </c>
      <c r="N15" t="s">
        <v>18</v>
      </c>
      <c r="O15" t="s">
        <v>57</v>
      </c>
      <c r="P15" t="s">
        <v>58</v>
      </c>
      <c r="Q15" t="s">
        <v>13</v>
      </c>
      <c r="R15" t="s">
        <v>14</v>
      </c>
    </row>
    <row r="16" spans="1:18">
      <c r="A16" t="str">
        <f>+carte_cholera!A16</f>
        <v>Point ( 1.405860144572896 6.202570724620894)</v>
      </c>
      <c r="B16">
        <v>16</v>
      </c>
      <c r="C16" t="str">
        <f>+carte_cholera!E16</f>
        <v>Dagué</v>
      </c>
      <c r="D16" t="str">
        <f>+carte_cholera!R16</f>
        <v>Positif</v>
      </c>
      <c r="E16" t="str">
        <f>+carte_cholera!F16</f>
        <v>6.202570724620894</v>
      </c>
      <c r="F16" t="str">
        <f>+carte_cholera!G16</f>
        <v xml:space="preserve"> 1.405860144572896</v>
      </c>
      <c r="G16" t="str">
        <f>+carte_cholera!I16</f>
        <v>Lacs</v>
      </c>
      <c r="H16" t="str">
        <f>+carte_cholera!J16</f>
        <v>MARITIME</v>
      </c>
      <c r="K16" t="s">
        <v>208</v>
      </c>
      <c r="L16">
        <v>16</v>
      </c>
      <c r="M16" t="s">
        <v>27</v>
      </c>
      <c r="N16" t="s">
        <v>10</v>
      </c>
      <c r="O16" t="s">
        <v>59</v>
      </c>
      <c r="P16" t="s">
        <v>60</v>
      </c>
      <c r="Q16" t="s">
        <v>13</v>
      </c>
      <c r="R16" t="s">
        <v>14</v>
      </c>
    </row>
    <row r="17" spans="1:18">
      <c r="A17" t="str">
        <f>+carte_cholera!A17</f>
        <v>Point (1.2885405838783568 6.171169451806052)</v>
      </c>
      <c r="B17">
        <v>17</v>
      </c>
      <c r="C17" t="str">
        <f>+carte_cholera!E17</f>
        <v>Adakpamé</v>
      </c>
      <c r="D17" t="str">
        <f>+carte_cholera!R17</f>
        <v>negatif</v>
      </c>
      <c r="E17" t="str">
        <f>+carte_cholera!F17</f>
        <v>6.171169451806052</v>
      </c>
      <c r="F17" t="str">
        <f>+carte_cholera!G17</f>
        <v>1.2885405838783568</v>
      </c>
      <c r="G17" t="str">
        <f>+carte_cholera!I17</f>
        <v>Golfe</v>
      </c>
      <c r="H17" t="str">
        <f>+carte_cholera!J17</f>
        <v>Grand Lomé</v>
      </c>
      <c r="K17" t="s">
        <v>202</v>
      </c>
      <c r="L17">
        <v>17</v>
      </c>
      <c r="M17" t="s">
        <v>9</v>
      </c>
      <c r="N17" t="s">
        <v>18</v>
      </c>
      <c r="O17" t="s">
        <v>11</v>
      </c>
      <c r="P17" t="s">
        <v>12</v>
      </c>
      <c r="Q17" t="s">
        <v>13</v>
      </c>
      <c r="R17" t="s">
        <v>14</v>
      </c>
    </row>
    <row r="18" spans="1:18">
      <c r="A18" t="str">
        <f>+carte_cholera!A18</f>
        <v>Point ( 1.3065224647621934 6.170206928331889)</v>
      </c>
      <c r="B18">
        <v>18</v>
      </c>
      <c r="C18" t="str">
        <f>+carte_cholera!E18</f>
        <v>Adamavo</v>
      </c>
      <c r="D18" t="str">
        <f>+carte_cholera!R18</f>
        <v>negatif</v>
      </c>
      <c r="E18" t="str">
        <f>+carte_cholera!F18</f>
        <v>6.170206928331889</v>
      </c>
      <c r="F18" t="str">
        <f>+carte_cholera!G18</f>
        <v xml:space="preserve"> 1.3065224647621934</v>
      </c>
      <c r="G18" t="str">
        <f>+carte_cholera!I18</f>
        <v>Golfe</v>
      </c>
      <c r="H18" t="str">
        <f>+carte_cholera!J18</f>
        <v>Grand Lomé</v>
      </c>
      <c r="K18" t="s">
        <v>207</v>
      </c>
      <c r="L18">
        <v>18</v>
      </c>
      <c r="M18" t="s">
        <v>25</v>
      </c>
      <c r="N18" t="s">
        <v>18</v>
      </c>
      <c r="O18" t="s">
        <v>57</v>
      </c>
      <c r="P18" t="s">
        <v>58</v>
      </c>
      <c r="Q18" t="s">
        <v>13</v>
      </c>
      <c r="R18" t="s">
        <v>14</v>
      </c>
    </row>
    <row r="19" spans="1:18">
      <c r="A19" t="str">
        <f>+carte_cholera!A19</f>
        <v>Point ( 1.3065224647621934 6.170206928331889)</v>
      </c>
      <c r="B19">
        <v>19</v>
      </c>
      <c r="C19" t="str">
        <f>+carte_cholera!E19</f>
        <v>Adamavo</v>
      </c>
      <c r="D19" t="str">
        <f>+carte_cholera!R19</f>
        <v>Positif</v>
      </c>
      <c r="E19" t="str">
        <f>+carte_cholera!F19</f>
        <v>6.170206928331889</v>
      </c>
      <c r="F19" t="str">
        <f>+carte_cholera!G19</f>
        <v xml:space="preserve"> 1.3065224647621934</v>
      </c>
      <c r="G19" t="str">
        <f>+carte_cholera!I19</f>
        <v>Golfe</v>
      </c>
      <c r="H19" t="str">
        <f>+carte_cholera!J19</f>
        <v>Grand Lomé</v>
      </c>
      <c r="K19" t="s">
        <v>207</v>
      </c>
      <c r="L19">
        <v>19</v>
      </c>
      <c r="M19" t="s">
        <v>25</v>
      </c>
      <c r="N19" t="s">
        <v>10</v>
      </c>
      <c r="O19" t="s">
        <v>57</v>
      </c>
      <c r="P19" t="s">
        <v>58</v>
      </c>
      <c r="Q19" t="s">
        <v>13</v>
      </c>
      <c r="R19" t="s">
        <v>14</v>
      </c>
    </row>
    <row r="20" spans="1:18">
      <c r="A20" t="str">
        <f>+carte_cholera!A20</f>
        <v>Point ( 1.3065224647621934 6.170206928331889)</v>
      </c>
      <c r="B20">
        <v>20</v>
      </c>
      <c r="C20" t="str">
        <f>+carte_cholera!E20</f>
        <v>Adamavo</v>
      </c>
      <c r="D20" t="str">
        <f>+carte_cholera!R20</f>
        <v>negatif</v>
      </c>
      <c r="E20" t="str">
        <f>+carte_cholera!F20</f>
        <v>6.170206928331889</v>
      </c>
      <c r="F20" t="str">
        <f>+carte_cholera!G20</f>
        <v xml:space="preserve"> 1.3065224647621934</v>
      </c>
      <c r="G20" t="str">
        <f>+carte_cholera!I20</f>
        <v>Golfe</v>
      </c>
      <c r="H20" t="str">
        <f>+carte_cholera!J20</f>
        <v>Grand Lomé</v>
      </c>
      <c r="K20" t="s">
        <v>207</v>
      </c>
      <c r="L20">
        <v>20</v>
      </c>
      <c r="M20" t="s">
        <v>25</v>
      </c>
      <c r="N20" t="s">
        <v>18</v>
      </c>
      <c r="O20" t="s">
        <v>57</v>
      </c>
      <c r="P20" t="s">
        <v>58</v>
      </c>
      <c r="Q20" t="s">
        <v>13</v>
      </c>
      <c r="R20" t="s">
        <v>14</v>
      </c>
    </row>
    <row r="21" spans="1:18">
      <c r="A21" t="str">
        <f>+carte_cholera!A21</f>
        <v>Point ( 1.3065224647621934 6.170206928331889)</v>
      </c>
      <c r="B21">
        <v>21</v>
      </c>
      <c r="C21" t="str">
        <f>+carte_cholera!E21</f>
        <v>Adamavo</v>
      </c>
      <c r="D21" t="str">
        <f>+carte_cholera!R21</f>
        <v>negatif</v>
      </c>
      <c r="E21" t="str">
        <f>+carte_cholera!F21</f>
        <v>6.170206928331889</v>
      </c>
      <c r="F21" t="str">
        <f>+carte_cholera!G21</f>
        <v xml:space="preserve"> 1.3065224647621934</v>
      </c>
      <c r="G21" t="str">
        <f>+carte_cholera!I21</f>
        <v>Golfe</v>
      </c>
      <c r="H21" t="str">
        <f>+carte_cholera!J21</f>
        <v>Grand Lomé</v>
      </c>
      <c r="K21" t="s">
        <v>207</v>
      </c>
      <c r="L21">
        <v>21</v>
      </c>
      <c r="M21" t="s">
        <v>25</v>
      </c>
      <c r="N21" t="s">
        <v>18</v>
      </c>
      <c r="O21" t="s">
        <v>57</v>
      </c>
      <c r="P21" t="s">
        <v>58</v>
      </c>
      <c r="Q21" t="s">
        <v>13</v>
      </c>
      <c r="R21" t="s">
        <v>14</v>
      </c>
    </row>
    <row r="22" spans="1:18">
      <c r="A22" t="str">
        <f>+carte_cholera!A22</f>
        <v>Point ( 1.2277901541906115 6.137294796391453)</v>
      </c>
      <c r="B22">
        <v>22</v>
      </c>
      <c r="C22" t="str">
        <f>+carte_cholera!E22</f>
        <v>doulassamé</v>
      </c>
      <c r="D22" t="str">
        <f>+carte_cholera!R22</f>
        <v>negatif</v>
      </c>
      <c r="E22" t="str">
        <f>+carte_cholera!F22</f>
        <v>6.137294796391453</v>
      </c>
      <c r="F22" t="str">
        <f>+carte_cholera!G22</f>
        <v xml:space="preserve"> 1.2277901541906115</v>
      </c>
      <c r="G22" t="str">
        <f>+carte_cholera!I22</f>
        <v>Golfe</v>
      </c>
      <c r="H22" t="str">
        <f>+carte_cholera!J22</f>
        <v>Grand Lomé</v>
      </c>
      <c r="K22" t="s">
        <v>209</v>
      </c>
      <c r="L22">
        <v>22</v>
      </c>
      <c r="M22" t="s">
        <v>28</v>
      </c>
      <c r="N22" t="s">
        <v>18</v>
      </c>
      <c r="O22" t="s">
        <v>61</v>
      </c>
      <c r="P22" t="s">
        <v>62</v>
      </c>
      <c r="Q22" t="s">
        <v>13</v>
      </c>
      <c r="R22" t="s">
        <v>14</v>
      </c>
    </row>
    <row r="23" spans="1:18">
      <c r="A23" t="str">
        <f>+carte_cholera!A23</f>
        <v>Point ( 1.2277901541906115 6.137294796391453)</v>
      </c>
      <c r="B23">
        <v>23</v>
      </c>
      <c r="C23" t="str">
        <f>+carte_cholera!E23</f>
        <v>doulassamé</v>
      </c>
      <c r="D23" t="str">
        <f>+carte_cholera!R23</f>
        <v>negatif</v>
      </c>
      <c r="E23" t="str">
        <f>+carte_cholera!F23</f>
        <v>6.137294796391453</v>
      </c>
      <c r="F23" t="str">
        <f>+carte_cholera!G23</f>
        <v xml:space="preserve"> 1.2277901541906115</v>
      </c>
      <c r="G23" t="str">
        <f>+carte_cholera!I23</f>
        <v>Golfe</v>
      </c>
      <c r="H23" t="str">
        <f>+carte_cholera!J23</f>
        <v>Grand Lomé</v>
      </c>
      <c r="K23" t="s">
        <v>209</v>
      </c>
      <c r="L23">
        <v>23</v>
      </c>
      <c r="M23" t="s">
        <v>28</v>
      </c>
      <c r="N23" t="s">
        <v>18</v>
      </c>
      <c r="O23" t="s">
        <v>61</v>
      </c>
      <c r="P23" t="s">
        <v>62</v>
      </c>
      <c r="Q23" t="s">
        <v>13</v>
      </c>
      <c r="R23" t="s">
        <v>14</v>
      </c>
    </row>
    <row r="24" spans="1:18">
      <c r="A24" t="str">
        <f>+carte_cholera!A24</f>
        <v>Point ( 1.2277901541906115 6.137294796391453)</v>
      </c>
      <c r="B24">
        <v>24</v>
      </c>
      <c r="C24" t="str">
        <f>+carte_cholera!E24</f>
        <v>doulassamé</v>
      </c>
      <c r="D24" t="str">
        <f>+carte_cholera!R24</f>
        <v>negatif</v>
      </c>
      <c r="E24" t="str">
        <f>+carte_cholera!F24</f>
        <v>6.137294796391453</v>
      </c>
      <c r="F24" t="str">
        <f>+carte_cholera!G24</f>
        <v xml:space="preserve"> 1.2277901541906115</v>
      </c>
      <c r="G24" t="str">
        <f>+carte_cholera!I24</f>
        <v>Golfe</v>
      </c>
      <c r="H24" t="str">
        <f>+carte_cholera!J24</f>
        <v>Grand Lomé</v>
      </c>
      <c r="K24" t="s">
        <v>209</v>
      </c>
      <c r="L24">
        <v>24</v>
      </c>
      <c r="M24" t="s">
        <v>28</v>
      </c>
      <c r="N24" t="s">
        <v>18</v>
      </c>
      <c r="O24" t="s">
        <v>61</v>
      </c>
      <c r="P24" t="s">
        <v>62</v>
      </c>
      <c r="Q24" t="s">
        <v>13</v>
      </c>
      <c r="R24" t="s">
        <v>14</v>
      </c>
    </row>
    <row r="25" spans="1:18">
      <c r="A25" t="str">
        <f>+carte_cholera!A25</f>
        <v>Point ( 1.2277901541906115 6.137294796391453)</v>
      </c>
      <c r="B25">
        <v>25</v>
      </c>
      <c r="C25" t="str">
        <f>+carte_cholera!E25</f>
        <v>doulassamé</v>
      </c>
      <c r="D25" t="str">
        <f>+carte_cholera!R25</f>
        <v>negatif</v>
      </c>
      <c r="E25" t="str">
        <f>+carte_cholera!F25</f>
        <v>6.137294796391453</v>
      </c>
      <c r="F25" t="str">
        <f>+carte_cholera!G25</f>
        <v xml:space="preserve"> 1.2277901541906115</v>
      </c>
      <c r="G25" t="str">
        <f>+carte_cholera!I25</f>
        <v>Golfe</v>
      </c>
      <c r="H25" t="str">
        <f>+carte_cholera!J25</f>
        <v>Grand Lomé</v>
      </c>
      <c r="K25" t="s">
        <v>209</v>
      </c>
      <c r="L25">
        <v>25</v>
      </c>
      <c r="M25" t="s">
        <v>28</v>
      </c>
      <c r="N25" t="s">
        <v>18</v>
      </c>
      <c r="O25" t="s">
        <v>61</v>
      </c>
      <c r="P25" t="s">
        <v>62</v>
      </c>
      <c r="Q25" t="s">
        <v>13</v>
      </c>
      <c r="R25" t="s">
        <v>14</v>
      </c>
    </row>
    <row r="26" spans="1:18">
      <c r="A26" t="str">
        <f>+carte_cholera!A26</f>
        <v>Point ( 1.2277901541906115 6.137294796391453)</v>
      </c>
      <c r="B26">
        <v>26</v>
      </c>
      <c r="C26" t="str">
        <f>+carte_cholera!E26</f>
        <v>doulassamé</v>
      </c>
      <c r="D26" t="str">
        <f>+carte_cholera!R26</f>
        <v>negatif</v>
      </c>
      <c r="E26" t="str">
        <f>+carte_cholera!F26</f>
        <v>6.137294796391453</v>
      </c>
      <c r="F26" t="str">
        <f>+carte_cholera!G26</f>
        <v xml:space="preserve"> 1.2277901541906115</v>
      </c>
      <c r="G26" t="str">
        <f>+carte_cholera!I26</f>
        <v>Golfe</v>
      </c>
      <c r="H26" t="str">
        <f>+carte_cholera!J26</f>
        <v>Grand Lomé</v>
      </c>
      <c r="K26" t="s">
        <v>209</v>
      </c>
      <c r="L26">
        <v>26</v>
      </c>
      <c r="M26" t="s">
        <v>28</v>
      </c>
      <c r="N26" t="s">
        <v>18</v>
      </c>
      <c r="O26" t="s">
        <v>61</v>
      </c>
      <c r="P26" t="s">
        <v>62</v>
      </c>
      <c r="Q26" t="s">
        <v>13</v>
      </c>
      <c r="R26" t="s">
        <v>14</v>
      </c>
    </row>
    <row r="27" spans="1:18">
      <c r="A27" t="str">
        <f>+carte_cholera!A27</f>
        <v>Point ( 1.2277901541906115 6.137294796391453)</v>
      </c>
      <c r="B27">
        <v>27</v>
      </c>
      <c r="C27" t="str">
        <f>+carte_cholera!E27</f>
        <v>doulassamé</v>
      </c>
      <c r="D27" t="str">
        <f>+carte_cholera!R27</f>
        <v>negatif</v>
      </c>
      <c r="E27" t="str">
        <f>+carte_cholera!F27</f>
        <v>6.137294796391453</v>
      </c>
      <c r="F27" t="str">
        <f>+carte_cholera!G27</f>
        <v xml:space="preserve"> 1.2277901541906115</v>
      </c>
      <c r="G27" t="str">
        <f>+carte_cholera!I27</f>
        <v>Golfe</v>
      </c>
      <c r="H27" t="str">
        <f>+carte_cholera!J27</f>
        <v>Grand Lomé</v>
      </c>
      <c r="K27" t="s">
        <v>209</v>
      </c>
      <c r="L27">
        <v>27</v>
      </c>
      <c r="M27" t="s">
        <v>28</v>
      </c>
      <c r="N27" t="s">
        <v>18</v>
      </c>
      <c r="O27" t="s">
        <v>61</v>
      </c>
      <c r="P27" t="s">
        <v>62</v>
      </c>
      <c r="Q27" t="s">
        <v>13</v>
      </c>
      <c r="R27" t="s">
        <v>14</v>
      </c>
    </row>
    <row r="28" spans="1:18">
      <c r="A28" t="str">
        <f>+carte_cholera!A28</f>
        <v>Point (1.2885405838783568 6.171169451806052)</v>
      </c>
      <c r="B28">
        <v>28</v>
      </c>
      <c r="C28" t="str">
        <f>+carte_cholera!E28</f>
        <v>Adakpamé</v>
      </c>
      <c r="D28" t="str">
        <f>+carte_cholera!R28</f>
        <v>Positif</v>
      </c>
      <c r="E28" t="str">
        <f>+carte_cholera!F28</f>
        <v>6.171169451806052</v>
      </c>
      <c r="F28" t="str">
        <f>+carte_cholera!G28</f>
        <v>1.2885405838783568</v>
      </c>
      <c r="G28" t="str">
        <f>+carte_cholera!I28</f>
        <v>Golfe</v>
      </c>
      <c r="H28" t="str">
        <f>+carte_cholera!J28</f>
        <v>Grand Lomé</v>
      </c>
      <c r="K28" t="s">
        <v>202</v>
      </c>
      <c r="L28">
        <v>28</v>
      </c>
      <c r="M28" t="s">
        <v>9</v>
      </c>
      <c r="N28" t="s">
        <v>10</v>
      </c>
      <c r="O28" t="s">
        <v>11</v>
      </c>
      <c r="P28" t="s">
        <v>12</v>
      </c>
      <c r="Q28" t="s">
        <v>13</v>
      </c>
      <c r="R28" t="s">
        <v>14</v>
      </c>
    </row>
    <row r="29" spans="1:18">
      <c r="A29" t="str">
        <f>+carte_cholera!A29</f>
        <v>Point ( 1.3065224647621934 6.170206928331889)</v>
      </c>
      <c r="B29">
        <v>29</v>
      </c>
      <c r="C29" t="str">
        <f>+carte_cholera!E29</f>
        <v>Adamavo</v>
      </c>
      <c r="D29" t="str">
        <f>+carte_cholera!R29</f>
        <v>negatif</v>
      </c>
      <c r="E29" t="str">
        <f>+carte_cholera!F29</f>
        <v>6.170206928331889</v>
      </c>
      <c r="F29" t="str">
        <f>+carte_cholera!G29</f>
        <v xml:space="preserve"> 1.3065224647621934</v>
      </c>
      <c r="G29" t="str">
        <f>+carte_cholera!I29</f>
        <v>Golfe</v>
      </c>
      <c r="H29" t="str">
        <f>+carte_cholera!J29</f>
        <v>Grand Lomé</v>
      </c>
      <c r="K29" t="s">
        <v>207</v>
      </c>
      <c r="L29">
        <v>29</v>
      </c>
      <c r="M29" t="s">
        <v>25</v>
      </c>
      <c r="N29" t="s">
        <v>18</v>
      </c>
      <c r="O29" t="s">
        <v>57</v>
      </c>
      <c r="P29" t="s">
        <v>58</v>
      </c>
      <c r="Q29" t="s">
        <v>13</v>
      </c>
      <c r="R29" t="s">
        <v>14</v>
      </c>
    </row>
    <row r="30" spans="1:18">
      <c r="A30" t="str">
        <f>+carte_cholera!A30</f>
        <v>Point (1.2885405838783568 6.171169451806052)</v>
      </c>
      <c r="B30">
        <v>30</v>
      </c>
      <c r="C30" t="str">
        <f>+carte_cholera!E30</f>
        <v>Adakpamé</v>
      </c>
      <c r="D30" t="str">
        <f>+carte_cholera!R30</f>
        <v>Positif</v>
      </c>
      <c r="E30" t="str">
        <f>+carte_cholera!F30</f>
        <v>6.171169451806052</v>
      </c>
      <c r="F30" t="str">
        <f>+carte_cholera!G30</f>
        <v>1.2885405838783568</v>
      </c>
      <c r="G30" t="str">
        <f>+carte_cholera!I30</f>
        <v>Golfe</v>
      </c>
      <c r="H30" t="str">
        <f>+carte_cholera!J30</f>
        <v>Grand Lomé</v>
      </c>
      <c r="K30" t="s">
        <v>202</v>
      </c>
      <c r="L30">
        <v>30</v>
      </c>
      <c r="M30" t="s">
        <v>9</v>
      </c>
      <c r="N30" t="s">
        <v>10</v>
      </c>
      <c r="O30" t="s">
        <v>11</v>
      </c>
      <c r="P30" t="s">
        <v>12</v>
      </c>
      <c r="Q30" t="s">
        <v>13</v>
      </c>
      <c r="R30" t="s">
        <v>14</v>
      </c>
    </row>
    <row r="31" spans="1:18">
      <c r="A31" t="str">
        <f>+carte_cholera!A31</f>
        <v>Point ( 1.3065224647621934 6.170206928331889)</v>
      </c>
      <c r="B31">
        <v>31</v>
      </c>
      <c r="C31" t="str">
        <f>+carte_cholera!E31</f>
        <v>Adamavo</v>
      </c>
      <c r="D31" t="str">
        <f>+carte_cholera!R31</f>
        <v>Positif</v>
      </c>
      <c r="E31" t="str">
        <f>+carte_cholera!F31</f>
        <v>6.170206928331889</v>
      </c>
      <c r="F31" t="str">
        <f>+carte_cholera!G31</f>
        <v xml:space="preserve"> 1.3065224647621934</v>
      </c>
      <c r="G31" t="str">
        <f>+carte_cholera!I31</f>
        <v>Golfe</v>
      </c>
      <c r="H31" t="str">
        <f>+carte_cholera!J31</f>
        <v>Grand Lomé</v>
      </c>
      <c r="K31" t="s">
        <v>207</v>
      </c>
      <c r="L31">
        <v>31</v>
      </c>
      <c r="M31" t="s">
        <v>25</v>
      </c>
      <c r="N31" t="s">
        <v>10</v>
      </c>
      <c r="O31" t="s">
        <v>57</v>
      </c>
      <c r="P31" t="s">
        <v>58</v>
      </c>
      <c r="Q31" t="s">
        <v>13</v>
      </c>
      <c r="R31" t="s">
        <v>14</v>
      </c>
    </row>
    <row r="32" spans="1:18">
      <c r="A32" t="str">
        <f>+carte_cholera!A32</f>
        <v>Point ( 1.3065224647621934 6.170206928331889)</v>
      </c>
      <c r="B32">
        <v>32</v>
      </c>
      <c r="C32" t="str">
        <f>+carte_cholera!E32</f>
        <v>Adamavo</v>
      </c>
      <c r="D32" t="str">
        <f>+carte_cholera!R32</f>
        <v>Positif</v>
      </c>
      <c r="E32" t="str">
        <f>+carte_cholera!F32</f>
        <v>6.170206928331889</v>
      </c>
      <c r="F32" t="str">
        <f>+carte_cholera!G32</f>
        <v xml:space="preserve"> 1.3065224647621934</v>
      </c>
      <c r="G32" t="str">
        <f>+carte_cholera!I32</f>
        <v>Golfe</v>
      </c>
      <c r="H32" t="str">
        <f>+carte_cholera!J32</f>
        <v>Grand Lomé</v>
      </c>
      <c r="K32" t="s">
        <v>207</v>
      </c>
      <c r="L32">
        <v>32</v>
      </c>
      <c r="M32" t="s">
        <v>25</v>
      </c>
      <c r="N32" t="s">
        <v>10</v>
      </c>
      <c r="O32" t="s">
        <v>57</v>
      </c>
      <c r="P32" t="s">
        <v>58</v>
      </c>
      <c r="Q32" t="s">
        <v>13</v>
      </c>
      <c r="R32" t="s">
        <v>14</v>
      </c>
    </row>
    <row r="33" spans="1:18">
      <c r="A33" t="str">
        <f>+carte_cholera!A33</f>
        <v>Point ( 1.3065224647621934 6.170206928331889)</v>
      </c>
      <c r="B33">
        <v>33</v>
      </c>
      <c r="C33" t="str">
        <f>+carte_cholera!E33</f>
        <v>Adamavo</v>
      </c>
      <c r="D33" t="str">
        <f>+carte_cholera!R33</f>
        <v>Positif</v>
      </c>
      <c r="E33" t="str">
        <f>+carte_cholera!F33</f>
        <v>6.170206928331889</v>
      </c>
      <c r="F33" t="str">
        <f>+carte_cholera!G33</f>
        <v xml:space="preserve"> 1.3065224647621934</v>
      </c>
      <c r="G33" t="str">
        <f>+carte_cholera!I33</f>
        <v>Golfe</v>
      </c>
      <c r="H33" t="str">
        <f>+carte_cholera!J33</f>
        <v>Grand Lomé</v>
      </c>
      <c r="K33" t="s">
        <v>207</v>
      </c>
      <c r="L33">
        <v>33</v>
      </c>
      <c r="M33" t="s">
        <v>25</v>
      </c>
      <c r="N33" t="s">
        <v>10</v>
      </c>
      <c r="O33" t="s">
        <v>57</v>
      </c>
      <c r="P33" t="s">
        <v>58</v>
      </c>
      <c r="Q33" t="s">
        <v>13</v>
      </c>
      <c r="R33" t="s">
        <v>14</v>
      </c>
    </row>
    <row r="34" spans="1:18">
      <c r="A34" t="str">
        <f>+carte_cholera!A34</f>
        <v>Point (1.3075633519218346 6.186026591764903)</v>
      </c>
      <c r="B34">
        <v>34</v>
      </c>
      <c r="C34" t="str">
        <f>+carte_cholera!E34</f>
        <v>Katanga</v>
      </c>
      <c r="D34" t="str">
        <f>+carte_cholera!R34</f>
        <v>Positif</v>
      </c>
      <c r="E34" t="str">
        <f>+carte_cholera!F34</f>
        <v>6.186026591764903</v>
      </c>
      <c r="F34" t="str">
        <f>+carte_cholera!G34</f>
        <v>1.3075633519218346</v>
      </c>
      <c r="G34" t="str">
        <f>+carte_cholera!I34</f>
        <v>Golfe</v>
      </c>
      <c r="H34" t="str">
        <f>+carte_cholera!J34</f>
        <v>Grand Lomé</v>
      </c>
      <c r="K34" t="s">
        <v>766</v>
      </c>
      <c r="L34">
        <v>34</v>
      </c>
      <c r="M34" t="s">
        <v>29</v>
      </c>
      <c r="N34" t="s">
        <v>10</v>
      </c>
      <c r="O34" t="s">
        <v>63</v>
      </c>
      <c r="P34" t="s">
        <v>64</v>
      </c>
      <c r="Q34" t="s">
        <v>13</v>
      </c>
      <c r="R34" t="s">
        <v>14</v>
      </c>
    </row>
    <row r="35" spans="1:18">
      <c r="A35" t="str">
        <f>+carte_cholera!A35</f>
        <v>Point ( 1.2177901541906115 6.127294796391453)</v>
      </c>
      <c r="B35">
        <v>35</v>
      </c>
      <c r="C35" t="str">
        <f>+carte_cholera!E35</f>
        <v>Tokoin Trésor</v>
      </c>
      <c r="D35" t="str">
        <f>+carte_cholera!R35</f>
        <v>negatif</v>
      </c>
      <c r="E35" t="str">
        <f>+carte_cholera!F35</f>
        <v>6.127294796391453</v>
      </c>
      <c r="F35" t="str">
        <f>+carte_cholera!G35</f>
        <v xml:space="preserve"> 1.2177901541906115</v>
      </c>
      <c r="G35" t="str">
        <f>+carte_cholera!I35</f>
        <v>Golfe</v>
      </c>
      <c r="H35" t="str">
        <f>+carte_cholera!J35</f>
        <v>Grand Lomé</v>
      </c>
      <c r="K35" t="s">
        <v>767</v>
      </c>
      <c r="L35">
        <v>35</v>
      </c>
      <c r="M35" t="s">
        <v>32</v>
      </c>
      <c r="N35" t="s">
        <v>18</v>
      </c>
      <c r="O35" t="s">
        <v>65</v>
      </c>
      <c r="P35" t="s">
        <v>66</v>
      </c>
      <c r="Q35" t="s">
        <v>13</v>
      </c>
      <c r="R35" t="s">
        <v>14</v>
      </c>
    </row>
    <row r="36" spans="1:18">
      <c r="A36" t="str">
        <f>+carte_cholera!A36</f>
        <v>Point (1.2656584238258837 6.183180898769146)</v>
      </c>
      <c r="B36">
        <v>36</v>
      </c>
      <c r="C36" t="str">
        <f>+carte_cholera!E36</f>
        <v>colas</v>
      </c>
      <c r="D36" t="str">
        <f>+carte_cholera!R36</f>
        <v>negatif</v>
      </c>
      <c r="E36" t="str">
        <f>+carte_cholera!F36</f>
        <v>6.183180898769146</v>
      </c>
      <c r="F36" t="str">
        <f>+carte_cholera!G36</f>
        <v>1.2656584238258837</v>
      </c>
      <c r="G36" t="str">
        <f>+carte_cholera!I36</f>
        <v>Golfe</v>
      </c>
      <c r="H36" t="str">
        <f>+carte_cholera!J36</f>
        <v>Grand Lomé</v>
      </c>
      <c r="K36" t="s">
        <v>765</v>
      </c>
      <c r="L36">
        <v>36</v>
      </c>
      <c r="M36" t="s">
        <v>17</v>
      </c>
      <c r="N36" t="s">
        <v>18</v>
      </c>
      <c r="O36" t="s">
        <v>30</v>
      </c>
      <c r="P36" t="s">
        <v>31</v>
      </c>
      <c r="Q36" t="s">
        <v>13</v>
      </c>
      <c r="R36" t="s">
        <v>14</v>
      </c>
    </row>
    <row r="37" spans="1:18">
      <c r="A37" t="str">
        <f>+carte_cholera!A37</f>
        <v>Point ( 1.5713269352515131 6.237265928242092)</v>
      </c>
      <c r="B37">
        <v>37</v>
      </c>
      <c r="C37" t="str">
        <f>+carte_cholera!E37</f>
        <v>DJAMADJI</v>
      </c>
      <c r="D37" t="str">
        <f>+carte_cholera!R37</f>
        <v>Positif</v>
      </c>
      <c r="E37" t="str">
        <f>+carte_cholera!F37</f>
        <v>6.237265928242092</v>
      </c>
      <c r="F37" t="str">
        <f>+carte_cholera!G37</f>
        <v xml:space="preserve"> 1.5713269352515131</v>
      </c>
      <c r="G37" t="str">
        <f>+carte_cholera!I37</f>
        <v>Lacs</v>
      </c>
      <c r="H37" t="str">
        <f>+carte_cholera!J37</f>
        <v>MARITIME</v>
      </c>
      <c r="K37" t="s">
        <v>768</v>
      </c>
      <c r="L37">
        <v>37</v>
      </c>
      <c r="M37" t="s">
        <v>42</v>
      </c>
      <c r="N37" t="s">
        <v>10</v>
      </c>
      <c r="O37" t="s">
        <v>68</v>
      </c>
      <c r="P37" t="s">
        <v>69</v>
      </c>
      <c r="Q37" t="s">
        <v>41</v>
      </c>
      <c r="R37" t="s">
        <v>769</v>
      </c>
    </row>
    <row r="38" spans="1:18">
      <c r="A38" t="str">
        <f>+carte_cholera!A38</f>
        <v>Point ( 1.5713269352515131 6.237265928242092)</v>
      </c>
      <c r="B38">
        <v>38</v>
      </c>
      <c r="C38" t="str">
        <f>+carte_cholera!E38</f>
        <v>DJAMADJI</v>
      </c>
      <c r="D38" t="str">
        <f>+carte_cholera!R38</f>
        <v>negatif</v>
      </c>
      <c r="E38" t="str">
        <f>+carte_cholera!F38</f>
        <v>6.237265928242092</v>
      </c>
      <c r="F38" t="str">
        <f>+carte_cholera!G38</f>
        <v xml:space="preserve"> 1.5713269352515131</v>
      </c>
      <c r="G38" t="str">
        <f>+carte_cholera!I38</f>
        <v>Lacs</v>
      </c>
      <c r="H38" t="str">
        <f>+carte_cholera!J38</f>
        <v>MARITIME</v>
      </c>
      <c r="K38" t="s">
        <v>768</v>
      </c>
      <c r="L38">
        <v>38</v>
      </c>
      <c r="M38" t="s">
        <v>42</v>
      </c>
      <c r="N38" t="s">
        <v>18</v>
      </c>
      <c r="O38" t="s">
        <v>68</v>
      </c>
      <c r="P38" t="s">
        <v>69</v>
      </c>
      <c r="Q38" t="s">
        <v>41</v>
      </c>
      <c r="R38" t="s">
        <v>769</v>
      </c>
    </row>
    <row r="39" spans="1:18">
      <c r="A39" t="str">
        <f>+carte_cholera!A39</f>
        <v>Point ( 1.5713269352515131 6.237265928242092)</v>
      </c>
      <c r="B39">
        <v>39</v>
      </c>
      <c r="C39" t="str">
        <f>+carte_cholera!E39</f>
        <v>DJAMADJI</v>
      </c>
      <c r="D39" t="str">
        <f>+carte_cholera!R39</f>
        <v>negatif</v>
      </c>
      <c r="E39" t="str">
        <f>+carte_cholera!F39</f>
        <v>6.237265928242092</v>
      </c>
      <c r="F39" t="str">
        <f>+carte_cholera!G39</f>
        <v xml:space="preserve"> 1.5713269352515131</v>
      </c>
      <c r="G39" t="str">
        <f>+carte_cholera!I39</f>
        <v>Lacs</v>
      </c>
      <c r="H39" t="str">
        <f>+carte_cholera!J39</f>
        <v>MARITIME</v>
      </c>
      <c r="K39" t="s">
        <v>768</v>
      </c>
      <c r="L39">
        <v>39</v>
      </c>
      <c r="M39" t="s">
        <v>42</v>
      </c>
      <c r="N39" t="s">
        <v>18</v>
      </c>
      <c r="O39" t="s">
        <v>68</v>
      </c>
      <c r="P39" t="s">
        <v>69</v>
      </c>
      <c r="Q39" t="s">
        <v>41</v>
      </c>
      <c r="R39" t="s">
        <v>769</v>
      </c>
    </row>
    <row r="40" spans="1:18">
      <c r="A40" t="str">
        <f>+carte_cholera!A40</f>
        <v>Point ( 1.5713269352515131 6.237265928242092)</v>
      </c>
      <c r="B40">
        <v>40</v>
      </c>
      <c r="C40" t="str">
        <f>+carte_cholera!E40</f>
        <v>DJAMADJI</v>
      </c>
      <c r="D40" t="str">
        <f>+carte_cholera!R40</f>
        <v>negatif</v>
      </c>
      <c r="E40" t="str">
        <f>+carte_cholera!F40</f>
        <v>6.237265928242092</v>
      </c>
      <c r="F40" t="str">
        <f>+carte_cholera!G40</f>
        <v xml:space="preserve"> 1.5713269352515131</v>
      </c>
      <c r="G40" t="str">
        <f>+carte_cholera!I40</f>
        <v>Lacs</v>
      </c>
      <c r="H40" t="str">
        <f>+carte_cholera!J40</f>
        <v>MARITIME</v>
      </c>
      <c r="K40" t="s">
        <v>768</v>
      </c>
      <c r="L40">
        <v>40</v>
      </c>
      <c r="M40" t="s">
        <v>42</v>
      </c>
      <c r="N40" t="s">
        <v>18</v>
      </c>
      <c r="O40" t="s">
        <v>68</v>
      </c>
      <c r="P40" t="s">
        <v>69</v>
      </c>
      <c r="Q40" t="s">
        <v>41</v>
      </c>
      <c r="R40" t="s">
        <v>769</v>
      </c>
    </row>
    <row r="41" spans="1:18">
      <c r="A41" t="str">
        <f>+carte_cholera!A41</f>
        <v>Point ( 1.5713269352515131 6.237265928242092)</v>
      </c>
      <c r="B41">
        <v>41</v>
      </c>
      <c r="C41" t="str">
        <f>+carte_cholera!E41</f>
        <v>DJAMADJI</v>
      </c>
      <c r="D41" t="str">
        <f>+carte_cholera!R41</f>
        <v>negatif</v>
      </c>
      <c r="E41" t="str">
        <f>+carte_cholera!F41</f>
        <v>6.237265928242092</v>
      </c>
      <c r="F41" t="str">
        <f>+carte_cholera!G41</f>
        <v xml:space="preserve"> 1.5713269352515131</v>
      </c>
      <c r="G41" t="str">
        <f>+carte_cholera!I41</f>
        <v>Lacs</v>
      </c>
      <c r="H41" t="str">
        <f>+carte_cholera!J41</f>
        <v>MARITIME</v>
      </c>
      <c r="K41" t="s">
        <v>768</v>
      </c>
      <c r="L41">
        <v>41</v>
      </c>
      <c r="M41" t="s">
        <v>42</v>
      </c>
      <c r="N41" t="s">
        <v>18</v>
      </c>
      <c r="O41" t="s">
        <v>68</v>
      </c>
      <c r="P41" t="s">
        <v>69</v>
      </c>
      <c r="Q41" t="s">
        <v>41</v>
      </c>
      <c r="R41" t="s">
        <v>769</v>
      </c>
    </row>
    <row r="42" spans="1:18">
      <c r="A42" t="str">
        <f>+carte_cholera!A42</f>
        <v>Point ( 1.5713269352515131 6.237265928242092)</v>
      </c>
      <c r="B42">
        <v>42</v>
      </c>
      <c r="C42" t="str">
        <f>+carte_cholera!E42</f>
        <v>DJAMADJI</v>
      </c>
      <c r="D42" t="str">
        <f>+carte_cholera!R42</f>
        <v>Positif</v>
      </c>
      <c r="E42" t="str">
        <f>+carte_cholera!F42</f>
        <v>6.237265928242092</v>
      </c>
      <c r="F42" t="str">
        <f>+carte_cholera!G42</f>
        <v xml:space="preserve"> 1.5713269352515131</v>
      </c>
      <c r="G42" t="str">
        <f>+carte_cholera!I42</f>
        <v>Lacs</v>
      </c>
      <c r="H42" t="str">
        <f>+carte_cholera!J42</f>
        <v>MARITIME</v>
      </c>
      <c r="K42" t="s">
        <v>768</v>
      </c>
      <c r="L42">
        <v>42</v>
      </c>
      <c r="M42" t="s">
        <v>42</v>
      </c>
      <c r="N42" t="s">
        <v>10</v>
      </c>
      <c r="O42" t="s">
        <v>68</v>
      </c>
      <c r="P42" t="s">
        <v>69</v>
      </c>
      <c r="Q42" t="s">
        <v>41</v>
      </c>
      <c r="R42" t="s">
        <v>769</v>
      </c>
    </row>
    <row r="43" spans="1:18">
      <c r="A43" t="str">
        <f>+carte_cholera!A43</f>
        <v>Point ( 1.672305618314484 6.270782053118657)</v>
      </c>
      <c r="B43">
        <v>43</v>
      </c>
      <c r="C43" t="str">
        <f>+carte_cholera!E43</f>
        <v>MEDEROS</v>
      </c>
      <c r="D43" t="str">
        <f>+carte_cholera!R43</f>
        <v>negatif</v>
      </c>
      <c r="E43" t="str">
        <f>+carte_cholera!F43</f>
        <v>6.270782053118657</v>
      </c>
      <c r="F43" t="str">
        <f>+carte_cholera!G43</f>
        <v xml:space="preserve"> 1.672305618314484</v>
      </c>
      <c r="G43" t="str">
        <f>+carte_cholera!I43</f>
        <v>Lacs</v>
      </c>
      <c r="H43" t="str">
        <f>+carte_cholera!J43</f>
        <v>MARITIME</v>
      </c>
      <c r="K43" t="s">
        <v>770</v>
      </c>
      <c r="L43">
        <v>43</v>
      </c>
      <c r="M43" t="s">
        <v>43</v>
      </c>
      <c r="N43" t="s">
        <v>18</v>
      </c>
      <c r="O43" t="s">
        <v>51</v>
      </c>
      <c r="P43" t="s">
        <v>52</v>
      </c>
      <c r="Q43" t="s">
        <v>41</v>
      </c>
      <c r="R43" t="s">
        <v>769</v>
      </c>
    </row>
    <row r="44" spans="1:18">
      <c r="A44" t="str">
        <f>+carte_cholera!A44</f>
        <v>Point ( 1.672305618314484 6.270782053118657)</v>
      </c>
      <c r="B44">
        <v>44</v>
      </c>
      <c r="C44" t="str">
        <f>+carte_cholera!E44</f>
        <v>MEDEROS</v>
      </c>
      <c r="D44" t="str">
        <f>+carte_cholera!R44</f>
        <v>negatif</v>
      </c>
      <c r="E44" t="str">
        <f>+carte_cholera!F44</f>
        <v>6.270782053118657</v>
      </c>
      <c r="F44" t="str">
        <f>+carte_cholera!G44</f>
        <v xml:space="preserve"> 1.672305618314484</v>
      </c>
      <c r="G44" t="str">
        <f>+carte_cholera!I44</f>
        <v>Lacs</v>
      </c>
      <c r="H44" t="str">
        <f>+carte_cholera!J44</f>
        <v>MARITIME</v>
      </c>
      <c r="K44" t="s">
        <v>770</v>
      </c>
      <c r="L44">
        <v>44</v>
      </c>
      <c r="M44" t="s">
        <v>43</v>
      </c>
      <c r="N44" t="s">
        <v>18</v>
      </c>
      <c r="O44" t="s">
        <v>51</v>
      </c>
      <c r="P44" t="s">
        <v>52</v>
      </c>
      <c r="Q44" t="s">
        <v>41</v>
      </c>
      <c r="R44" t="s">
        <v>769</v>
      </c>
    </row>
    <row r="45" spans="1:18">
      <c r="A45" t="str">
        <f>+carte_cholera!A45</f>
        <v>Point ( 1.672305618314484 6.270782053118657)</v>
      </c>
      <c r="B45">
        <v>45</v>
      </c>
      <c r="C45" t="str">
        <f>+carte_cholera!E45</f>
        <v>MEDEROS</v>
      </c>
      <c r="D45" t="str">
        <f>+carte_cholera!R45</f>
        <v>negatif</v>
      </c>
      <c r="E45" t="str">
        <f>+carte_cholera!F45</f>
        <v>6.270782053118657</v>
      </c>
      <c r="F45" t="str">
        <f>+carte_cholera!G45</f>
        <v xml:space="preserve"> 1.672305618314484</v>
      </c>
      <c r="G45" t="str">
        <f>+carte_cholera!I45</f>
        <v>Lacs</v>
      </c>
      <c r="H45" t="str">
        <f>+carte_cholera!J45</f>
        <v>MARITIME</v>
      </c>
      <c r="K45" t="s">
        <v>770</v>
      </c>
      <c r="L45">
        <v>45</v>
      </c>
      <c r="M45" t="s">
        <v>43</v>
      </c>
      <c r="N45" t="s">
        <v>18</v>
      </c>
      <c r="O45" t="s">
        <v>51</v>
      </c>
      <c r="P45" t="s">
        <v>52</v>
      </c>
      <c r="Q45" t="s">
        <v>41</v>
      </c>
      <c r="R45" t="s">
        <v>769</v>
      </c>
    </row>
    <row r="46" spans="1:18">
      <c r="A46" t="str">
        <f>+carte_cholera!A46</f>
        <v>Point ( 1.672305618314484 6.270782053118657)</v>
      </c>
      <c r="B46">
        <v>46</v>
      </c>
      <c r="C46" t="str">
        <f>+carte_cholera!E46</f>
        <v>MEDEROS</v>
      </c>
      <c r="D46" t="str">
        <f>+carte_cholera!R46</f>
        <v>negatif</v>
      </c>
      <c r="E46" t="str">
        <f>+carte_cholera!F46</f>
        <v>6.270782053118657</v>
      </c>
      <c r="F46" t="str">
        <f>+carte_cholera!G46</f>
        <v xml:space="preserve"> 1.672305618314484</v>
      </c>
      <c r="G46" t="str">
        <f>+carte_cholera!I46</f>
        <v>Lacs</v>
      </c>
      <c r="H46" t="str">
        <f>+carte_cholera!J46</f>
        <v>MARITIME</v>
      </c>
      <c r="K46" t="s">
        <v>770</v>
      </c>
      <c r="L46">
        <v>46</v>
      </c>
      <c r="M46" t="s">
        <v>43</v>
      </c>
      <c r="N46" t="s">
        <v>18</v>
      </c>
      <c r="O46" t="s">
        <v>51</v>
      </c>
      <c r="P46" t="s">
        <v>52</v>
      </c>
      <c r="Q46" t="s">
        <v>41</v>
      </c>
      <c r="R46" t="s">
        <v>769</v>
      </c>
    </row>
    <row r="47" spans="1:18">
      <c r="A47" t="str">
        <f>+carte_cholera!A47</f>
        <v>Point ( 1.672305618314484 6.270782053118657)</v>
      </c>
      <c r="B47">
        <v>47</v>
      </c>
      <c r="C47" t="str">
        <f>+carte_cholera!E47</f>
        <v>MEDEROS</v>
      </c>
      <c r="D47" t="str">
        <f>+carte_cholera!R47</f>
        <v>negatif</v>
      </c>
      <c r="E47" t="str">
        <f>+carte_cholera!F47</f>
        <v>6.270782053118657</v>
      </c>
      <c r="F47" t="str">
        <f>+carte_cholera!G47</f>
        <v xml:space="preserve"> 1.672305618314484</v>
      </c>
      <c r="G47" t="str">
        <f>+carte_cholera!I47</f>
        <v>Lacs</v>
      </c>
      <c r="H47" t="str">
        <f>+carte_cholera!J47</f>
        <v>MARITIME</v>
      </c>
      <c r="K47" t="s">
        <v>770</v>
      </c>
      <c r="L47">
        <v>47</v>
      </c>
      <c r="M47" t="s">
        <v>43</v>
      </c>
      <c r="N47" t="s">
        <v>18</v>
      </c>
      <c r="O47" t="s">
        <v>51</v>
      </c>
      <c r="P47" t="s">
        <v>52</v>
      </c>
      <c r="Q47" t="s">
        <v>41</v>
      </c>
      <c r="R47" t="s">
        <v>769</v>
      </c>
    </row>
    <row r="48" spans="1:18">
      <c r="A48" t="str">
        <f>+carte_cholera!A48</f>
        <v>Point ( 1.672305618314484 6.270782053118657)</v>
      </c>
      <c r="B48">
        <v>48</v>
      </c>
      <c r="C48" t="str">
        <f>+carte_cholera!E48</f>
        <v>MEDEROS</v>
      </c>
      <c r="D48" t="str">
        <f>+carte_cholera!R48</f>
        <v>negatif</v>
      </c>
      <c r="E48" t="str">
        <f>+carte_cholera!F48</f>
        <v>6.270782053118657</v>
      </c>
      <c r="F48" t="str">
        <f>+carte_cholera!G48</f>
        <v xml:space="preserve"> 1.672305618314484</v>
      </c>
      <c r="G48" t="str">
        <f>+carte_cholera!I48</f>
        <v>Lacs</v>
      </c>
      <c r="H48" t="str">
        <f>+carte_cholera!J48</f>
        <v>MARITIME</v>
      </c>
      <c r="K48" t="s">
        <v>770</v>
      </c>
      <c r="L48">
        <v>48</v>
      </c>
      <c r="M48" t="s">
        <v>43</v>
      </c>
      <c r="N48" t="s">
        <v>18</v>
      </c>
      <c r="O48" t="s">
        <v>51</v>
      </c>
      <c r="P48" t="s">
        <v>52</v>
      </c>
      <c r="Q48" t="s">
        <v>41</v>
      </c>
      <c r="R48" t="s">
        <v>769</v>
      </c>
    </row>
    <row r="49" spans="1:18">
      <c r="A49" t="str">
        <f>+carte_cholera!A49</f>
        <v>Point ( 1.672305618314484 6.270782053118657)</v>
      </c>
      <c r="B49">
        <v>49</v>
      </c>
      <c r="C49" t="str">
        <f>+carte_cholera!E49</f>
        <v>MEDEROS</v>
      </c>
      <c r="D49" t="str">
        <f>+carte_cholera!R49</f>
        <v>negatif</v>
      </c>
      <c r="E49" t="str">
        <f>+carte_cholera!F49</f>
        <v>6.270782053118657</v>
      </c>
      <c r="F49" t="str">
        <f>+carte_cholera!G49</f>
        <v xml:space="preserve"> 1.672305618314484</v>
      </c>
      <c r="G49" t="str">
        <f>+carte_cholera!I49</f>
        <v>Lacs</v>
      </c>
      <c r="H49" t="str">
        <f>+carte_cholera!J49</f>
        <v>MARITIME</v>
      </c>
      <c r="K49" t="s">
        <v>770</v>
      </c>
      <c r="L49">
        <v>49</v>
      </c>
      <c r="M49" t="s">
        <v>43</v>
      </c>
      <c r="N49" t="s">
        <v>18</v>
      </c>
      <c r="O49" t="s">
        <v>51</v>
      </c>
      <c r="P49" t="s">
        <v>52</v>
      </c>
      <c r="Q49" t="s">
        <v>41</v>
      </c>
      <c r="R49" t="s">
        <v>769</v>
      </c>
    </row>
    <row r="50" spans="1:18">
      <c r="A50" t="str">
        <f>+carte_cholera!A50</f>
        <v>Point ( 1.672305618314484 6.270782053118657)</v>
      </c>
      <c r="B50">
        <v>50</v>
      </c>
      <c r="C50" t="str">
        <f>+carte_cholera!E50</f>
        <v>MEDEROS</v>
      </c>
      <c r="D50" t="str">
        <f>+carte_cholera!R50</f>
        <v>negatif</v>
      </c>
      <c r="E50" t="str">
        <f>+carte_cholera!F50</f>
        <v>6.270782053118657</v>
      </c>
      <c r="F50" t="str">
        <f>+carte_cholera!G50</f>
        <v xml:space="preserve"> 1.672305618314484</v>
      </c>
      <c r="G50" t="str">
        <f>+carte_cholera!I50</f>
        <v>Lacs</v>
      </c>
      <c r="H50" t="str">
        <f>+carte_cholera!J50</f>
        <v>MARITIME</v>
      </c>
      <c r="K50" t="s">
        <v>770</v>
      </c>
      <c r="L50">
        <v>50</v>
      </c>
      <c r="M50" t="s">
        <v>43</v>
      </c>
      <c r="N50" t="s">
        <v>18</v>
      </c>
      <c r="O50" t="s">
        <v>51</v>
      </c>
      <c r="P50" t="s">
        <v>52</v>
      </c>
      <c r="Q50" t="s">
        <v>41</v>
      </c>
      <c r="R50" t="s">
        <v>769</v>
      </c>
    </row>
    <row r="51" spans="1:18">
      <c r="A51" t="str">
        <f>+carte_cholera!A51</f>
        <v>Point ( 1.6113269352515131 6.232565928242092)</v>
      </c>
      <c r="B51">
        <v>51</v>
      </c>
      <c r="C51" t="str">
        <f>+carte_cholera!E51</f>
        <v>DJEKVI</v>
      </c>
      <c r="D51" t="str">
        <f>+carte_cholera!R51</f>
        <v>Positif</v>
      </c>
      <c r="E51" t="str">
        <f>+carte_cholera!F51</f>
        <v>6.232565928242092</v>
      </c>
      <c r="F51" t="str">
        <f>+carte_cholera!G51</f>
        <v xml:space="preserve"> 1.6113269352515131</v>
      </c>
      <c r="G51" t="str">
        <f>+carte_cholera!I51</f>
        <v>Lacs</v>
      </c>
      <c r="H51" t="str">
        <f>+carte_cholera!J51</f>
        <v>MARITIME</v>
      </c>
      <c r="K51" t="s">
        <v>771</v>
      </c>
      <c r="L51">
        <v>51</v>
      </c>
      <c r="M51" t="s">
        <v>48</v>
      </c>
      <c r="N51" t="s">
        <v>10</v>
      </c>
      <c r="O51" t="s">
        <v>70</v>
      </c>
      <c r="P51" t="s">
        <v>71</v>
      </c>
      <c r="Q51" t="s">
        <v>41</v>
      </c>
      <c r="R51" t="s">
        <v>769</v>
      </c>
    </row>
    <row r="52" spans="1:18">
      <c r="A52" t="str">
        <f>+carte_cholera!A52</f>
        <v>Point ( 1.5825646909844922 6.227396584278712)</v>
      </c>
      <c r="B52">
        <v>52</v>
      </c>
      <c r="C52" t="str">
        <f>+carte_cholera!E52</f>
        <v>N'LESSI</v>
      </c>
      <c r="D52" t="str">
        <f>+carte_cholera!R52</f>
        <v>Positif</v>
      </c>
      <c r="E52" t="str">
        <f>+carte_cholera!F52</f>
        <v>6.227396584278712</v>
      </c>
      <c r="F52" t="str">
        <f>+carte_cholera!G52</f>
        <v xml:space="preserve"> 1.5825646909844922</v>
      </c>
      <c r="G52" t="str">
        <f>+carte_cholera!I52</f>
        <v>Lacs</v>
      </c>
      <c r="H52" t="str">
        <f>+carte_cholera!J52</f>
        <v>MARITIME</v>
      </c>
      <c r="K52" t="s">
        <v>772</v>
      </c>
      <c r="L52">
        <v>52</v>
      </c>
      <c r="M52" t="s">
        <v>49</v>
      </c>
      <c r="N52" t="s">
        <v>10</v>
      </c>
      <c r="O52" t="s">
        <v>46</v>
      </c>
      <c r="P52" t="s">
        <v>47</v>
      </c>
      <c r="Q52" t="s">
        <v>41</v>
      </c>
      <c r="R52" t="s">
        <v>769</v>
      </c>
    </row>
    <row r="53" spans="1:18">
      <c r="A53" t="str">
        <f>+carte_cholera!A53</f>
        <v>Point ( 1.615224647621934 6.234928331889)</v>
      </c>
      <c r="B53">
        <v>53</v>
      </c>
      <c r="C53" t="str">
        <f>+carte_cholera!E53</f>
        <v>ZONGO</v>
      </c>
      <c r="D53" t="str">
        <f>+carte_cholera!R53</f>
        <v>negatif</v>
      </c>
      <c r="E53" t="str">
        <f>+carte_cholera!F53</f>
        <v>6.234928331889</v>
      </c>
      <c r="F53" t="str">
        <f>+carte_cholera!G53</f>
        <v xml:space="preserve"> 1.615224647621934</v>
      </c>
      <c r="G53" t="str">
        <f>+carte_cholera!I53</f>
        <v>Lacs</v>
      </c>
      <c r="H53" t="str">
        <f>+carte_cholera!J53</f>
        <v>MARITIME</v>
      </c>
      <c r="K53" t="s">
        <v>773</v>
      </c>
      <c r="L53">
        <v>53</v>
      </c>
      <c r="M53" t="s">
        <v>50</v>
      </c>
      <c r="N53" t="s">
        <v>18</v>
      </c>
      <c r="O53" t="s">
        <v>72</v>
      </c>
      <c r="P53" t="s">
        <v>73</v>
      </c>
      <c r="Q53" t="s">
        <v>41</v>
      </c>
      <c r="R53" t="s">
        <v>769</v>
      </c>
    </row>
    <row r="54" spans="1:18">
      <c r="A54" t="str">
        <f>+carte_cholera!A54</f>
        <v>Point ( 1.615224647621934 6.234928331889)</v>
      </c>
      <c r="B54">
        <v>54</v>
      </c>
      <c r="C54" t="str">
        <f>+carte_cholera!E54</f>
        <v>Jericho</v>
      </c>
      <c r="D54" t="str">
        <f>+carte_cholera!R54</f>
        <v>Positif</v>
      </c>
      <c r="E54" t="str">
        <f>+carte_cholera!F54</f>
        <v>6.234928331889</v>
      </c>
      <c r="F54" t="str">
        <f>+carte_cholera!G54</f>
        <v xml:space="preserve"> 1.615224647621934</v>
      </c>
      <c r="G54" t="str">
        <f>+carte_cholera!I54</f>
        <v>Lacs</v>
      </c>
      <c r="H54" t="str">
        <f>+carte_cholera!J54</f>
        <v>MARITIME</v>
      </c>
      <c r="K54" t="s">
        <v>773</v>
      </c>
      <c r="L54">
        <v>54</v>
      </c>
      <c r="M54" t="s">
        <v>74</v>
      </c>
      <c r="N54" t="s">
        <v>10</v>
      </c>
      <c r="O54" t="s">
        <v>72</v>
      </c>
      <c r="P54" t="s">
        <v>73</v>
      </c>
      <c r="Q54" t="s">
        <v>774</v>
      </c>
      <c r="R54" t="s">
        <v>769</v>
      </c>
    </row>
    <row r="55" spans="1:18">
      <c r="A55" t="str">
        <f>+carte_cholera!A55</f>
        <v>Point ( 1.317901541906115 6.185294796391453)</v>
      </c>
      <c r="B55">
        <v>55</v>
      </c>
      <c r="C55" t="str">
        <f>+carte_cholera!E55</f>
        <v>Tamani</v>
      </c>
      <c r="D55" t="str">
        <f>+carte_cholera!R55</f>
        <v>negatif</v>
      </c>
      <c r="E55" t="str">
        <f>+carte_cholera!F55</f>
        <v>6.185294796391453</v>
      </c>
      <c r="F55" t="str">
        <f>+carte_cholera!G55</f>
        <v xml:space="preserve"> 1.317901541906115</v>
      </c>
      <c r="G55" t="str">
        <f>+carte_cholera!I55</f>
        <v>Golfe</v>
      </c>
      <c r="H55" t="str">
        <f>+carte_cholera!J55</f>
        <v>Grand Lomé</v>
      </c>
      <c r="K55" t="s">
        <v>775</v>
      </c>
      <c r="L55">
        <v>55</v>
      </c>
      <c r="M55" t="s">
        <v>75</v>
      </c>
      <c r="N55" t="s">
        <v>18</v>
      </c>
      <c r="O55" t="s">
        <v>76</v>
      </c>
      <c r="P55" t="s">
        <v>77</v>
      </c>
      <c r="Q55" t="s">
        <v>13</v>
      </c>
      <c r="R55" t="s">
        <v>14</v>
      </c>
    </row>
    <row r="56" spans="1:18">
      <c r="A56" t="str">
        <f>+carte_cholera!A56</f>
        <v>Point (1.3075633519218346 6.186026591764903)</v>
      </c>
      <c r="B56">
        <v>56</v>
      </c>
      <c r="C56" t="str">
        <f>+carte_cholera!E56</f>
        <v>Katanga</v>
      </c>
      <c r="D56" t="str">
        <f>+carte_cholera!R56</f>
        <v>Positif</v>
      </c>
      <c r="E56" t="str">
        <f>+carte_cholera!F56</f>
        <v>6.186026591764903</v>
      </c>
      <c r="F56" t="str">
        <f>+carte_cholera!G56</f>
        <v>1.3075633519218346</v>
      </c>
      <c r="G56" t="str">
        <f>+carte_cholera!I56</f>
        <v>Golfe</v>
      </c>
      <c r="H56" t="str">
        <f>+carte_cholera!J56</f>
        <v>Grand Lomé</v>
      </c>
      <c r="K56" t="s">
        <v>766</v>
      </c>
      <c r="L56">
        <v>56</v>
      </c>
      <c r="M56" t="s">
        <v>29</v>
      </c>
      <c r="N56" t="s">
        <v>10</v>
      </c>
      <c r="O56" t="s">
        <v>63</v>
      </c>
      <c r="P56" t="s">
        <v>64</v>
      </c>
      <c r="Q56" t="s">
        <v>13</v>
      </c>
      <c r="R56" t="s">
        <v>14</v>
      </c>
    </row>
    <row r="57" spans="1:18">
      <c r="A57" t="str">
        <f>+carte_cholera!A57</f>
        <v>Point ( 1.5713269352515131 6.237265928242092)</v>
      </c>
      <c r="B57">
        <v>57</v>
      </c>
      <c r="C57" t="str">
        <f>+carte_cholera!E57</f>
        <v>DJAMADJI</v>
      </c>
      <c r="D57" t="str">
        <f>+carte_cholera!R57</f>
        <v>Positif</v>
      </c>
      <c r="E57" t="str">
        <f>+carte_cholera!F57</f>
        <v>6.237265928242092</v>
      </c>
      <c r="F57" t="str">
        <f>+carte_cholera!G57</f>
        <v xml:space="preserve"> 1.5713269352515131</v>
      </c>
      <c r="G57" t="str">
        <f>+carte_cholera!I57</f>
        <v>Lacs</v>
      </c>
      <c r="H57" t="str">
        <f>+carte_cholera!J57</f>
        <v>MARITIME</v>
      </c>
      <c r="K57" t="s">
        <v>768</v>
      </c>
      <c r="L57">
        <v>57</v>
      </c>
      <c r="M57" t="s">
        <v>42</v>
      </c>
      <c r="N57" t="s">
        <v>10</v>
      </c>
      <c r="O57" t="s">
        <v>68</v>
      </c>
      <c r="P57" t="s">
        <v>69</v>
      </c>
      <c r="Q57" t="s">
        <v>774</v>
      </c>
      <c r="R57" t="s">
        <v>769</v>
      </c>
    </row>
    <row r="58" spans="1:18">
      <c r="A58" t="str">
        <f>+carte_cholera!A58</f>
        <v>Point ( 1.762305618314484 6.280782053118657)</v>
      </c>
      <c r="B58">
        <v>58</v>
      </c>
      <c r="C58" t="str">
        <f>+carte_cholera!E58</f>
        <v>TOGBECONDJI</v>
      </c>
      <c r="D58" t="str">
        <f>+carte_cholera!R58</f>
        <v>Positif</v>
      </c>
      <c r="E58" t="str">
        <f>+carte_cholera!F58</f>
        <v>6.280782053118657</v>
      </c>
      <c r="F58" t="str">
        <f>+carte_cholera!G58</f>
        <v xml:space="preserve"> 1.762305618314484</v>
      </c>
      <c r="G58" t="str">
        <f>+carte_cholera!I58</f>
        <v>Lacs</v>
      </c>
      <c r="H58" t="str">
        <f>+carte_cholera!J58</f>
        <v>MARITIME</v>
      </c>
      <c r="K58" t="s">
        <v>776</v>
      </c>
      <c r="L58">
        <v>58</v>
      </c>
      <c r="M58" t="s">
        <v>80</v>
      </c>
      <c r="N58" t="s">
        <v>10</v>
      </c>
      <c r="O58" t="s">
        <v>81</v>
      </c>
      <c r="P58" t="s">
        <v>82</v>
      </c>
      <c r="Q58" t="s">
        <v>774</v>
      </c>
      <c r="R58" t="s">
        <v>769</v>
      </c>
    </row>
    <row r="59" spans="1:18">
      <c r="A59" t="str">
        <f>+carte_cholera!A59</f>
        <v>Point ( 1.762305618314484 6.280782053118657)</v>
      </c>
      <c r="B59">
        <v>59</v>
      </c>
      <c r="C59" t="str">
        <f>+carte_cholera!E59</f>
        <v>Assoucondji</v>
      </c>
      <c r="D59" t="str">
        <f>+carte_cholera!R59</f>
        <v>Positif</v>
      </c>
      <c r="E59" t="str">
        <f>+carte_cholera!F59</f>
        <v>6.280782053118657</v>
      </c>
      <c r="F59" t="str">
        <f>+carte_cholera!G59</f>
        <v xml:space="preserve"> 1.762305618314484</v>
      </c>
      <c r="G59" t="str">
        <f>+carte_cholera!I59</f>
        <v>Lacs</v>
      </c>
      <c r="H59" t="str">
        <f>+carte_cholera!J59</f>
        <v>MARITIME</v>
      </c>
      <c r="K59" t="s">
        <v>776</v>
      </c>
      <c r="L59">
        <v>59</v>
      </c>
      <c r="M59" t="s">
        <v>83</v>
      </c>
      <c r="N59" t="s">
        <v>10</v>
      </c>
      <c r="O59" t="s">
        <v>81</v>
      </c>
      <c r="P59" t="s">
        <v>82</v>
      </c>
      <c r="Q59" t="s">
        <v>774</v>
      </c>
      <c r="R59" t="s">
        <v>769</v>
      </c>
    </row>
    <row r="60" spans="1:18">
      <c r="A60" t="str">
        <f>+carte_cholera!A60</f>
        <v>Point ( 1.5813269352515131 6.227265928242092)</v>
      </c>
      <c r="B60">
        <v>60</v>
      </c>
      <c r="C60" t="str">
        <f>+carte_cholera!E60</f>
        <v>AGBATALANZO</v>
      </c>
      <c r="D60" t="str">
        <f>+carte_cholera!R60</f>
        <v>Positif</v>
      </c>
      <c r="E60" t="str">
        <f>+carte_cholera!F60</f>
        <v>6.227265928242092</v>
      </c>
      <c r="F60" t="str">
        <f>+carte_cholera!G60</f>
        <v xml:space="preserve"> 1.5813269352515131</v>
      </c>
      <c r="G60" t="str">
        <f>+carte_cholera!I60</f>
        <v>Lacs</v>
      </c>
      <c r="H60" t="str">
        <f>+carte_cholera!J60</f>
        <v>MARITIME</v>
      </c>
      <c r="K60" t="s">
        <v>204</v>
      </c>
      <c r="L60">
        <v>60</v>
      </c>
      <c r="M60" t="s">
        <v>84</v>
      </c>
      <c r="N60" t="s">
        <v>10</v>
      </c>
      <c r="O60" t="s">
        <v>85</v>
      </c>
      <c r="P60" t="s">
        <v>86</v>
      </c>
      <c r="Q60" t="s">
        <v>774</v>
      </c>
      <c r="R60" t="s">
        <v>769</v>
      </c>
    </row>
    <row r="61" spans="1:18">
      <c r="A61" t="str">
        <f>+carte_cholera!A61</f>
        <v>Point ( 1.762305618314484 6.280782053118657)</v>
      </c>
      <c r="B61">
        <v>61</v>
      </c>
      <c r="C61" t="str">
        <f>+carte_cholera!E61</f>
        <v>TOGBECONDJI</v>
      </c>
      <c r="D61" t="str">
        <f>+carte_cholera!R61</f>
        <v>Positif</v>
      </c>
      <c r="E61" t="str">
        <f>+carte_cholera!F61</f>
        <v>6.280782053118657</v>
      </c>
      <c r="F61" t="str">
        <f>+carte_cholera!G61</f>
        <v xml:space="preserve"> 1.762305618314484</v>
      </c>
      <c r="G61" t="str">
        <f>+carte_cholera!I61</f>
        <v>Lacs</v>
      </c>
      <c r="H61" t="str">
        <f>+carte_cholera!J61</f>
        <v>MARITIME</v>
      </c>
      <c r="K61" t="s">
        <v>776</v>
      </c>
      <c r="L61">
        <v>61</v>
      </c>
      <c r="M61" t="s">
        <v>80</v>
      </c>
      <c r="N61" t="s">
        <v>10</v>
      </c>
      <c r="O61" t="s">
        <v>81</v>
      </c>
      <c r="P61" t="s">
        <v>82</v>
      </c>
      <c r="Q61" t="s">
        <v>774</v>
      </c>
      <c r="R61" t="s">
        <v>769</v>
      </c>
    </row>
    <row r="62" spans="1:18">
      <c r="A62" t="str">
        <f>+carte_cholera!A62</f>
        <v>Point ( 1.762305618314484 6.280782053118657)</v>
      </c>
      <c r="B62">
        <v>62</v>
      </c>
      <c r="C62" t="str">
        <f>+carte_cholera!E62</f>
        <v>TOGBECONDJI</v>
      </c>
      <c r="D62" t="str">
        <f>+carte_cholera!R62</f>
        <v>Positif</v>
      </c>
      <c r="E62" t="str">
        <f>+carte_cholera!F62</f>
        <v>6.280782053118657</v>
      </c>
      <c r="F62" t="str">
        <f>+carte_cholera!G62</f>
        <v xml:space="preserve"> 1.762305618314484</v>
      </c>
      <c r="G62" t="str">
        <f>+carte_cholera!I62</f>
        <v>Lacs</v>
      </c>
      <c r="H62" t="str">
        <f>+carte_cholera!J62</f>
        <v>MARITIME</v>
      </c>
      <c r="K62" t="s">
        <v>776</v>
      </c>
      <c r="L62">
        <v>62</v>
      </c>
      <c r="M62" t="s">
        <v>80</v>
      </c>
      <c r="N62" t="s">
        <v>10</v>
      </c>
      <c r="O62" t="s">
        <v>81</v>
      </c>
      <c r="P62" t="s">
        <v>82</v>
      </c>
      <c r="Q62" t="s">
        <v>774</v>
      </c>
      <c r="R62" t="s">
        <v>769</v>
      </c>
    </row>
    <row r="63" spans="1:18">
      <c r="A63" t="str">
        <f>+carte_cholera!A63</f>
        <v>Point ( 1.615224647621934 6.234928331889)</v>
      </c>
      <c r="B63">
        <v>63</v>
      </c>
      <c r="C63" t="str">
        <f>+carte_cholera!E63</f>
        <v>JERICHO</v>
      </c>
      <c r="D63" t="str">
        <f>+carte_cholera!R63</f>
        <v>Positif</v>
      </c>
      <c r="E63" t="str">
        <f>+carte_cholera!F63</f>
        <v>6.234928331889</v>
      </c>
      <c r="F63" t="str">
        <f>+carte_cholera!G63</f>
        <v xml:space="preserve"> 1.615224647621934</v>
      </c>
      <c r="G63" t="str">
        <f>+carte_cholera!I63</f>
        <v>Lacs</v>
      </c>
      <c r="H63" t="str">
        <f>+carte_cholera!J63</f>
        <v>MARITIME</v>
      </c>
      <c r="K63" t="s">
        <v>773</v>
      </c>
      <c r="L63">
        <v>63</v>
      </c>
      <c r="M63" t="s">
        <v>129</v>
      </c>
      <c r="N63" t="s">
        <v>10</v>
      </c>
      <c r="O63" t="s">
        <v>72</v>
      </c>
      <c r="P63" t="s">
        <v>73</v>
      </c>
      <c r="Q63" t="s">
        <v>774</v>
      </c>
      <c r="R63" t="s">
        <v>769</v>
      </c>
    </row>
    <row r="64" spans="1:18">
      <c r="A64" t="str">
        <f>+carte_cholera!A64</f>
        <v>Point ( 1.762305618314484 6.280782053118657)</v>
      </c>
      <c r="B64">
        <v>64</v>
      </c>
      <c r="C64" t="str">
        <f>+carte_cholera!E64</f>
        <v>VOYAGEUSE</v>
      </c>
      <c r="D64" t="str">
        <f>+carte_cholera!R64</f>
        <v>Positif</v>
      </c>
      <c r="E64" t="str">
        <f>+carte_cholera!F64</f>
        <v>6.280782053118657</v>
      </c>
      <c r="F64" t="str">
        <f>+carte_cholera!G64</f>
        <v xml:space="preserve"> 1.762305618314484</v>
      </c>
      <c r="G64" t="str">
        <f>+carte_cholera!I64</f>
        <v>Lacs</v>
      </c>
      <c r="H64" t="str">
        <f>+carte_cholera!J64</f>
        <v>MARITIME</v>
      </c>
      <c r="K64" t="s">
        <v>776</v>
      </c>
      <c r="L64">
        <v>64</v>
      </c>
      <c r="M64" t="s">
        <v>87</v>
      </c>
      <c r="N64" t="s">
        <v>10</v>
      </c>
      <c r="O64" t="s">
        <v>81</v>
      </c>
      <c r="P64" t="s">
        <v>82</v>
      </c>
      <c r="Q64" t="s">
        <v>41</v>
      </c>
      <c r="R64" t="s">
        <v>769</v>
      </c>
    </row>
    <row r="65" spans="1:18">
      <c r="A65" t="str">
        <f>+carte_cholera!A65</f>
        <v>Point ( 1.2177901541906115 6.21494796391453)</v>
      </c>
      <c r="B65">
        <v>65</v>
      </c>
      <c r="C65" t="str">
        <f>+carte_cholera!E65</f>
        <v>Alinka</v>
      </c>
      <c r="D65" t="str">
        <f>+carte_cholera!R65</f>
        <v>negatif</v>
      </c>
      <c r="E65" t="str">
        <f>+carte_cholera!F65</f>
        <v>6.21494796391453</v>
      </c>
      <c r="F65" t="str">
        <f>+carte_cholera!G65</f>
        <v xml:space="preserve"> 1.2177901541906115</v>
      </c>
      <c r="G65" t="str">
        <f>+carte_cholera!I65</f>
        <v xml:space="preserve">Agoè-Nyivé </v>
      </c>
      <c r="H65" t="str">
        <f>+carte_cholera!J65</f>
        <v>Grand Lomé</v>
      </c>
      <c r="K65" t="s">
        <v>777</v>
      </c>
      <c r="L65">
        <v>65</v>
      </c>
      <c r="M65" t="s">
        <v>88</v>
      </c>
      <c r="N65" t="s">
        <v>18</v>
      </c>
      <c r="O65" t="s">
        <v>67</v>
      </c>
      <c r="P65" t="s">
        <v>66</v>
      </c>
      <c r="Q65" t="s">
        <v>778</v>
      </c>
      <c r="R65" t="s">
        <v>14</v>
      </c>
    </row>
    <row r="66" spans="1:18">
      <c r="A66" t="str">
        <f>+carte_cholera!A66</f>
        <v>Point ( 1.2177901541906115 6.21494796391453)</v>
      </c>
      <c r="B66">
        <v>66</v>
      </c>
      <c r="C66" t="str">
        <f>+carte_cholera!E66</f>
        <v>Agoè Kitidjan</v>
      </c>
      <c r="D66" t="str">
        <f>+carte_cholera!R66</f>
        <v>negatif</v>
      </c>
      <c r="E66" t="str">
        <f>+carte_cholera!F66</f>
        <v>6.21494796391453</v>
      </c>
      <c r="F66" t="str">
        <f>+carte_cholera!G66</f>
        <v xml:space="preserve"> 1.2177901541906115</v>
      </c>
      <c r="G66" t="str">
        <f>+carte_cholera!I66</f>
        <v xml:space="preserve">Agoè-Nyivé </v>
      </c>
      <c r="H66" t="str">
        <f>+carte_cholera!J66</f>
        <v>Grand Lomé</v>
      </c>
      <c r="K66" t="s">
        <v>777</v>
      </c>
      <c r="L66">
        <v>66</v>
      </c>
      <c r="M66" t="s">
        <v>89</v>
      </c>
      <c r="N66" t="s">
        <v>18</v>
      </c>
      <c r="O66" t="s">
        <v>67</v>
      </c>
      <c r="P66" t="s">
        <v>66</v>
      </c>
      <c r="Q66" t="s">
        <v>778</v>
      </c>
      <c r="R66" t="s">
        <v>14</v>
      </c>
    </row>
    <row r="67" spans="1:18">
      <c r="A67" t="str">
        <f>+carte_cholera!A67</f>
        <v>Point ( 1.2177901541906115 6.21494796391453)</v>
      </c>
      <c r="B67">
        <v>67</v>
      </c>
      <c r="C67" t="str">
        <f>+carte_cholera!E67</f>
        <v>Agoè Houmbi</v>
      </c>
      <c r="D67" t="str">
        <f>+carte_cholera!R67</f>
        <v>Positif</v>
      </c>
      <c r="E67" t="str">
        <f>+carte_cholera!F67</f>
        <v>6.21494796391453</v>
      </c>
      <c r="F67" t="str">
        <f>+carte_cholera!G67</f>
        <v xml:space="preserve"> 1.2177901541906115</v>
      </c>
      <c r="G67" t="str">
        <f>+carte_cholera!I67</f>
        <v xml:space="preserve">Agoè-Nyivé </v>
      </c>
      <c r="H67" t="str">
        <f>+carte_cholera!J67</f>
        <v>Grand Lomé</v>
      </c>
      <c r="K67" t="s">
        <v>777</v>
      </c>
      <c r="L67">
        <v>67</v>
      </c>
      <c r="M67" t="s">
        <v>90</v>
      </c>
      <c r="N67" t="s">
        <v>10</v>
      </c>
      <c r="O67" t="s">
        <v>67</v>
      </c>
      <c r="P67" t="s">
        <v>66</v>
      </c>
      <c r="Q67" t="s">
        <v>778</v>
      </c>
      <c r="R67" t="s">
        <v>14</v>
      </c>
    </row>
    <row r="68" spans="1:18">
      <c r="A68" t="str">
        <f>+carte_cholera!A68</f>
        <v>Point ( 1.2177901541906115 6.21494796391453)</v>
      </c>
      <c r="B68">
        <v>68</v>
      </c>
      <c r="C68" t="str">
        <f>+carte_cholera!E68</f>
        <v>Agoè Houmbi</v>
      </c>
      <c r="D68" t="str">
        <f>+carte_cholera!R68</f>
        <v>negatif</v>
      </c>
      <c r="E68" t="str">
        <f>+carte_cholera!F68</f>
        <v>6.21494796391453</v>
      </c>
      <c r="F68" t="str">
        <f>+carte_cholera!G68</f>
        <v xml:space="preserve"> 1.2177901541906115</v>
      </c>
      <c r="G68" t="str">
        <f>+carte_cholera!I68</f>
        <v xml:space="preserve">Agoè-Nyivé </v>
      </c>
      <c r="H68" t="str">
        <f>+carte_cholera!J68</f>
        <v>Grand Lomé</v>
      </c>
      <c r="K68" t="s">
        <v>777</v>
      </c>
      <c r="L68">
        <v>68</v>
      </c>
      <c r="M68" t="s">
        <v>90</v>
      </c>
      <c r="N68" t="s">
        <v>18</v>
      </c>
      <c r="O68" t="s">
        <v>67</v>
      </c>
      <c r="P68" t="s">
        <v>66</v>
      </c>
      <c r="Q68" t="s">
        <v>778</v>
      </c>
      <c r="R68" t="s">
        <v>14</v>
      </c>
    </row>
    <row r="69" spans="1:18">
      <c r="A69" t="str">
        <f>+carte_cholera!A69</f>
        <v>Point ( 1.3065224647621934 6.170206928331889)</v>
      </c>
      <c r="B69">
        <v>69</v>
      </c>
      <c r="C69" t="str">
        <f>+carte_cholera!E69</f>
        <v>Attiégou</v>
      </c>
      <c r="D69" t="str">
        <f>+carte_cholera!R69</f>
        <v>negatif</v>
      </c>
      <c r="E69" t="str">
        <f>+carte_cholera!F69</f>
        <v>6.170206928331889</v>
      </c>
      <c r="F69" t="str">
        <f>+carte_cholera!G69</f>
        <v xml:space="preserve"> 1.3065224647621934</v>
      </c>
      <c r="G69" t="str">
        <f>+carte_cholera!I69</f>
        <v>Golfe</v>
      </c>
      <c r="H69" t="str">
        <f>+carte_cholera!J69</f>
        <v>Grand Lomé</v>
      </c>
      <c r="K69" t="s">
        <v>207</v>
      </c>
      <c r="L69">
        <v>69</v>
      </c>
      <c r="M69" t="s">
        <v>91</v>
      </c>
      <c r="N69" t="s">
        <v>18</v>
      </c>
      <c r="O69" t="s">
        <v>57</v>
      </c>
      <c r="P69" t="s">
        <v>58</v>
      </c>
      <c r="Q69" t="s">
        <v>13</v>
      </c>
      <c r="R69" t="s">
        <v>14</v>
      </c>
    </row>
    <row r="70" spans="1:18">
      <c r="A70" t="str">
        <f>+carte_cholera!A70</f>
        <v>Point ( 1.3065224647621934 6.170206928331889)</v>
      </c>
      <c r="B70">
        <v>70</v>
      </c>
      <c r="C70" t="str">
        <f>+carte_cholera!E70</f>
        <v>Adamavo</v>
      </c>
      <c r="D70" t="str">
        <f>+carte_cholera!R70</f>
        <v>Positif</v>
      </c>
      <c r="E70" t="str">
        <f>+carte_cholera!F70</f>
        <v>6.170206928331889</v>
      </c>
      <c r="F70" t="str">
        <f>+carte_cholera!G70</f>
        <v xml:space="preserve"> 1.3065224647621934</v>
      </c>
      <c r="G70" t="str">
        <f>+carte_cholera!I70</f>
        <v>Golfe</v>
      </c>
      <c r="H70" t="str">
        <f>+carte_cholera!J70</f>
        <v>Grand Lomé</v>
      </c>
      <c r="K70" t="s">
        <v>207</v>
      </c>
      <c r="L70">
        <v>70</v>
      </c>
      <c r="M70" t="s">
        <v>25</v>
      </c>
      <c r="N70" t="s">
        <v>10</v>
      </c>
      <c r="O70" t="s">
        <v>57</v>
      </c>
      <c r="P70" t="s">
        <v>58</v>
      </c>
      <c r="Q70" t="s">
        <v>13</v>
      </c>
      <c r="R70" t="s">
        <v>14</v>
      </c>
    </row>
    <row r="71" spans="1:18">
      <c r="A71" t="str">
        <f>+carte_cholera!A71</f>
        <v>Point ( 1.76305618314484 6.310782053118657)</v>
      </c>
      <c r="B71">
        <v>71</v>
      </c>
      <c r="C71" t="str">
        <f>+carte_cholera!E71</f>
        <v>AKLAKOU NOBLOKOME</v>
      </c>
      <c r="D71" t="str">
        <f>+carte_cholera!R71</f>
        <v>negatif</v>
      </c>
      <c r="E71" t="str">
        <f>+carte_cholera!F71</f>
        <v>6.310782053118657</v>
      </c>
      <c r="F71" t="str">
        <f>+carte_cholera!G71</f>
        <v xml:space="preserve"> 1.76305618314484</v>
      </c>
      <c r="G71" t="str">
        <f>+carte_cholera!I71</f>
        <v>Lacs</v>
      </c>
      <c r="H71" t="str">
        <f>+carte_cholera!J71</f>
        <v>MARITIME</v>
      </c>
      <c r="K71" t="s">
        <v>779</v>
      </c>
      <c r="L71">
        <v>71</v>
      </c>
      <c r="M71" t="s">
        <v>92</v>
      </c>
      <c r="N71" t="s">
        <v>18</v>
      </c>
      <c r="O71" t="s">
        <v>93</v>
      </c>
      <c r="P71" t="s">
        <v>94</v>
      </c>
      <c r="Q71" t="s">
        <v>41</v>
      </c>
      <c r="R71" t="s">
        <v>769</v>
      </c>
    </row>
    <row r="72" spans="1:18">
      <c r="A72" t="str">
        <f>+carte_cholera!A72</f>
        <v>Point ( 1.5813269352515131 6.227265928242092)</v>
      </c>
      <c r="B72">
        <v>72</v>
      </c>
      <c r="C72" t="str">
        <f>+carte_cholera!E72</f>
        <v>ZEBE</v>
      </c>
      <c r="D72" t="str">
        <f>+carte_cholera!R72</f>
        <v>negatif</v>
      </c>
      <c r="E72" t="str">
        <f>+carte_cholera!F72</f>
        <v>6.227265928242092</v>
      </c>
      <c r="F72" t="str">
        <f>+carte_cholera!G72</f>
        <v xml:space="preserve"> 1.5813269352515131</v>
      </c>
      <c r="G72" t="str">
        <f>+carte_cholera!I72</f>
        <v>Lacs</v>
      </c>
      <c r="H72" t="str">
        <f>+carte_cholera!J72</f>
        <v>MARITIME</v>
      </c>
      <c r="K72" t="s">
        <v>204</v>
      </c>
      <c r="L72">
        <v>72</v>
      </c>
      <c r="M72" t="s">
        <v>95</v>
      </c>
      <c r="N72" t="s">
        <v>18</v>
      </c>
      <c r="O72" t="s">
        <v>85</v>
      </c>
      <c r="P72" t="s">
        <v>86</v>
      </c>
      <c r="Q72" t="s">
        <v>774</v>
      </c>
      <c r="R72" t="s">
        <v>769</v>
      </c>
    </row>
    <row r="73" spans="1:18">
      <c r="A73" t="str">
        <f>+carte_cholera!A73</f>
        <v>Point ( 1.5813269352515131 6.227265928242092)</v>
      </c>
      <c r="B73">
        <v>73</v>
      </c>
      <c r="C73" t="str">
        <f>+carte_cholera!E73</f>
        <v>SIVAME</v>
      </c>
      <c r="D73" t="str">
        <f>+carte_cholera!R73</f>
        <v>negatif</v>
      </c>
      <c r="E73" t="str">
        <f>+carte_cholera!F73</f>
        <v>6.227265928242092</v>
      </c>
      <c r="F73" t="str">
        <f>+carte_cholera!G73</f>
        <v xml:space="preserve"> 1.5813269352515131</v>
      </c>
      <c r="G73" t="str">
        <f>+carte_cholera!I73</f>
        <v>Lacs</v>
      </c>
      <c r="H73" t="str">
        <f>+carte_cholera!J73</f>
        <v>MARITIME</v>
      </c>
      <c r="K73" t="s">
        <v>204</v>
      </c>
      <c r="L73">
        <v>73</v>
      </c>
      <c r="M73" t="s">
        <v>96</v>
      </c>
      <c r="N73" t="s">
        <v>18</v>
      </c>
      <c r="O73" t="s">
        <v>85</v>
      </c>
      <c r="P73" t="s">
        <v>86</v>
      </c>
      <c r="Q73" t="s">
        <v>41</v>
      </c>
      <c r="R73" t="s">
        <v>769</v>
      </c>
    </row>
    <row r="74" spans="1:18">
      <c r="A74" t="str">
        <f>+carte_cholera!A74</f>
        <v>Point ( 1.76305618314484 6.310782053118657)</v>
      </c>
      <c r="B74">
        <v>74</v>
      </c>
      <c r="C74" t="str">
        <f>+carte_cholera!E74</f>
        <v>GANAVE</v>
      </c>
      <c r="D74" t="str">
        <f>+carte_cholera!R74</f>
        <v>Positif</v>
      </c>
      <c r="E74" t="str">
        <f>+carte_cholera!F74</f>
        <v>6.310782053118657</v>
      </c>
      <c r="F74" t="str">
        <f>+carte_cholera!G74</f>
        <v xml:space="preserve"> 1.76305618314484</v>
      </c>
      <c r="G74" t="str">
        <f>+carte_cholera!I74</f>
        <v>Lacs</v>
      </c>
      <c r="H74" t="str">
        <f>+carte_cholera!J74</f>
        <v>MARITIME</v>
      </c>
      <c r="K74" t="s">
        <v>779</v>
      </c>
      <c r="L74">
        <v>74</v>
      </c>
      <c r="M74" t="s">
        <v>97</v>
      </c>
      <c r="N74" t="s">
        <v>10</v>
      </c>
      <c r="O74" t="s">
        <v>93</v>
      </c>
      <c r="P74" t="s">
        <v>94</v>
      </c>
      <c r="Q74" t="s">
        <v>41</v>
      </c>
      <c r="R74" t="s">
        <v>769</v>
      </c>
    </row>
    <row r="75" spans="1:18">
      <c r="A75" t="str">
        <f>+carte_cholera!A75</f>
        <v>Point ( 1.45305618314484 6.20782053118657)</v>
      </c>
      <c r="B75">
        <v>75</v>
      </c>
      <c r="C75" t="str">
        <f>+carte_cholera!E75</f>
        <v>NOVOTON</v>
      </c>
      <c r="D75" t="str">
        <f>+carte_cholera!R75</f>
        <v>negatif</v>
      </c>
      <c r="E75" t="str">
        <f>+carte_cholera!F75</f>
        <v>6.20782053118657</v>
      </c>
      <c r="F75" t="str">
        <f>+carte_cholera!G75</f>
        <v xml:space="preserve"> 1.45305618314484</v>
      </c>
      <c r="G75" t="str">
        <f>+carte_cholera!I75</f>
        <v>Lacs</v>
      </c>
      <c r="H75" t="str">
        <f>+carte_cholera!J75</f>
        <v>MARITIME</v>
      </c>
      <c r="K75" t="s">
        <v>780</v>
      </c>
      <c r="L75">
        <v>75</v>
      </c>
      <c r="M75" t="s">
        <v>98</v>
      </c>
      <c r="N75" t="s">
        <v>18</v>
      </c>
      <c r="O75" t="s">
        <v>99</v>
      </c>
      <c r="P75" t="s">
        <v>100</v>
      </c>
      <c r="Q75" t="s">
        <v>774</v>
      </c>
      <c r="R75" t="s">
        <v>769</v>
      </c>
    </row>
    <row r="76" spans="1:18">
      <c r="A76" t="str">
        <f>+carte_cholera!A76</f>
        <v>Point ( 1.61305618314484 6.25782053118657)</v>
      </c>
      <c r="B76">
        <v>76</v>
      </c>
      <c r="C76" t="str">
        <f>+carte_cholera!E76</f>
        <v>ABALOCONDJI</v>
      </c>
      <c r="D76" t="str">
        <f>+carte_cholera!R76</f>
        <v>Positif</v>
      </c>
      <c r="E76" t="str">
        <f>+carte_cholera!F76</f>
        <v>6.25782053118657</v>
      </c>
      <c r="F76" t="str">
        <f>+carte_cholera!G76</f>
        <v xml:space="preserve"> 1.61305618314484</v>
      </c>
      <c r="G76" t="str">
        <f>+carte_cholera!I76</f>
        <v>Lacs</v>
      </c>
      <c r="H76" t="str">
        <f>+carte_cholera!J76</f>
        <v>MARITIME</v>
      </c>
      <c r="K76" t="s">
        <v>781</v>
      </c>
      <c r="L76">
        <v>76</v>
      </c>
      <c r="M76" t="s">
        <v>101</v>
      </c>
      <c r="N76" t="s">
        <v>10</v>
      </c>
      <c r="O76" t="s">
        <v>102</v>
      </c>
      <c r="P76" t="s">
        <v>103</v>
      </c>
      <c r="Q76" t="s">
        <v>774</v>
      </c>
      <c r="R76" t="s">
        <v>769</v>
      </c>
    </row>
    <row r="77" spans="1:18">
      <c r="A77" t="str">
        <f>+carte_cholera!A77</f>
        <v>Point ( 1.5825646909844922 6.227396584278712)</v>
      </c>
      <c r="B77">
        <v>77</v>
      </c>
      <c r="C77" t="str">
        <f>+carte_cholera!E77</f>
        <v>NLESSI</v>
      </c>
      <c r="D77" t="str">
        <f>+carte_cholera!R77</f>
        <v>Positif</v>
      </c>
      <c r="E77" t="str">
        <f>+carte_cholera!F77</f>
        <v>6.227396584278712</v>
      </c>
      <c r="F77" t="str">
        <f>+carte_cholera!G77</f>
        <v xml:space="preserve"> 1.5825646909844922</v>
      </c>
      <c r="G77" t="str">
        <f>+carte_cholera!I77</f>
        <v>Lacs</v>
      </c>
      <c r="H77" t="str">
        <f>+carte_cholera!J77</f>
        <v>MARITIME</v>
      </c>
      <c r="K77" t="s">
        <v>772</v>
      </c>
      <c r="L77">
        <v>77</v>
      </c>
      <c r="M77" t="s">
        <v>104</v>
      </c>
      <c r="N77" t="s">
        <v>10</v>
      </c>
      <c r="O77" t="s">
        <v>46</v>
      </c>
      <c r="P77" t="s">
        <v>47</v>
      </c>
      <c r="Q77" t="s">
        <v>774</v>
      </c>
      <c r="R77" t="s">
        <v>769</v>
      </c>
    </row>
    <row r="78" spans="1:18">
      <c r="A78" t="str">
        <f>+carte_cholera!A78</f>
        <v>Point ( 1.622224647621934 6.23928331889)</v>
      </c>
      <c r="B78">
        <v>78</v>
      </c>
      <c r="C78" t="str">
        <f>+carte_cholera!E78</f>
        <v>FANTECOME</v>
      </c>
      <c r="D78" t="str">
        <f>+carte_cholera!R78</f>
        <v>Positif</v>
      </c>
      <c r="E78" t="str">
        <f>+carte_cholera!F78</f>
        <v>6.23928331889</v>
      </c>
      <c r="F78" t="str">
        <f>+carte_cholera!G78</f>
        <v xml:space="preserve"> 1.622224647621934</v>
      </c>
      <c r="G78" t="str">
        <f>+carte_cholera!I78</f>
        <v>Lacs</v>
      </c>
      <c r="H78" t="str">
        <f>+carte_cholera!J78</f>
        <v>MARITIME</v>
      </c>
      <c r="K78" t="s">
        <v>1374</v>
      </c>
      <c r="L78">
        <v>78</v>
      </c>
      <c r="M78" t="s">
        <v>108</v>
      </c>
      <c r="N78" t="s">
        <v>10</v>
      </c>
      <c r="O78" t="s">
        <v>1373</v>
      </c>
      <c r="P78" t="s">
        <v>1372</v>
      </c>
      <c r="Q78" t="s">
        <v>774</v>
      </c>
      <c r="R78" t="s">
        <v>769</v>
      </c>
    </row>
    <row r="79" spans="1:18">
      <c r="A79" t="str">
        <f>+carte_cholera!A79</f>
        <v>Point ( 1.5825646909844922 6.227396584278712)</v>
      </c>
      <c r="B79">
        <v>79</v>
      </c>
      <c r="C79" t="str">
        <f>+carte_cholera!E79</f>
        <v>NLESSI</v>
      </c>
      <c r="D79" t="str">
        <f>+carte_cholera!R79</f>
        <v>Positif</v>
      </c>
      <c r="E79" t="str">
        <f>+carte_cholera!F79</f>
        <v>6.227396584278712</v>
      </c>
      <c r="F79" t="str">
        <f>+carte_cholera!G79</f>
        <v xml:space="preserve"> 1.5825646909844922</v>
      </c>
      <c r="G79" t="str">
        <f>+carte_cholera!I79</f>
        <v>Lacs</v>
      </c>
      <c r="H79" t="str">
        <f>+carte_cholera!J79</f>
        <v>MARITIME</v>
      </c>
      <c r="K79" t="s">
        <v>772</v>
      </c>
      <c r="L79">
        <v>79</v>
      </c>
      <c r="M79" t="s">
        <v>104</v>
      </c>
      <c r="N79" t="s">
        <v>10</v>
      </c>
      <c r="O79" t="s">
        <v>46</v>
      </c>
      <c r="P79" t="s">
        <v>47</v>
      </c>
      <c r="Q79" t="s">
        <v>774</v>
      </c>
      <c r="R79" t="s">
        <v>769</v>
      </c>
    </row>
    <row r="80" spans="1:18">
      <c r="A80" t="str">
        <f>+carte_cholera!A80</f>
        <v>Point ( 1.6013269352515131 6.257265928242092)</v>
      </c>
      <c r="B80">
        <v>80</v>
      </c>
      <c r="C80" t="str">
        <f>+carte_cholera!E80</f>
        <v>HEMAZRO</v>
      </c>
      <c r="D80" t="str">
        <f>+carte_cholera!R80</f>
        <v>negatif</v>
      </c>
      <c r="E80" t="str">
        <f>+carte_cholera!F80</f>
        <v>6.257265928242092</v>
      </c>
      <c r="F80" t="str">
        <f>+carte_cholera!G80</f>
        <v xml:space="preserve"> 1.6013269352515131</v>
      </c>
      <c r="G80" t="str">
        <f>+carte_cholera!I80</f>
        <v>Lacs</v>
      </c>
      <c r="H80" t="str">
        <f>+carte_cholera!J80</f>
        <v>MARITIME</v>
      </c>
      <c r="K80" t="s">
        <v>782</v>
      </c>
      <c r="L80">
        <v>80</v>
      </c>
      <c r="M80" t="s">
        <v>109</v>
      </c>
      <c r="N80" t="s">
        <v>18</v>
      </c>
      <c r="O80" t="s">
        <v>110</v>
      </c>
      <c r="P80" t="s">
        <v>111</v>
      </c>
      <c r="Q80" t="s">
        <v>774</v>
      </c>
      <c r="R80" t="s">
        <v>769</v>
      </c>
    </row>
    <row r="81" spans="1:18">
      <c r="A81" t="str">
        <f>+carte_cholera!A81</f>
        <v>Point ( 1.6013269352515131 6.257265928242092)</v>
      </c>
      <c r="B81">
        <v>81</v>
      </c>
      <c r="C81" t="str">
        <f>+carte_cholera!E81</f>
        <v>GLIDJI</v>
      </c>
      <c r="D81" t="str">
        <f>+carte_cholera!R81</f>
        <v>negatif</v>
      </c>
      <c r="E81" t="str">
        <f>+carte_cholera!F81</f>
        <v>6.257265928242092</v>
      </c>
      <c r="F81" t="str">
        <f>+carte_cholera!G81</f>
        <v xml:space="preserve"> 1.6013269352515131</v>
      </c>
      <c r="G81" t="str">
        <f>+carte_cholera!I81</f>
        <v>Lacs</v>
      </c>
      <c r="H81" t="str">
        <f>+carte_cholera!J81</f>
        <v>MARITIME</v>
      </c>
      <c r="K81" t="s">
        <v>782</v>
      </c>
      <c r="L81">
        <v>81</v>
      </c>
      <c r="M81" t="s">
        <v>112</v>
      </c>
      <c r="N81" t="s">
        <v>18</v>
      </c>
      <c r="O81" t="s">
        <v>110</v>
      </c>
      <c r="P81" t="s">
        <v>111</v>
      </c>
      <c r="Q81" t="s">
        <v>774</v>
      </c>
      <c r="R81" t="s">
        <v>769</v>
      </c>
    </row>
    <row r="82" spans="1:18">
      <c r="A82" t="str">
        <f>+carte_cholera!A82</f>
        <v>Point ( 1.6013269352515131 6.257265928242092)</v>
      </c>
      <c r="B82">
        <v>82</v>
      </c>
      <c r="C82" t="str">
        <f>+carte_cholera!E82</f>
        <v>GLIDJI SOGBOME</v>
      </c>
      <c r="D82" t="str">
        <f>+carte_cholera!R82</f>
        <v>negatif</v>
      </c>
      <c r="E82" t="str">
        <f>+carte_cholera!F82</f>
        <v>6.257265928242092</v>
      </c>
      <c r="F82" t="str">
        <f>+carte_cholera!G82</f>
        <v xml:space="preserve"> 1.6013269352515131</v>
      </c>
      <c r="G82" t="str">
        <f>+carte_cholera!I82</f>
        <v>Lacs</v>
      </c>
      <c r="H82" t="str">
        <f>+carte_cholera!J82</f>
        <v>MARITIME</v>
      </c>
      <c r="K82" t="s">
        <v>782</v>
      </c>
      <c r="L82">
        <v>82</v>
      </c>
      <c r="M82" t="s">
        <v>113</v>
      </c>
      <c r="N82" t="s">
        <v>18</v>
      </c>
      <c r="O82" t="s">
        <v>110</v>
      </c>
      <c r="P82" t="s">
        <v>111</v>
      </c>
      <c r="Q82" t="s">
        <v>774</v>
      </c>
      <c r="R82" t="s">
        <v>769</v>
      </c>
    </row>
    <row r="83" spans="1:18">
      <c r="A83" t="str">
        <f>+carte_cholera!A83</f>
        <v>Point ( 1.6013269352515131 6.257265928242092)</v>
      </c>
      <c r="B83">
        <v>83</v>
      </c>
      <c r="C83" t="str">
        <f>+carte_cholera!E83</f>
        <v>GLIDJI</v>
      </c>
      <c r="D83" t="str">
        <f>+carte_cholera!R83</f>
        <v>negatif</v>
      </c>
      <c r="E83" t="str">
        <f>+carte_cholera!F83</f>
        <v>6.257265928242092</v>
      </c>
      <c r="F83" t="str">
        <f>+carte_cholera!G83</f>
        <v xml:space="preserve"> 1.6013269352515131</v>
      </c>
      <c r="G83" t="str">
        <f>+carte_cholera!I83</f>
        <v>Lacs</v>
      </c>
      <c r="H83" t="str">
        <f>+carte_cholera!J83</f>
        <v>MARITIME</v>
      </c>
      <c r="K83" t="s">
        <v>782</v>
      </c>
      <c r="L83">
        <v>83</v>
      </c>
      <c r="M83" t="s">
        <v>112</v>
      </c>
      <c r="N83" t="s">
        <v>18</v>
      </c>
      <c r="O83" t="s">
        <v>110</v>
      </c>
      <c r="P83" t="s">
        <v>111</v>
      </c>
      <c r="Q83" t="s">
        <v>774</v>
      </c>
      <c r="R83" t="s">
        <v>769</v>
      </c>
    </row>
    <row r="84" spans="1:18">
      <c r="A84" t="str">
        <f>+carte_cholera!A84</f>
        <v>Point ( 1.5825646909844922 6.227396584278712)</v>
      </c>
      <c r="B84">
        <v>84</v>
      </c>
      <c r="C84" t="str">
        <f>+carte_cholera!E84</f>
        <v>NLESSI</v>
      </c>
      <c r="D84" t="str">
        <f>+carte_cholera!R84</f>
        <v>negatif</v>
      </c>
      <c r="E84" t="str">
        <f>+carte_cholera!F84</f>
        <v>6.227396584278712</v>
      </c>
      <c r="F84" t="str">
        <f>+carte_cholera!G84</f>
        <v xml:space="preserve"> 1.5825646909844922</v>
      </c>
      <c r="G84" t="str">
        <f>+carte_cholera!I84</f>
        <v>Lacs</v>
      </c>
      <c r="H84" t="str">
        <f>+carte_cholera!J84</f>
        <v>MARITIME</v>
      </c>
      <c r="K84" t="s">
        <v>772</v>
      </c>
      <c r="L84">
        <v>84</v>
      </c>
      <c r="M84" t="s">
        <v>104</v>
      </c>
      <c r="N84" t="s">
        <v>18</v>
      </c>
      <c r="O84" t="s">
        <v>46</v>
      </c>
      <c r="P84" t="s">
        <v>47</v>
      </c>
      <c r="Q84" t="s">
        <v>774</v>
      </c>
      <c r="R84" t="s">
        <v>769</v>
      </c>
    </row>
    <row r="85" spans="1:18">
      <c r="A85" t="str">
        <f>+carte_cholera!A85</f>
        <v>Point ( 1.622224647621934 6.23928331889)</v>
      </c>
      <c r="B85">
        <v>85</v>
      </c>
      <c r="C85" t="str">
        <f>+carte_cholera!E85</f>
        <v>MESSAN CONDJI</v>
      </c>
      <c r="D85" t="str">
        <f>+carte_cholera!R85</f>
        <v>negatif</v>
      </c>
      <c r="E85" t="str">
        <f>+carte_cholera!F85</f>
        <v>6.23928331889</v>
      </c>
      <c r="F85" t="str">
        <f>+carte_cholera!G85</f>
        <v xml:space="preserve"> 1.622224647621934</v>
      </c>
      <c r="G85" t="str">
        <f>+carte_cholera!I85</f>
        <v>Lacs</v>
      </c>
      <c r="H85" t="str">
        <f>+carte_cholera!J85</f>
        <v>MARITIME</v>
      </c>
      <c r="K85" t="s">
        <v>1374</v>
      </c>
      <c r="L85">
        <v>85</v>
      </c>
      <c r="M85" t="s">
        <v>114</v>
      </c>
      <c r="N85" t="s">
        <v>18</v>
      </c>
      <c r="O85" t="s">
        <v>1373</v>
      </c>
      <c r="P85" t="s">
        <v>1372</v>
      </c>
      <c r="Q85" t="s">
        <v>774</v>
      </c>
      <c r="R85" t="s">
        <v>769</v>
      </c>
    </row>
    <row r="86" spans="1:18">
      <c r="A86" t="str">
        <f>+carte_cholera!A86</f>
        <v>Point ( 1.292305618314484 6.240782053118657)</v>
      </c>
      <c r="B86">
        <v>86</v>
      </c>
      <c r="C86" t="str">
        <f>+carte_cholera!E86</f>
        <v>DJAGBLE</v>
      </c>
      <c r="D86" t="str">
        <f>+carte_cholera!R86</f>
        <v>negatif</v>
      </c>
      <c r="E86" t="str">
        <f>+carte_cholera!F86</f>
        <v>6.240782053118657</v>
      </c>
      <c r="F86" t="str">
        <f>+carte_cholera!G86</f>
        <v xml:space="preserve"> 1.292305618314484</v>
      </c>
      <c r="G86" t="str">
        <f>+carte_cholera!I86</f>
        <v>LACS</v>
      </c>
      <c r="H86" t="str">
        <f>+carte_cholera!J86</f>
        <v>MARITIME</v>
      </c>
      <c r="K86" t="s">
        <v>783</v>
      </c>
      <c r="L86">
        <v>86</v>
      </c>
      <c r="M86" t="s">
        <v>115</v>
      </c>
      <c r="N86" t="s">
        <v>18</v>
      </c>
      <c r="O86" t="s">
        <v>116</v>
      </c>
      <c r="P86" t="s">
        <v>117</v>
      </c>
      <c r="Q86" t="s">
        <v>774</v>
      </c>
      <c r="R86" t="s">
        <v>769</v>
      </c>
    </row>
    <row r="87" spans="1:18">
      <c r="A87" t="str">
        <f>+carte_cholera!A87</f>
        <v>Point ( 1.5825646909844922 6.227396584278712)</v>
      </c>
      <c r="B87">
        <v>87</v>
      </c>
      <c r="C87" t="str">
        <f>+carte_cholera!E87</f>
        <v>NLESSI</v>
      </c>
      <c r="D87" t="str">
        <f>+carte_cholera!R87</f>
        <v>negatif</v>
      </c>
      <c r="E87" t="str">
        <f>+carte_cholera!F87</f>
        <v>6.227396584278712</v>
      </c>
      <c r="F87" t="str">
        <f>+carte_cholera!G87</f>
        <v xml:space="preserve"> 1.5825646909844922</v>
      </c>
      <c r="G87" t="str">
        <f>+carte_cholera!I87</f>
        <v>Lacs</v>
      </c>
      <c r="H87" t="str">
        <f>+carte_cholera!J87</f>
        <v>MARITIME</v>
      </c>
      <c r="K87" t="s">
        <v>772</v>
      </c>
      <c r="L87">
        <v>87</v>
      </c>
      <c r="M87" t="s">
        <v>104</v>
      </c>
      <c r="N87" t="s">
        <v>18</v>
      </c>
      <c r="O87" t="s">
        <v>46</v>
      </c>
      <c r="P87" t="s">
        <v>47</v>
      </c>
      <c r="Q87" t="s">
        <v>774</v>
      </c>
      <c r="R87" t="s">
        <v>769</v>
      </c>
    </row>
    <row r="88" spans="1:18">
      <c r="A88" t="str">
        <f>+carte_cholera!A88</f>
        <v>Point ( 1.6113269352515131 6.232565928242092)</v>
      </c>
      <c r="B88">
        <v>88</v>
      </c>
      <c r="C88" t="str">
        <f>+carte_cholera!E88</f>
        <v>DJEKVI</v>
      </c>
      <c r="D88" t="str">
        <f>+carte_cholera!R88</f>
        <v>negatif</v>
      </c>
      <c r="E88" t="str">
        <f>+carte_cholera!F88</f>
        <v>6.232565928242092</v>
      </c>
      <c r="F88" t="str">
        <f>+carte_cholera!G88</f>
        <v xml:space="preserve"> 1.6113269352515131</v>
      </c>
      <c r="G88" t="str">
        <f>+carte_cholera!I88</f>
        <v>Lacs</v>
      </c>
      <c r="H88" t="str">
        <f>+carte_cholera!J88</f>
        <v>MARITIME</v>
      </c>
      <c r="K88" t="s">
        <v>771</v>
      </c>
      <c r="L88">
        <v>88</v>
      </c>
      <c r="M88" t="s">
        <v>48</v>
      </c>
      <c r="N88" t="s">
        <v>18</v>
      </c>
      <c r="O88" t="s">
        <v>70</v>
      </c>
      <c r="P88" t="s">
        <v>71</v>
      </c>
      <c r="Q88" t="s">
        <v>774</v>
      </c>
      <c r="R88" t="s">
        <v>769</v>
      </c>
    </row>
    <row r="89" spans="1:18">
      <c r="A89" t="str">
        <f>+carte_cholera!A89</f>
        <v>Point ( 1.622224647621934 6.23928331889)</v>
      </c>
      <c r="B89">
        <v>89</v>
      </c>
      <c r="C89" t="str">
        <f>+carte_cholera!E89</f>
        <v>VOUDOUGBE</v>
      </c>
      <c r="D89" t="str">
        <f>+carte_cholera!R89</f>
        <v>negatif</v>
      </c>
      <c r="E89" t="str">
        <f>+carte_cholera!F89</f>
        <v>6.23928331889</v>
      </c>
      <c r="F89" t="str">
        <f>+carte_cholera!G89</f>
        <v xml:space="preserve"> 1.622224647621934</v>
      </c>
      <c r="G89" t="str">
        <f>+carte_cholera!I89</f>
        <v>Lacs</v>
      </c>
      <c r="H89" t="str">
        <f>+carte_cholera!J89</f>
        <v>MARITIME</v>
      </c>
      <c r="K89" t="s">
        <v>1374</v>
      </c>
      <c r="L89">
        <v>89</v>
      </c>
      <c r="M89" t="s">
        <v>118</v>
      </c>
      <c r="N89" t="s">
        <v>18</v>
      </c>
      <c r="O89" t="s">
        <v>1373</v>
      </c>
      <c r="P89" t="s">
        <v>1372</v>
      </c>
      <c r="Q89" t="s">
        <v>774</v>
      </c>
      <c r="R89" t="s">
        <v>769</v>
      </c>
    </row>
    <row r="90" spans="1:18">
      <c r="A90" t="str">
        <f>+carte_cholera!A90</f>
        <v>Point ( 1.5825646909844922 6.227396584278712)</v>
      </c>
      <c r="B90">
        <v>90</v>
      </c>
      <c r="C90" t="str">
        <f>+carte_cholera!E90</f>
        <v>NLESSI</v>
      </c>
      <c r="D90" t="str">
        <f>+carte_cholera!R90</f>
        <v>negatif</v>
      </c>
      <c r="E90" t="str">
        <f>+carte_cholera!F90</f>
        <v>6.227396584278712</v>
      </c>
      <c r="F90" t="str">
        <f>+carte_cholera!G90</f>
        <v xml:space="preserve"> 1.5825646909844922</v>
      </c>
      <c r="G90" t="str">
        <f>+carte_cholera!I90</f>
        <v>Lacs</v>
      </c>
      <c r="H90" t="str">
        <f>+carte_cholera!J90</f>
        <v>MARITIME</v>
      </c>
      <c r="K90" t="s">
        <v>772</v>
      </c>
      <c r="L90">
        <v>90</v>
      </c>
      <c r="M90" t="s">
        <v>104</v>
      </c>
      <c r="N90" t="s">
        <v>18</v>
      </c>
      <c r="O90" t="s">
        <v>46</v>
      </c>
      <c r="P90" t="s">
        <v>47</v>
      </c>
      <c r="Q90" t="s">
        <v>774</v>
      </c>
      <c r="R90" t="s">
        <v>769</v>
      </c>
    </row>
    <row r="91" spans="1:18">
      <c r="A91" t="str">
        <f>+carte_cholera!A91</f>
        <v>Point ( 1.622224647621934 6.23928331889)</v>
      </c>
      <c r="B91">
        <v>91</v>
      </c>
      <c r="C91" t="str">
        <f>+carte_cholera!E91</f>
        <v>GA CONDJI</v>
      </c>
      <c r="D91" t="str">
        <f>+carte_cholera!R91</f>
        <v>negatif</v>
      </c>
      <c r="E91" t="str">
        <f>+carte_cholera!F91</f>
        <v>6.23928331889</v>
      </c>
      <c r="F91" t="str">
        <f>+carte_cholera!G91</f>
        <v xml:space="preserve"> 1.622224647621934</v>
      </c>
      <c r="G91" t="str">
        <f>+carte_cholera!I91</f>
        <v>Lacs</v>
      </c>
      <c r="H91" t="str">
        <f>+carte_cholera!J91</f>
        <v>MARITIME</v>
      </c>
      <c r="K91" t="s">
        <v>1374</v>
      </c>
      <c r="L91">
        <v>91</v>
      </c>
      <c r="M91" t="s">
        <v>119</v>
      </c>
      <c r="N91" t="s">
        <v>18</v>
      </c>
      <c r="O91" t="s">
        <v>1373</v>
      </c>
      <c r="P91" t="s">
        <v>1372</v>
      </c>
      <c r="Q91" t="s">
        <v>774</v>
      </c>
      <c r="R91" t="s">
        <v>769</v>
      </c>
    </row>
    <row r="92" spans="1:18">
      <c r="A92" t="str">
        <f>+carte_cholera!A92</f>
        <v>Point (1.27075633519218346 6.186026591764903)</v>
      </c>
      <c r="B92">
        <v>92</v>
      </c>
      <c r="C92" t="str">
        <f>+carte_cholera!E92</f>
        <v>Grand Marché</v>
      </c>
      <c r="D92" t="str">
        <f>+carte_cholera!R92</f>
        <v>Positif</v>
      </c>
      <c r="E92" t="str">
        <f>+carte_cholera!F92</f>
        <v>6.186026591764903</v>
      </c>
      <c r="F92" t="str">
        <f>+carte_cholera!G92</f>
        <v>1.27075633519218346</v>
      </c>
      <c r="G92" t="str">
        <f>+carte_cholera!I92</f>
        <v>Golfe</v>
      </c>
      <c r="H92" t="str">
        <f>+carte_cholera!J92</f>
        <v>Grand Lomé</v>
      </c>
      <c r="K92" t="s">
        <v>784</v>
      </c>
      <c r="L92">
        <v>92</v>
      </c>
      <c r="M92" t="s">
        <v>120</v>
      </c>
      <c r="N92" t="s">
        <v>10</v>
      </c>
      <c r="O92" t="s">
        <v>63</v>
      </c>
      <c r="P92" t="s">
        <v>121</v>
      </c>
      <c r="Q92" t="s">
        <v>13</v>
      </c>
      <c r="R92" t="s">
        <v>14</v>
      </c>
    </row>
    <row r="93" spans="1:18">
      <c r="A93" t="str">
        <f>+carte_cholera!A93</f>
        <v>Point (1.27075633519218346 6.186026591764903)</v>
      </c>
      <c r="B93">
        <v>93</v>
      </c>
      <c r="C93" t="str">
        <f>+carte_cholera!E93</f>
        <v>Grand Marché</v>
      </c>
      <c r="D93" t="str">
        <f>+carte_cholera!R93</f>
        <v>negatif</v>
      </c>
      <c r="E93" t="str">
        <f>+carte_cholera!F93</f>
        <v>6.186026591764903</v>
      </c>
      <c r="F93" t="str">
        <f>+carte_cholera!G93</f>
        <v>1.27075633519218346</v>
      </c>
      <c r="G93" t="str">
        <f>+carte_cholera!I93</f>
        <v>Golfe</v>
      </c>
      <c r="H93" t="str">
        <f>+carte_cholera!J93</f>
        <v>Grand Lomé</v>
      </c>
      <c r="K93" t="s">
        <v>784</v>
      </c>
      <c r="L93">
        <v>93</v>
      </c>
      <c r="M93" t="s">
        <v>120</v>
      </c>
      <c r="N93" t="s">
        <v>18</v>
      </c>
      <c r="O93" t="s">
        <v>63</v>
      </c>
      <c r="P93" t="s">
        <v>121</v>
      </c>
      <c r="Q93" t="s">
        <v>13</v>
      </c>
      <c r="R93" t="s">
        <v>14</v>
      </c>
    </row>
    <row r="94" spans="1:18">
      <c r="A94" t="str">
        <f>+carte_cholera!A94</f>
        <v>Point (1.3075633519218346 6.186026591764903)</v>
      </c>
      <c r="B94">
        <v>94</v>
      </c>
      <c r="C94" t="str">
        <f>+carte_cholera!E94</f>
        <v>Katanga</v>
      </c>
      <c r="D94" t="str">
        <f>+carte_cholera!R94</f>
        <v>Positif</v>
      </c>
      <c r="E94" t="str">
        <f>+carte_cholera!F94</f>
        <v>6.186026591764903</v>
      </c>
      <c r="F94" t="str">
        <f>+carte_cholera!G94</f>
        <v>1.3075633519218346</v>
      </c>
      <c r="G94" t="str">
        <f>+carte_cholera!I94</f>
        <v>Golfe</v>
      </c>
      <c r="H94" t="str">
        <f>+carte_cholera!J94</f>
        <v>Grand Lomé</v>
      </c>
      <c r="K94" t="s">
        <v>766</v>
      </c>
      <c r="L94">
        <v>94</v>
      </c>
      <c r="M94" t="s">
        <v>29</v>
      </c>
      <c r="N94" t="s">
        <v>10</v>
      </c>
      <c r="O94" t="s">
        <v>63</v>
      </c>
      <c r="P94" t="s">
        <v>64</v>
      </c>
      <c r="Q94" t="s">
        <v>13</v>
      </c>
      <c r="R94" t="s">
        <v>14</v>
      </c>
    </row>
    <row r="95" spans="1:18">
      <c r="A95" t="str">
        <f>+carte_cholera!A95</f>
        <v>Point ( 1.3065224647621934 6.170206928331889)</v>
      </c>
      <c r="B95">
        <v>95</v>
      </c>
      <c r="C95" t="str">
        <f>+carte_cholera!E95</f>
        <v>Adamavo</v>
      </c>
      <c r="D95" t="str">
        <f>+carte_cholera!R95</f>
        <v>negatif</v>
      </c>
      <c r="E95" t="str">
        <f>+carte_cholera!F95</f>
        <v>6.170206928331889</v>
      </c>
      <c r="F95" t="str">
        <f>+carte_cholera!G95</f>
        <v xml:space="preserve"> 1.3065224647621934</v>
      </c>
      <c r="G95" t="str">
        <f>+carte_cholera!I95</f>
        <v>Golfe</v>
      </c>
      <c r="H95" t="str">
        <f>+carte_cholera!J95</f>
        <v>Grand Lomé</v>
      </c>
      <c r="K95" t="s">
        <v>207</v>
      </c>
      <c r="L95">
        <v>95</v>
      </c>
      <c r="M95" t="s">
        <v>25</v>
      </c>
      <c r="N95" t="s">
        <v>18</v>
      </c>
      <c r="O95" t="s">
        <v>57</v>
      </c>
      <c r="P95" t="s">
        <v>58</v>
      </c>
      <c r="Q95" t="s">
        <v>13</v>
      </c>
      <c r="R95" t="s">
        <v>14</v>
      </c>
    </row>
    <row r="96" spans="1:18">
      <c r="A96" t="str">
        <f>+carte_cholera!A96</f>
        <v>Point ( 1.615224647621934 6.234928331889)</v>
      </c>
      <c r="B96">
        <v>96</v>
      </c>
      <c r="C96" t="str">
        <f>+carte_cholera!E96</f>
        <v>BADJI</v>
      </c>
      <c r="D96" t="str">
        <f>+carte_cholera!R96</f>
        <v>Positif</v>
      </c>
      <c r="E96" t="str">
        <f>+carte_cholera!F96</f>
        <v>6.234928331889</v>
      </c>
      <c r="F96" t="str">
        <f>+carte_cholera!G96</f>
        <v xml:space="preserve"> 1.615224647621934</v>
      </c>
      <c r="G96" t="str">
        <f>+carte_cholera!I96</f>
        <v>Lacs</v>
      </c>
      <c r="H96" t="str">
        <f>+carte_cholera!J96</f>
        <v>MARITIME</v>
      </c>
      <c r="K96" t="s">
        <v>773</v>
      </c>
      <c r="L96">
        <v>96</v>
      </c>
      <c r="M96" t="s">
        <v>122</v>
      </c>
      <c r="N96" t="s">
        <v>10</v>
      </c>
      <c r="O96" t="s">
        <v>72</v>
      </c>
      <c r="P96" t="s">
        <v>73</v>
      </c>
      <c r="Q96" t="s">
        <v>774</v>
      </c>
      <c r="R96" t="s">
        <v>769</v>
      </c>
    </row>
    <row r="97" spans="1:18">
      <c r="A97" t="str">
        <f>+carte_cholera!A97</f>
        <v>Point ( 1.76305618314484 6.310782053118657)</v>
      </c>
      <c r="B97">
        <v>97</v>
      </c>
      <c r="C97" t="str">
        <f>+carte_cholera!E97</f>
        <v xml:space="preserve">AKLAKOU </v>
      </c>
      <c r="D97" t="str">
        <f>+carte_cholera!R97</f>
        <v>negatif</v>
      </c>
      <c r="E97" t="str">
        <f>+carte_cholera!F97</f>
        <v>6.310782053118657</v>
      </c>
      <c r="F97" t="str">
        <f>+carte_cholera!G97</f>
        <v xml:space="preserve"> 1.76305618314484</v>
      </c>
      <c r="G97" t="str">
        <f>+carte_cholera!I97</f>
        <v>Lacs</v>
      </c>
      <c r="H97" t="str">
        <f>+carte_cholera!J97</f>
        <v>MARITIME</v>
      </c>
      <c r="K97" t="s">
        <v>779</v>
      </c>
      <c r="L97">
        <v>97</v>
      </c>
      <c r="M97" t="s">
        <v>123</v>
      </c>
      <c r="N97" t="s">
        <v>18</v>
      </c>
      <c r="O97" t="s">
        <v>93</v>
      </c>
      <c r="P97" t="s">
        <v>94</v>
      </c>
      <c r="Q97" t="s">
        <v>41</v>
      </c>
      <c r="R97" t="s">
        <v>769</v>
      </c>
    </row>
    <row r="98" spans="1:18">
      <c r="A98" t="str">
        <f>+carte_cholera!A98</f>
        <v>Point ( 1.622224647621934 6.23928331889)</v>
      </c>
      <c r="B98">
        <v>98</v>
      </c>
      <c r="C98" t="str">
        <f>+carte_cholera!E98</f>
        <v>VODOUGBE</v>
      </c>
      <c r="D98" t="str">
        <f>+carte_cholera!R98</f>
        <v>negatif</v>
      </c>
      <c r="E98" t="str">
        <f>+carte_cholera!F98</f>
        <v>6.23928331889</v>
      </c>
      <c r="F98" t="str">
        <f>+carte_cholera!G98</f>
        <v xml:space="preserve"> 1.622224647621934</v>
      </c>
      <c r="G98" t="str">
        <f>+carte_cholera!I98</f>
        <v>Lacs</v>
      </c>
      <c r="H98" t="str">
        <f>+carte_cholera!J98</f>
        <v>MARITIME</v>
      </c>
      <c r="K98" t="s">
        <v>1374</v>
      </c>
      <c r="L98">
        <v>98</v>
      </c>
      <c r="M98" t="s">
        <v>124</v>
      </c>
      <c r="N98" t="s">
        <v>18</v>
      </c>
      <c r="O98" t="s">
        <v>1373</v>
      </c>
      <c r="P98" t="s">
        <v>1372</v>
      </c>
      <c r="Q98" t="s">
        <v>774</v>
      </c>
      <c r="R98" t="s">
        <v>769</v>
      </c>
    </row>
    <row r="99" spans="1:18">
      <c r="A99" t="str">
        <f>+carte_cholera!A99</f>
        <v>Point ( 1.615224647621934 6.234928331889)</v>
      </c>
      <c r="B99">
        <v>99</v>
      </c>
      <c r="C99" t="str">
        <f>+carte_cholera!E99</f>
        <v>PRISONNIER</v>
      </c>
      <c r="D99" t="str">
        <f>+carte_cholera!R99</f>
        <v>negatif</v>
      </c>
      <c r="E99" t="str">
        <f>+carte_cholera!F99</f>
        <v>6.234928331889</v>
      </c>
      <c r="F99" t="str">
        <f>+carte_cholera!G99</f>
        <v xml:space="preserve"> 1.615224647621934</v>
      </c>
      <c r="G99" t="str">
        <f>+carte_cholera!I99</f>
        <v>Lacs</v>
      </c>
      <c r="H99" t="str">
        <f>+carte_cholera!J99</f>
        <v>MARITIME</v>
      </c>
      <c r="K99" t="s">
        <v>773</v>
      </c>
      <c r="L99">
        <v>99</v>
      </c>
      <c r="M99" t="s">
        <v>125</v>
      </c>
      <c r="N99" t="s">
        <v>18</v>
      </c>
      <c r="O99" t="s">
        <v>72</v>
      </c>
      <c r="P99" t="s">
        <v>73</v>
      </c>
      <c r="Q99" t="s">
        <v>774</v>
      </c>
      <c r="R99" t="s">
        <v>769</v>
      </c>
    </row>
    <row r="100" spans="1:18">
      <c r="A100" t="str">
        <f>+carte_cholera!A100</f>
        <v>Point ( 1.522305618314484 6.210782053118657)</v>
      </c>
      <c r="B100">
        <v>100</v>
      </c>
      <c r="C100" t="str">
        <f>+carte_cholera!E100</f>
        <v>GOUMOUKOPE</v>
      </c>
      <c r="D100" t="str">
        <f>+carte_cholera!R100</f>
        <v>negatif</v>
      </c>
      <c r="E100" t="str">
        <f>+carte_cholera!F100</f>
        <v>6.210782053118657</v>
      </c>
      <c r="F100" t="str">
        <f>+carte_cholera!G100</f>
        <v xml:space="preserve"> 1.522305618314484</v>
      </c>
      <c r="G100" t="str">
        <f>+carte_cholera!I100</f>
        <v>Lacs</v>
      </c>
      <c r="H100" t="str">
        <f>+carte_cholera!J100</f>
        <v>MARITIME</v>
      </c>
      <c r="K100" t="s">
        <v>785</v>
      </c>
      <c r="L100">
        <v>100</v>
      </c>
      <c r="M100" t="s">
        <v>126</v>
      </c>
      <c r="N100" t="s">
        <v>18</v>
      </c>
      <c r="O100" t="s">
        <v>106</v>
      </c>
      <c r="P100" t="s">
        <v>127</v>
      </c>
      <c r="Q100" t="s">
        <v>774</v>
      </c>
      <c r="R100" t="s">
        <v>769</v>
      </c>
    </row>
    <row r="101" spans="1:18">
      <c r="A101" t="str">
        <f>+carte_cholera!A101</f>
        <v>Point ( 1.615224647621934 6.234928331889)</v>
      </c>
      <c r="B101">
        <v>101</v>
      </c>
      <c r="C101" t="str">
        <f>+carte_cholera!E101</f>
        <v>HABITAT</v>
      </c>
      <c r="D101" t="str">
        <f>+carte_cholera!R101</f>
        <v>negatif</v>
      </c>
      <c r="E101" t="str">
        <f>+carte_cholera!F101</f>
        <v>6.234928331889</v>
      </c>
      <c r="F101" t="str">
        <f>+carte_cholera!G101</f>
        <v xml:space="preserve"> 1.615224647621934</v>
      </c>
      <c r="G101" t="str">
        <f>+carte_cholera!I101</f>
        <v>Lacs</v>
      </c>
      <c r="H101" t="str">
        <f>+carte_cholera!J101</f>
        <v>MARITIME</v>
      </c>
      <c r="K101" t="s">
        <v>773</v>
      </c>
      <c r="L101">
        <v>101</v>
      </c>
      <c r="M101" t="s">
        <v>128</v>
      </c>
      <c r="N101" t="s">
        <v>18</v>
      </c>
      <c r="O101" t="s">
        <v>72</v>
      </c>
      <c r="P101" t="s">
        <v>73</v>
      </c>
      <c r="Q101" t="s">
        <v>774</v>
      </c>
      <c r="R101" t="s">
        <v>769</v>
      </c>
    </row>
    <row r="102" spans="1:18">
      <c r="A102" t="str">
        <f>+carte_cholera!A102</f>
        <v>Point ( 1.615224647621934 6.234928331889)</v>
      </c>
      <c r="B102">
        <v>102</v>
      </c>
      <c r="C102" t="str">
        <f>+carte_cholera!E102</f>
        <v>JERICHO</v>
      </c>
      <c r="D102" t="str">
        <f>+carte_cholera!R102</f>
        <v>negatif</v>
      </c>
      <c r="E102" t="str">
        <f>+carte_cholera!F102</f>
        <v>6.234928331889</v>
      </c>
      <c r="F102" t="str">
        <f>+carte_cholera!G102</f>
        <v xml:space="preserve"> 1.615224647621934</v>
      </c>
      <c r="G102" t="str">
        <f>+carte_cholera!I102</f>
        <v>Lacs</v>
      </c>
      <c r="H102" t="str">
        <f>+carte_cholera!J102</f>
        <v>MARITIME</v>
      </c>
      <c r="K102" t="s">
        <v>773</v>
      </c>
      <c r="L102">
        <v>102</v>
      </c>
      <c r="M102" t="s">
        <v>129</v>
      </c>
      <c r="N102" t="s">
        <v>18</v>
      </c>
      <c r="O102" t="s">
        <v>72</v>
      </c>
      <c r="P102" t="s">
        <v>73</v>
      </c>
      <c r="Q102" t="s">
        <v>774</v>
      </c>
      <c r="R102" t="s">
        <v>769</v>
      </c>
    </row>
    <row r="103" spans="1:18">
      <c r="A103" t="str">
        <f>+carte_cholera!A103</f>
        <v>Point ( 1.615224647621934 6.234928331889)</v>
      </c>
      <c r="B103">
        <v>103</v>
      </c>
      <c r="C103" t="str">
        <f>+carte_cholera!E103</f>
        <v>DEGBENOU</v>
      </c>
      <c r="D103" t="str">
        <f>+carte_cholera!R103</f>
        <v>negatif</v>
      </c>
      <c r="E103" t="str">
        <f>+carte_cholera!F103</f>
        <v>6.234928331889</v>
      </c>
      <c r="F103" t="str">
        <f>+carte_cholera!G103</f>
        <v xml:space="preserve"> 1.615224647621934</v>
      </c>
      <c r="G103" t="str">
        <f>+carte_cholera!I103</f>
        <v>Lacs</v>
      </c>
      <c r="H103" t="str">
        <f>+carte_cholera!J103</f>
        <v>MARITIME</v>
      </c>
      <c r="K103" t="s">
        <v>773</v>
      </c>
      <c r="L103">
        <v>103</v>
      </c>
      <c r="M103" t="s">
        <v>130</v>
      </c>
      <c r="N103" t="s">
        <v>18</v>
      </c>
      <c r="O103" t="s">
        <v>72</v>
      </c>
      <c r="P103" t="s">
        <v>73</v>
      </c>
      <c r="Q103" t="s">
        <v>774</v>
      </c>
      <c r="R103" t="s">
        <v>769</v>
      </c>
    </row>
    <row r="104" spans="1:18">
      <c r="A104" t="str">
        <f>+carte_cholera!A104</f>
        <v>Point ( 1.453890712205296 6.221673273925775)</v>
      </c>
      <c r="B104">
        <v>104</v>
      </c>
      <c r="C104" t="str">
        <f>+carte_cholera!E104</f>
        <v>DAGUE</v>
      </c>
      <c r="D104" t="str">
        <f>+carte_cholera!R104</f>
        <v>negatif</v>
      </c>
      <c r="E104" t="str">
        <f>+carte_cholera!F104</f>
        <v>6.221673273925775</v>
      </c>
      <c r="F104" t="str">
        <f>+carte_cholera!G104</f>
        <v xml:space="preserve"> 1.453890712205296</v>
      </c>
      <c r="G104" t="str">
        <f>+carte_cholera!I104</f>
        <v>Lacs</v>
      </c>
      <c r="H104" t="str">
        <f>+carte_cholera!J104</f>
        <v>MARITIME</v>
      </c>
      <c r="K104" t="s">
        <v>1359</v>
      </c>
      <c r="L104">
        <v>104</v>
      </c>
      <c r="M104" t="s">
        <v>1358</v>
      </c>
      <c r="N104" t="s">
        <v>18</v>
      </c>
      <c r="O104" t="s">
        <v>1357</v>
      </c>
      <c r="P104" t="s">
        <v>1356</v>
      </c>
      <c r="Q104" t="s">
        <v>774</v>
      </c>
      <c r="R104" t="s">
        <v>769</v>
      </c>
    </row>
    <row r="105" spans="1:18">
      <c r="A105" t="str">
        <f>+carte_cholera!A105</f>
        <v>Point (1.711843 6.493375)</v>
      </c>
      <c r="B105">
        <v>105</v>
      </c>
      <c r="C105" t="str">
        <f>+carte_cholera!E105</f>
        <v>Dogboyou</v>
      </c>
      <c r="D105" t="str">
        <f>+carte_cholera!R105</f>
        <v>negatif</v>
      </c>
      <c r="E105" t="str">
        <f>+carte_cholera!F105</f>
        <v>6.493375</v>
      </c>
      <c r="F105" t="str">
        <f>+carte_cholera!G105</f>
        <v>1.711843</v>
      </c>
      <c r="G105" t="str">
        <f>+carte_cholera!I105</f>
        <v>BAS-MONO</v>
      </c>
      <c r="H105" t="str">
        <f>+carte_cholera!J105</f>
        <v>MARITIME</v>
      </c>
      <c r="K105" t="s">
        <v>786</v>
      </c>
      <c r="L105">
        <v>105</v>
      </c>
      <c r="M105" t="s">
        <v>132</v>
      </c>
      <c r="N105" t="s">
        <v>18</v>
      </c>
      <c r="O105" t="s">
        <v>787</v>
      </c>
      <c r="P105" t="s">
        <v>788</v>
      </c>
      <c r="Q105" t="s">
        <v>789</v>
      </c>
      <c r="R105" t="s">
        <v>769</v>
      </c>
    </row>
    <row r="106" spans="1:18">
      <c r="A106" t="str">
        <f>+carte_cholera!A106</f>
        <v>Point (1.711843 6.493375)</v>
      </c>
      <c r="B106">
        <v>106</v>
      </c>
      <c r="C106" t="str">
        <f>+carte_cholera!E106</f>
        <v>Dogboyou</v>
      </c>
      <c r="D106" t="str">
        <f>+carte_cholera!R106</f>
        <v>Positif</v>
      </c>
      <c r="E106" t="str">
        <f>+carte_cholera!F106</f>
        <v>6.493375</v>
      </c>
      <c r="F106" t="str">
        <f>+carte_cholera!G106</f>
        <v>1.711843</v>
      </c>
      <c r="G106" t="str">
        <f>+carte_cholera!I106</f>
        <v>BAS-MONO</v>
      </c>
      <c r="H106" t="str">
        <f>+carte_cholera!J106</f>
        <v>MARITIME</v>
      </c>
      <c r="K106" t="s">
        <v>786</v>
      </c>
      <c r="L106">
        <v>106</v>
      </c>
      <c r="M106" t="s">
        <v>132</v>
      </c>
      <c r="N106" t="s">
        <v>10</v>
      </c>
      <c r="O106" t="s">
        <v>787</v>
      </c>
      <c r="P106" t="s">
        <v>788</v>
      </c>
      <c r="Q106" t="s">
        <v>789</v>
      </c>
      <c r="R106" t="s">
        <v>769</v>
      </c>
    </row>
    <row r="107" spans="1:18">
      <c r="A107" t="str">
        <f>+carte_cholera!A107</f>
        <v>Point (1.711426 6.497394)</v>
      </c>
      <c r="B107">
        <v>107</v>
      </c>
      <c r="C107" t="str">
        <f>+carte_cholera!E107</f>
        <v>Atchanhoé</v>
      </c>
      <c r="D107" t="str">
        <f>+carte_cholera!R107</f>
        <v>Positif</v>
      </c>
      <c r="E107" t="str">
        <f>+carte_cholera!F107</f>
        <v>6.497394</v>
      </c>
      <c r="F107" t="str">
        <f>+carte_cholera!G107</f>
        <v>1.711426</v>
      </c>
      <c r="G107" t="str">
        <f>+carte_cholera!I107</f>
        <v>BAS-MONO</v>
      </c>
      <c r="H107" t="str">
        <f>+carte_cholera!J107</f>
        <v>MARITIME</v>
      </c>
      <c r="K107" t="s">
        <v>790</v>
      </c>
      <c r="L107">
        <v>107</v>
      </c>
      <c r="M107" t="s">
        <v>133</v>
      </c>
      <c r="N107" t="s">
        <v>10</v>
      </c>
      <c r="O107" t="s">
        <v>791</v>
      </c>
      <c r="P107" t="s">
        <v>792</v>
      </c>
      <c r="Q107" t="s">
        <v>789</v>
      </c>
      <c r="R107" t="s">
        <v>769</v>
      </c>
    </row>
    <row r="108" spans="1:18">
      <c r="A108" t="str">
        <f>+carte_cholera!A108</f>
        <v>Point (1.711843 6.493375)</v>
      </c>
      <c r="B108">
        <v>108</v>
      </c>
      <c r="C108" t="str">
        <f>+carte_cholera!E108</f>
        <v>Dogboyou</v>
      </c>
      <c r="D108" t="str">
        <f>+carte_cholera!R108</f>
        <v>negatif</v>
      </c>
      <c r="E108" t="str">
        <f>+carte_cholera!F108</f>
        <v>6.493375</v>
      </c>
      <c r="F108" t="str">
        <f>+carte_cholera!G108</f>
        <v>1.711843</v>
      </c>
      <c r="G108" t="str">
        <f>+carte_cholera!I108</f>
        <v>BAS-MONO</v>
      </c>
      <c r="H108" t="str">
        <f>+carte_cholera!J108</f>
        <v>MARITIME</v>
      </c>
      <c r="K108" t="s">
        <v>786</v>
      </c>
      <c r="L108">
        <v>108</v>
      </c>
      <c r="M108" t="s">
        <v>132</v>
      </c>
      <c r="N108" t="s">
        <v>18</v>
      </c>
      <c r="O108" t="s">
        <v>787</v>
      </c>
      <c r="P108" t="s">
        <v>788</v>
      </c>
      <c r="Q108" t="s">
        <v>789</v>
      </c>
      <c r="R108" t="s">
        <v>769</v>
      </c>
    </row>
    <row r="109" spans="1:18">
      <c r="A109" t="str">
        <f>+carte_cholera!A109</f>
        <v>Point (1.711426 6.497394)</v>
      </c>
      <c r="B109">
        <v>109</v>
      </c>
      <c r="C109" t="str">
        <f>+carte_cholera!E109</f>
        <v>Atchanhoé</v>
      </c>
      <c r="D109" t="str">
        <f>+carte_cholera!R109</f>
        <v>negatif</v>
      </c>
      <c r="E109" t="str">
        <f>+carte_cholera!F109</f>
        <v>6.497394</v>
      </c>
      <c r="F109" t="str">
        <f>+carte_cholera!G109</f>
        <v>1.711426</v>
      </c>
      <c r="G109" t="str">
        <f>+carte_cholera!I109</f>
        <v>BAS-MONO</v>
      </c>
      <c r="H109" t="str">
        <f>+carte_cholera!J109</f>
        <v>MARITIME</v>
      </c>
      <c r="K109" t="s">
        <v>790</v>
      </c>
      <c r="L109">
        <v>109</v>
      </c>
      <c r="M109" t="s">
        <v>133</v>
      </c>
      <c r="N109" t="s">
        <v>18</v>
      </c>
      <c r="O109" t="s">
        <v>791</v>
      </c>
      <c r="P109" t="s">
        <v>792</v>
      </c>
      <c r="Q109" t="s">
        <v>789</v>
      </c>
      <c r="R109" t="s">
        <v>769</v>
      </c>
    </row>
    <row r="110" spans="1:18">
      <c r="A110" t="str">
        <f>+carte_cholera!A110</f>
        <v>Point (1.711426 6.497394)</v>
      </c>
      <c r="B110">
        <v>110</v>
      </c>
      <c r="C110" t="str">
        <f>+carte_cholera!E110</f>
        <v>Atchanhoé</v>
      </c>
      <c r="D110" t="str">
        <f>+carte_cholera!R110</f>
        <v>Positif</v>
      </c>
      <c r="E110" t="str">
        <f>+carte_cholera!F110</f>
        <v>6.497394</v>
      </c>
      <c r="F110" t="str">
        <f>+carte_cholera!G110</f>
        <v>1.711426</v>
      </c>
      <c r="G110" t="str">
        <f>+carte_cholera!I110</f>
        <v>BAS-MONO</v>
      </c>
      <c r="H110" t="str">
        <f>+carte_cholera!J110</f>
        <v>MARITIME</v>
      </c>
      <c r="K110" t="s">
        <v>790</v>
      </c>
      <c r="L110">
        <v>110</v>
      </c>
      <c r="M110" t="s">
        <v>133</v>
      </c>
      <c r="N110" t="s">
        <v>10</v>
      </c>
      <c r="O110" t="s">
        <v>791</v>
      </c>
      <c r="P110" t="s">
        <v>792</v>
      </c>
      <c r="Q110" t="s">
        <v>789</v>
      </c>
      <c r="R110" t="s">
        <v>769</v>
      </c>
    </row>
    <row r="111" spans="1:18">
      <c r="A111" t="str">
        <f>+carte_cholera!A111</f>
        <v>Point (1.711843 6.493375)</v>
      </c>
      <c r="B111">
        <v>111</v>
      </c>
      <c r="C111" t="str">
        <f>+carte_cholera!E111</f>
        <v>Dogboyou</v>
      </c>
      <c r="D111" t="str">
        <f>+carte_cholera!R111</f>
        <v>negatif</v>
      </c>
      <c r="E111" t="str">
        <f>+carte_cholera!F111</f>
        <v>6.493375</v>
      </c>
      <c r="F111" t="str">
        <f>+carte_cholera!G111</f>
        <v>1.711843</v>
      </c>
      <c r="G111" t="str">
        <f>+carte_cholera!I111</f>
        <v>BAS-MONO</v>
      </c>
      <c r="H111" t="str">
        <f>+carte_cholera!J111</f>
        <v>MARITIME</v>
      </c>
      <c r="K111" t="s">
        <v>786</v>
      </c>
      <c r="L111">
        <v>111</v>
      </c>
      <c r="M111" t="s">
        <v>132</v>
      </c>
      <c r="N111" t="s">
        <v>18</v>
      </c>
      <c r="O111" t="s">
        <v>787</v>
      </c>
      <c r="P111" t="s">
        <v>788</v>
      </c>
      <c r="Q111" t="s">
        <v>789</v>
      </c>
      <c r="R111" t="s">
        <v>769</v>
      </c>
    </row>
    <row r="112" spans="1:18">
      <c r="A112" t="str">
        <f>+carte_cholera!A112</f>
        <v>Point (1.695555 6.540833)</v>
      </c>
      <c r="B112">
        <v>112</v>
      </c>
      <c r="C112" t="str">
        <f>+carte_cholera!E112</f>
        <v>Avégbo</v>
      </c>
      <c r="D112" t="str">
        <f>+carte_cholera!R112</f>
        <v>negatif</v>
      </c>
      <c r="E112" t="str">
        <f>+carte_cholera!F112</f>
        <v>6.540833</v>
      </c>
      <c r="F112" t="str">
        <f>+carte_cholera!G112</f>
        <v>1.695555</v>
      </c>
      <c r="G112" t="str">
        <f>+carte_cholera!I112</f>
        <v>BAS-MONO</v>
      </c>
      <c r="H112" t="str">
        <f>+carte_cholera!J112</f>
        <v>MARITIME</v>
      </c>
      <c r="K112" t="s">
        <v>793</v>
      </c>
      <c r="L112">
        <v>112</v>
      </c>
      <c r="M112" t="s">
        <v>134</v>
      </c>
      <c r="N112" t="s">
        <v>18</v>
      </c>
      <c r="O112" t="s">
        <v>794</v>
      </c>
      <c r="P112" t="s">
        <v>795</v>
      </c>
      <c r="Q112" t="s">
        <v>789</v>
      </c>
      <c r="R112" t="s">
        <v>769</v>
      </c>
    </row>
    <row r="113" spans="1:18">
      <c r="A113" t="str">
        <f>+carte_cholera!A113</f>
        <v>Point (1.695555 6.540833)</v>
      </c>
      <c r="B113">
        <v>113</v>
      </c>
      <c r="C113" t="str">
        <f>+carte_cholera!E113</f>
        <v>Avégbo</v>
      </c>
      <c r="D113" t="str">
        <f>+carte_cholera!R113</f>
        <v>negatif</v>
      </c>
      <c r="E113" t="str">
        <f>+carte_cholera!F113</f>
        <v>6.540833</v>
      </c>
      <c r="F113" t="str">
        <f>+carte_cholera!G113</f>
        <v>1.695555</v>
      </c>
      <c r="G113" t="str">
        <f>+carte_cholera!I113</f>
        <v>BAS-MONO</v>
      </c>
      <c r="H113" t="str">
        <f>+carte_cholera!J113</f>
        <v>MARITIME</v>
      </c>
      <c r="K113" t="s">
        <v>793</v>
      </c>
      <c r="L113">
        <v>113</v>
      </c>
      <c r="M113" t="s">
        <v>134</v>
      </c>
      <c r="N113" t="s">
        <v>18</v>
      </c>
      <c r="O113" t="s">
        <v>794</v>
      </c>
      <c r="P113" t="s">
        <v>795</v>
      </c>
      <c r="Q113" t="s">
        <v>789</v>
      </c>
      <c r="R113" t="s">
        <v>769</v>
      </c>
    </row>
    <row r="114" spans="1:18">
      <c r="A114" t="str">
        <f>+carte_cholera!A114</f>
        <v>Point (1.711843 6.493375)</v>
      </c>
      <c r="B114">
        <v>114</v>
      </c>
      <c r="C114" t="str">
        <f>+carte_cholera!E114</f>
        <v>Dogboyou</v>
      </c>
      <c r="D114" t="str">
        <f>+carte_cholera!R114</f>
        <v>negatif</v>
      </c>
      <c r="E114" t="str">
        <f>+carte_cholera!F114</f>
        <v>6.493375</v>
      </c>
      <c r="F114" t="str">
        <f>+carte_cholera!G114</f>
        <v>1.711843</v>
      </c>
      <c r="G114" t="str">
        <f>+carte_cholera!I114</f>
        <v>BAS-MONO</v>
      </c>
      <c r="H114" t="str">
        <f>+carte_cholera!J114</f>
        <v>MARITIME</v>
      </c>
      <c r="K114" t="s">
        <v>786</v>
      </c>
      <c r="L114">
        <v>114</v>
      </c>
      <c r="M114" t="s">
        <v>132</v>
      </c>
      <c r="N114" t="s">
        <v>18</v>
      </c>
      <c r="O114" t="s">
        <v>787</v>
      </c>
      <c r="P114" t="s">
        <v>788</v>
      </c>
      <c r="Q114" t="s">
        <v>789</v>
      </c>
      <c r="R114" t="s">
        <v>769</v>
      </c>
    </row>
    <row r="115" spans="1:18">
      <c r="A115" t="str">
        <f>+carte_cholera!A115</f>
        <v>Point (1.711843 6.493375)</v>
      </c>
      <c r="B115">
        <v>115</v>
      </c>
      <c r="C115" t="str">
        <f>+carte_cholera!E115</f>
        <v>Dogboyou</v>
      </c>
      <c r="D115" t="str">
        <f>+carte_cholera!R115</f>
        <v>negatif</v>
      </c>
      <c r="E115" t="str">
        <f>+carte_cholera!F115</f>
        <v>6.493375</v>
      </c>
      <c r="F115" t="str">
        <f>+carte_cholera!G115</f>
        <v>1.711843</v>
      </c>
      <c r="G115" t="str">
        <f>+carte_cholera!I115</f>
        <v>BAS-MONO</v>
      </c>
      <c r="H115" t="str">
        <f>+carte_cholera!J115</f>
        <v>MARITIME</v>
      </c>
      <c r="K115" t="s">
        <v>786</v>
      </c>
      <c r="L115">
        <v>115</v>
      </c>
      <c r="M115" t="s">
        <v>132</v>
      </c>
      <c r="N115" t="s">
        <v>18</v>
      </c>
      <c r="O115" t="s">
        <v>787</v>
      </c>
      <c r="P115" t="s">
        <v>788</v>
      </c>
      <c r="Q115" t="s">
        <v>789</v>
      </c>
      <c r="R115" t="s">
        <v>769</v>
      </c>
    </row>
    <row r="116" spans="1:18">
      <c r="A116" t="str">
        <f>+carte_cholera!A116</f>
        <v>Point (1.2756098362654944 6.164475693128914)</v>
      </c>
      <c r="B116">
        <v>116</v>
      </c>
      <c r="C116" t="str">
        <f>+carte_cholera!E116</f>
        <v>Anfamé</v>
      </c>
      <c r="D116" t="str">
        <f>+carte_cholera!R116</f>
        <v>negatif</v>
      </c>
      <c r="E116" t="str">
        <f>+carte_cholera!F116</f>
        <v>6.164475693128914</v>
      </c>
      <c r="F116" t="str">
        <f>+carte_cholera!G116</f>
        <v>1.2756098362654944</v>
      </c>
      <c r="G116" t="str">
        <f>+carte_cholera!I116</f>
        <v>Golfe</v>
      </c>
      <c r="H116" t="str">
        <f>+carte_cholera!J116</f>
        <v>Grand Lomé</v>
      </c>
      <c r="K116" t="s">
        <v>1375</v>
      </c>
      <c r="L116">
        <v>116</v>
      </c>
      <c r="M116" t="s">
        <v>135</v>
      </c>
      <c r="N116" t="s">
        <v>18</v>
      </c>
      <c r="O116" t="s">
        <v>1371</v>
      </c>
      <c r="P116" t="s">
        <v>1370</v>
      </c>
      <c r="Q116" t="s">
        <v>13</v>
      </c>
      <c r="R116" t="s">
        <v>14</v>
      </c>
    </row>
    <row r="117" spans="1:18">
      <c r="A117" t="str">
        <f>+carte_cholera!A117</f>
        <v>Point (1.269512 6.169113)</v>
      </c>
      <c r="B117">
        <v>117</v>
      </c>
      <c r="C117" t="str">
        <f>+carte_cholera!E117</f>
        <v>Djifa-Kpota</v>
      </c>
      <c r="D117" t="str">
        <f>+carte_cholera!R117</f>
        <v>Positif</v>
      </c>
      <c r="E117" t="str">
        <f>+carte_cholera!F117</f>
        <v>6.169113</v>
      </c>
      <c r="F117" t="str">
        <f>+carte_cholera!G117</f>
        <v>1.269512</v>
      </c>
      <c r="G117" t="str">
        <f>+carte_cholera!I117</f>
        <v>Golfe</v>
      </c>
      <c r="H117" t="str">
        <f>+carte_cholera!J117</f>
        <v>Grand Lomé</v>
      </c>
      <c r="K117" t="s">
        <v>796</v>
      </c>
      <c r="L117">
        <v>117</v>
      </c>
      <c r="M117" t="s">
        <v>136</v>
      </c>
      <c r="N117" t="s">
        <v>10</v>
      </c>
      <c r="O117" t="s">
        <v>137</v>
      </c>
      <c r="P117" t="s">
        <v>138</v>
      </c>
      <c r="Q117" t="s">
        <v>13</v>
      </c>
      <c r="R117" t="s">
        <v>14</v>
      </c>
    </row>
    <row r="118" spans="1:18">
      <c r="A118" t="str">
        <f>+carte_cholera!A118</f>
        <v>Point (1.2885405838783568 6.171169451806052)</v>
      </c>
      <c r="B118">
        <v>118</v>
      </c>
      <c r="C118" t="str">
        <f>+carte_cholera!E118</f>
        <v>Adakpamé</v>
      </c>
      <c r="D118" t="str">
        <f>+carte_cholera!R118</f>
        <v>negatif</v>
      </c>
      <c r="E118" t="str">
        <f>+carte_cholera!F118</f>
        <v>6.171169451806052</v>
      </c>
      <c r="F118" t="str">
        <f>+carte_cholera!G118</f>
        <v>1.2885405838783568</v>
      </c>
      <c r="G118" t="str">
        <f>+carte_cholera!I118</f>
        <v>Golfe</v>
      </c>
      <c r="H118" t="str">
        <f>+carte_cholera!J118</f>
        <v>Grand Lomé</v>
      </c>
      <c r="K118" t="s">
        <v>202</v>
      </c>
      <c r="L118">
        <v>118</v>
      </c>
      <c r="M118" t="s">
        <v>9</v>
      </c>
      <c r="N118" t="s">
        <v>18</v>
      </c>
      <c r="O118" t="s">
        <v>11</v>
      </c>
      <c r="P118" t="s">
        <v>12</v>
      </c>
      <c r="Q118" t="s">
        <v>13</v>
      </c>
      <c r="R118" t="s">
        <v>14</v>
      </c>
    </row>
    <row r="119" spans="1:18">
      <c r="A119" t="str">
        <f>+carte_cholera!A119</f>
        <v>Point (1.2885405838783568 6.171169451806052)</v>
      </c>
      <c r="B119">
        <v>119</v>
      </c>
      <c r="C119" t="str">
        <f>+carte_cholera!E119</f>
        <v>Adakpamé</v>
      </c>
      <c r="D119" t="str">
        <f>+carte_cholera!R119</f>
        <v>negatif</v>
      </c>
      <c r="E119" t="str">
        <f>+carte_cholera!F119</f>
        <v>6.171169451806052</v>
      </c>
      <c r="F119" t="str">
        <f>+carte_cholera!G119</f>
        <v>1.2885405838783568</v>
      </c>
      <c r="G119" t="str">
        <f>+carte_cholera!I119</f>
        <v>Golfe</v>
      </c>
      <c r="H119" t="str">
        <f>+carte_cholera!J119</f>
        <v>Grand Lomé</v>
      </c>
      <c r="K119" t="s">
        <v>202</v>
      </c>
      <c r="L119">
        <v>119</v>
      </c>
      <c r="M119" t="s">
        <v>9</v>
      </c>
      <c r="N119" t="s">
        <v>18</v>
      </c>
      <c r="O119" t="s">
        <v>11</v>
      </c>
      <c r="P119" t="s">
        <v>12</v>
      </c>
      <c r="Q119" t="s">
        <v>13</v>
      </c>
      <c r="R119" t="s">
        <v>14</v>
      </c>
    </row>
    <row r="120" spans="1:18">
      <c r="A120" t="str">
        <f>+carte_cholera!A120</f>
        <v>Point (1.3054846135860712 6.15306806591882)</v>
      </c>
      <c r="B120">
        <v>120</v>
      </c>
      <c r="C120" t="str">
        <f>+carte_cholera!E120</f>
        <v>Gbétsogbé</v>
      </c>
      <c r="D120" t="str">
        <f>+carte_cholera!R120</f>
        <v>negatif</v>
      </c>
      <c r="E120" t="str">
        <f>+carte_cholera!F120</f>
        <v>6.15306806591882</v>
      </c>
      <c r="F120" t="str">
        <f>+carte_cholera!G120</f>
        <v>1.3054846135860712</v>
      </c>
      <c r="G120" t="str">
        <f>+carte_cholera!I120</f>
        <v>Golfe</v>
      </c>
      <c r="H120" t="str">
        <f>+carte_cholera!J120</f>
        <v>Grand Lomé</v>
      </c>
      <c r="K120" t="s">
        <v>1376</v>
      </c>
      <c r="L120">
        <v>120</v>
      </c>
      <c r="M120" t="s">
        <v>139</v>
      </c>
      <c r="N120" t="s">
        <v>18</v>
      </c>
      <c r="O120" t="s">
        <v>1369</v>
      </c>
      <c r="P120" t="s">
        <v>1368</v>
      </c>
      <c r="Q120" t="s">
        <v>13</v>
      </c>
      <c r="R120" t="s">
        <v>14</v>
      </c>
    </row>
    <row r="121" spans="1:18">
      <c r="A121" t="str">
        <f>+carte_cholera!A121</f>
        <v>Point ( 1.3065224647621934 6.170206928331889)</v>
      </c>
      <c r="B121">
        <v>121</v>
      </c>
      <c r="C121" t="str">
        <f>+carte_cholera!E121</f>
        <v>Adamavo</v>
      </c>
      <c r="D121" t="str">
        <f>+carte_cholera!R121</f>
        <v>negatif</v>
      </c>
      <c r="E121" t="str">
        <f>+carte_cholera!F121</f>
        <v>6.170206928331889</v>
      </c>
      <c r="F121" t="str">
        <f>+carte_cholera!G121</f>
        <v xml:space="preserve"> 1.3065224647621934</v>
      </c>
      <c r="G121" t="str">
        <f>+carte_cholera!I121</f>
        <v>Golfe</v>
      </c>
      <c r="H121" t="str">
        <f>+carte_cholera!J121</f>
        <v>Grand Lomé</v>
      </c>
      <c r="K121" t="s">
        <v>207</v>
      </c>
      <c r="L121">
        <v>121</v>
      </c>
      <c r="M121" t="s">
        <v>25</v>
      </c>
      <c r="N121" t="s">
        <v>18</v>
      </c>
      <c r="O121" t="s">
        <v>57</v>
      </c>
      <c r="P121" t="s">
        <v>58</v>
      </c>
      <c r="Q121" t="s">
        <v>13</v>
      </c>
      <c r="R121" t="s">
        <v>14</v>
      </c>
    </row>
    <row r="122" spans="1:18">
      <c r="A122" t="str">
        <f>+carte_cholera!A122</f>
        <v>Point ( 1.3065224647621934 6.170206928331889)</v>
      </c>
      <c r="B122">
        <v>122</v>
      </c>
      <c r="C122" t="str">
        <f>+carte_cholera!E122</f>
        <v>Adamavo</v>
      </c>
      <c r="D122" t="str">
        <f>+carte_cholera!R122</f>
        <v>negatif</v>
      </c>
      <c r="E122" t="str">
        <f>+carte_cholera!F122</f>
        <v>6.170206928331889</v>
      </c>
      <c r="F122" t="str">
        <f>+carte_cholera!G122</f>
        <v xml:space="preserve"> 1.3065224647621934</v>
      </c>
      <c r="G122" t="str">
        <f>+carte_cholera!I122</f>
        <v>Golfe</v>
      </c>
      <c r="H122" t="str">
        <f>+carte_cholera!J122</f>
        <v>Grand Lomé</v>
      </c>
      <c r="K122" t="s">
        <v>207</v>
      </c>
      <c r="L122">
        <v>122</v>
      </c>
      <c r="M122" t="s">
        <v>25</v>
      </c>
      <c r="N122" t="s">
        <v>18</v>
      </c>
      <c r="O122" t="s">
        <v>57</v>
      </c>
      <c r="P122" t="s">
        <v>58</v>
      </c>
      <c r="Q122" t="s">
        <v>13</v>
      </c>
      <c r="R122" t="s">
        <v>14</v>
      </c>
    </row>
    <row r="123" spans="1:18">
      <c r="A123" t="str">
        <f>+carte_cholera!A123</f>
        <v>Point (1.3275633519218346 6.176026591764903)</v>
      </c>
      <c r="B123">
        <v>123</v>
      </c>
      <c r="C123" t="str">
        <f>+carte_cholera!E123</f>
        <v>Baguida</v>
      </c>
      <c r="D123" t="str">
        <f>+carte_cholera!R123</f>
        <v>Positif</v>
      </c>
      <c r="E123" t="str">
        <f>+carte_cholera!F123</f>
        <v>6.176026591764903</v>
      </c>
      <c r="F123" t="str">
        <f>+carte_cholera!G123</f>
        <v>1.3275633519218346</v>
      </c>
      <c r="G123" t="str">
        <f>+carte_cholera!I123</f>
        <v>Golfe</v>
      </c>
      <c r="H123" t="str">
        <f>+carte_cholera!J123</f>
        <v>Grand Lomé</v>
      </c>
      <c r="K123" t="s">
        <v>203</v>
      </c>
      <c r="L123">
        <v>123</v>
      </c>
      <c r="M123" t="s">
        <v>140</v>
      </c>
      <c r="N123" t="s">
        <v>10</v>
      </c>
      <c r="O123" t="s">
        <v>19</v>
      </c>
      <c r="P123" t="s">
        <v>20</v>
      </c>
      <c r="Q123" t="s">
        <v>13</v>
      </c>
      <c r="R123" t="s">
        <v>14</v>
      </c>
    </row>
    <row r="124" spans="1:18">
      <c r="A124" t="str">
        <f>+carte_cholera!A124</f>
        <v>Point ( 1.615224647621934 6.234928331889)</v>
      </c>
      <c r="B124">
        <v>124</v>
      </c>
      <c r="C124" t="str">
        <f>+carte_cholera!E124</f>
        <v>BADJI</v>
      </c>
      <c r="D124" t="str">
        <f>+carte_cholera!R124</f>
        <v>negatif</v>
      </c>
      <c r="E124" t="str">
        <f>+carte_cholera!F124</f>
        <v>6.234928331889</v>
      </c>
      <c r="F124" t="str">
        <f>+carte_cholera!G124</f>
        <v xml:space="preserve"> 1.615224647621934</v>
      </c>
      <c r="G124" t="str">
        <f>+carte_cholera!I124</f>
        <v>Lacs</v>
      </c>
      <c r="H124" t="str">
        <f>+carte_cholera!J124</f>
        <v>MARITIME</v>
      </c>
      <c r="K124" t="s">
        <v>773</v>
      </c>
      <c r="L124">
        <v>124</v>
      </c>
      <c r="M124" t="s">
        <v>122</v>
      </c>
      <c r="N124" t="s">
        <v>18</v>
      </c>
      <c r="O124" t="s">
        <v>72</v>
      </c>
      <c r="P124" t="s">
        <v>73</v>
      </c>
      <c r="Q124" t="s">
        <v>774</v>
      </c>
      <c r="R124" t="s">
        <v>769</v>
      </c>
    </row>
    <row r="125" spans="1:18">
      <c r="A125" t="str">
        <f>+carte_cholera!A125</f>
        <v>Point (1.711843 6.493375)</v>
      </c>
      <c r="B125">
        <v>125</v>
      </c>
      <c r="C125" t="str">
        <f>+carte_cholera!E125</f>
        <v>Dogboyou</v>
      </c>
      <c r="D125" t="str">
        <f>+carte_cholera!R125</f>
        <v>negatif</v>
      </c>
      <c r="E125" t="str">
        <f>+carte_cholera!F125</f>
        <v>6.493375</v>
      </c>
      <c r="F125" t="str">
        <f>+carte_cholera!G125</f>
        <v>1.711843</v>
      </c>
      <c r="G125" t="str">
        <f>+carte_cholera!I125</f>
        <v>BAS-MONO</v>
      </c>
      <c r="H125" t="str">
        <f>+carte_cholera!J125</f>
        <v>MARITIME</v>
      </c>
      <c r="K125" t="s">
        <v>786</v>
      </c>
      <c r="L125">
        <v>125</v>
      </c>
      <c r="M125" t="s">
        <v>132</v>
      </c>
      <c r="N125" t="s">
        <v>18</v>
      </c>
      <c r="O125" t="s">
        <v>787</v>
      </c>
      <c r="P125" t="s">
        <v>788</v>
      </c>
      <c r="Q125" t="s">
        <v>789</v>
      </c>
      <c r="R125" t="s">
        <v>769</v>
      </c>
    </row>
    <row r="126" spans="1:18">
      <c r="A126" t="str">
        <f>+carte_cholera!A126</f>
        <v>Point ( 1.2177901541906115 6.21494796391453)</v>
      </c>
      <c r="B126">
        <v>126</v>
      </c>
      <c r="C126" t="str">
        <f>+carte_cholera!E126</f>
        <v>Agoè Kitidjan</v>
      </c>
      <c r="D126" t="str">
        <f>+carte_cholera!R126</f>
        <v>negatif</v>
      </c>
      <c r="E126" t="str">
        <f>+carte_cholera!F126</f>
        <v>6.21494796391453</v>
      </c>
      <c r="F126" t="str">
        <f>+carte_cholera!G126</f>
        <v xml:space="preserve"> 1.2177901541906115</v>
      </c>
      <c r="G126" t="str">
        <f>+carte_cholera!I126</f>
        <v xml:space="preserve">Agoè-Nyivé </v>
      </c>
      <c r="H126" t="str">
        <f>+carte_cholera!J126</f>
        <v>Grand Lomé</v>
      </c>
      <c r="K126" t="s">
        <v>777</v>
      </c>
      <c r="L126">
        <v>126</v>
      </c>
      <c r="M126" t="s">
        <v>89</v>
      </c>
      <c r="N126" t="s">
        <v>18</v>
      </c>
      <c r="O126" t="s">
        <v>67</v>
      </c>
      <c r="P126" t="s">
        <v>66</v>
      </c>
      <c r="Q126" t="s">
        <v>778</v>
      </c>
      <c r="R126" t="s">
        <v>14</v>
      </c>
    </row>
    <row r="127" spans="1:18">
      <c r="A127" t="str">
        <f>+carte_cholera!A127</f>
        <v>Point ( 1.1488334834691227 6.27315038934121)</v>
      </c>
      <c r="B127">
        <v>127</v>
      </c>
      <c r="C127" t="str">
        <f>+carte_cholera!E127</f>
        <v>Légbassito/Amedenta</v>
      </c>
      <c r="D127" t="str">
        <f>+carte_cholera!R127</f>
        <v>negatif</v>
      </c>
      <c r="E127" t="str">
        <f>+carte_cholera!F127</f>
        <v>6.27315038934121</v>
      </c>
      <c r="F127" t="str">
        <f>+carte_cholera!G127</f>
        <v xml:space="preserve"> 1.1488334834691227</v>
      </c>
      <c r="G127" t="str">
        <f>+carte_cholera!I127</f>
        <v xml:space="preserve">Agoè-Nyivé </v>
      </c>
      <c r="H127" t="str">
        <f>+carte_cholera!J127</f>
        <v>Grand Lomé</v>
      </c>
      <c r="K127" t="s">
        <v>797</v>
      </c>
      <c r="L127">
        <v>127</v>
      </c>
      <c r="M127" t="s">
        <v>145</v>
      </c>
      <c r="N127" t="s">
        <v>18</v>
      </c>
      <c r="O127" t="s">
        <v>146</v>
      </c>
      <c r="P127" t="s">
        <v>147</v>
      </c>
      <c r="Q127" t="s">
        <v>778</v>
      </c>
      <c r="R127" t="s">
        <v>14</v>
      </c>
    </row>
    <row r="128" spans="1:18">
      <c r="A128" t="str">
        <f>+carte_cholera!A128</f>
        <v>Point ( 1.615224647621934 6.234928331889)</v>
      </c>
      <c r="B128">
        <v>128</v>
      </c>
      <c r="C128" t="str">
        <f>+carte_cholera!E128</f>
        <v>JERICHO</v>
      </c>
      <c r="D128" t="str">
        <f>+carte_cholera!R128</f>
        <v>Positif</v>
      </c>
      <c r="E128" t="str">
        <f>+carte_cholera!F128</f>
        <v>6.234928331889</v>
      </c>
      <c r="F128" t="str">
        <f>+carte_cholera!G128</f>
        <v xml:space="preserve"> 1.615224647621934</v>
      </c>
      <c r="G128" t="str">
        <f>+carte_cholera!I128</f>
        <v>Lacs</v>
      </c>
      <c r="H128" t="str">
        <f>+carte_cholera!J128</f>
        <v>MARITIME</v>
      </c>
      <c r="K128" t="s">
        <v>773</v>
      </c>
      <c r="L128">
        <v>128</v>
      </c>
      <c r="M128" t="s">
        <v>129</v>
      </c>
      <c r="N128" t="s">
        <v>10</v>
      </c>
      <c r="O128" t="s">
        <v>72</v>
      </c>
      <c r="P128" t="s">
        <v>73</v>
      </c>
      <c r="Q128" t="s">
        <v>774</v>
      </c>
      <c r="R128" t="s">
        <v>769</v>
      </c>
    </row>
    <row r="129" spans="1:18">
      <c r="A129" t="str">
        <f>+carte_cholera!A129</f>
        <v>Point ( 1.5825646909844922 6.227396584278712)</v>
      </c>
      <c r="B129">
        <v>129</v>
      </c>
      <c r="C129" t="str">
        <f>+carte_cholera!E129</f>
        <v>AVEME</v>
      </c>
      <c r="D129" t="str">
        <f>+carte_cholera!R129</f>
        <v>Positif</v>
      </c>
      <c r="E129" t="str">
        <f>+carte_cholera!F129</f>
        <v>6.227396584278712</v>
      </c>
      <c r="F129" t="str">
        <f>+carte_cholera!G129</f>
        <v xml:space="preserve"> 1.5825646909844922</v>
      </c>
      <c r="G129" t="str">
        <f>+carte_cholera!I129</f>
        <v>Lacs</v>
      </c>
      <c r="H129" t="str">
        <f>+carte_cholera!J129</f>
        <v>MARITIME</v>
      </c>
      <c r="K129" t="s">
        <v>772</v>
      </c>
      <c r="L129">
        <v>129</v>
      </c>
      <c r="M129" t="s">
        <v>167</v>
      </c>
      <c r="N129" t="s">
        <v>10</v>
      </c>
      <c r="O129" t="s">
        <v>46</v>
      </c>
      <c r="P129" t="s">
        <v>47</v>
      </c>
      <c r="Q129" t="s">
        <v>774</v>
      </c>
      <c r="R129" t="s">
        <v>769</v>
      </c>
    </row>
    <row r="130" spans="1:18">
      <c r="A130" t="str">
        <f>+carte_cholera!A130</f>
        <v>Point ( 1.60073062276193 6.266859652616071)</v>
      </c>
      <c r="B130">
        <v>130</v>
      </c>
      <c r="C130" t="str">
        <f>+carte_cholera!E130</f>
        <v>ADJEGAN</v>
      </c>
      <c r="D130" t="str">
        <f>+carte_cholera!R130</f>
        <v>negatif</v>
      </c>
      <c r="E130" t="str">
        <f>+carte_cholera!F130</f>
        <v>6.266859652616071</v>
      </c>
      <c r="F130" t="str">
        <f>+carte_cholera!G130</f>
        <v xml:space="preserve"> 1.60073062276193</v>
      </c>
      <c r="G130" t="str">
        <f>+carte_cholera!I130</f>
        <v>Lacs</v>
      </c>
      <c r="H130" t="str">
        <f>+carte_cholera!J130</f>
        <v>MARITIME</v>
      </c>
      <c r="K130" t="s">
        <v>798</v>
      </c>
      <c r="L130">
        <v>130</v>
      </c>
      <c r="M130" t="s">
        <v>173</v>
      </c>
      <c r="N130" t="s">
        <v>18</v>
      </c>
      <c r="O130" t="s">
        <v>174</v>
      </c>
      <c r="P130" t="s">
        <v>175</v>
      </c>
      <c r="Q130" t="s">
        <v>774</v>
      </c>
      <c r="R130" t="s">
        <v>769</v>
      </c>
    </row>
    <row r="131" spans="1:18">
      <c r="A131" t="str">
        <f>+carte_cholera!A131</f>
        <v>Point ( 1.615224647621934 6.234928331889)</v>
      </c>
      <c r="B131">
        <v>131</v>
      </c>
      <c r="C131" t="str">
        <f>+carte_cholera!E131</f>
        <v>JERICHO</v>
      </c>
      <c r="D131" t="str">
        <f>+carte_cholera!R131</f>
        <v>Positif</v>
      </c>
      <c r="E131" t="str">
        <f>+carte_cholera!F131</f>
        <v>6.234928331889</v>
      </c>
      <c r="F131" t="str">
        <f>+carte_cholera!G131</f>
        <v xml:space="preserve"> 1.615224647621934</v>
      </c>
      <c r="G131" t="str">
        <f>+carte_cholera!I131</f>
        <v>Lacs</v>
      </c>
      <c r="H131" t="str">
        <f>+carte_cholera!J131</f>
        <v>MARITIME</v>
      </c>
      <c r="K131" t="s">
        <v>773</v>
      </c>
      <c r="L131">
        <v>131</v>
      </c>
      <c r="M131" t="s">
        <v>129</v>
      </c>
      <c r="N131" t="s">
        <v>10</v>
      </c>
      <c r="O131" t="s">
        <v>72</v>
      </c>
      <c r="P131" t="s">
        <v>73</v>
      </c>
      <c r="Q131" t="s">
        <v>774</v>
      </c>
      <c r="R131" t="s">
        <v>769</v>
      </c>
    </row>
    <row r="132" spans="1:18">
      <c r="A132" t="str">
        <f>+carte_cholera!A132</f>
        <v>Point ( 1.762305618314484 6.280782053118657)</v>
      </c>
      <c r="B132">
        <v>132</v>
      </c>
      <c r="C132" t="str">
        <f>+carte_cholera!E132</f>
        <v>AZIAGBACONDJI</v>
      </c>
      <c r="D132" t="str">
        <f>+carte_cholera!R132</f>
        <v>negatif</v>
      </c>
      <c r="E132" t="str">
        <f>+carte_cholera!F132</f>
        <v>6.280782053118657</v>
      </c>
      <c r="F132" t="str">
        <f>+carte_cholera!G132</f>
        <v xml:space="preserve"> 1.762305618314484</v>
      </c>
      <c r="G132" t="str">
        <f>+carte_cholera!I132</f>
        <v>Lacs</v>
      </c>
      <c r="H132" t="str">
        <f>+carte_cholera!J132</f>
        <v>MARITIME</v>
      </c>
      <c r="K132" t="s">
        <v>776</v>
      </c>
      <c r="L132">
        <v>132</v>
      </c>
      <c r="M132" t="s">
        <v>176</v>
      </c>
      <c r="N132" t="s">
        <v>18</v>
      </c>
      <c r="O132" t="s">
        <v>81</v>
      </c>
      <c r="P132" t="s">
        <v>82</v>
      </c>
      <c r="Q132" t="s">
        <v>774</v>
      </c>
      <c r="R132" t="s">
        <v>769</v>
      </c>
    </row>
    <row r="133" spans="1:18">
      <c r="A133" t="str">
        <f>+carte_cholera!A133</f>
        <v>Point ( 1.615224647621934 6.234928331889)</v>
      </c>
      <c r="B133">
        <v>133</v>
      </c>
      <c r="C133" t="str">
        <f>+carte_cholera!E133</f>
        <v>ZALIVE</v>
      </c>
      <c r="D133" t="str">
        <f>+carte_cholera!R133</f>
        <v>Positif</v>
      </c>
      <c r="E133" t="str">
        <f>+carte_cholera!F133</f>
        <v>6.234928331889</v>
      </c>
      <c r="F133" t="str">
        <f>+carte_cholera!G133</f>
        <v xml:space="preserve"> 1.615224647621934</v>
      </c>
      <c r="G133" t="str">
        <f>+carte_cholera!I133</f>
        <v>Lacs</v>
      </c>
      <c r="H133" t="str">
        <f>+carte_cholera!J133</f>
        <v>MARITIME</v>
      </c>
      <c r="K133" t="s">
        <v>773</v>
      </c>
      <c r="L133">
        <v>133</v>
      </c>
      <c r="M133" t="s">
        <v>177</v>
      </c>
      <c r="N133" t="s">
        <v>10</v>
      </c>
      <c r="O133" t="s">
        <v>72</v>
      </c>
      <c r="P133" t="s">
        <v>73</v>
      </c>
      <c r="Q133" t="s">
        <v>774</v>
      </c>
      <c r="R133" t="s">
        <v>769</v>
      </c>
    </row>
    <row r="134" spans="1:18">
      <c r="A134" t="str">
        <f>+carte_cholera!A134</f>
        <v>Point ( 1.5825646909844922 6.227396584278712)</v>
      </c>
      <c r="B134">
        <v>134</v>
      </c>
      <c r="C134" t="str">
        <f>+carte_cholera!E134</f>
        <v>AVEME</v>
      </c>
      <c r="D134" t="str">
        <f>+carte_cholera!R134</f>
        <v>Positif</v>
      </c>
      <c r="E134" t="str">
        <f>+carte_cholera!F134</f>
        <v>6.227396584278712</v>
      </c>
      <c r="F134" t="str">
        <f>+carte_cholera!G134</f>
        <v xml:space="preserve"> 1.5825646909844922</v>
      </c>
      <c r="G134" t="str">
        <f>+carte_cholera!I134</f>
        <v>Lacs</v>
      </c>
      <c r="H134" t="str">
        <f>+carte_cholera!J134</f>
        <v>MARITIME</v>
      </c>
      <c r="K134" t="s">
        <v>772</v>
      </c>
      <c r="L134">
        <v>134</v>
      </c>
      <c r="M134" t="s">
        <v>167</v>
      </c>
      <c r="N134" t="s">
        <v>10</v>
      </c>
      <c r="O134" t="s">
        <v>46</v>
      </c>
      <c r="P134" t="s">
        <v>47</v>
      </c>
      <c r="Q134" t="s">
        <v>774</v>
      </c>
      <c r="R134" t="s">
        <v>769</v>
      </c>
    </row>
    <row r="135" spans="1:18">
      <c r="A135" t="str">
        <f>+carte_cholera!A135</f>
        <v>Point ( 1.5825646909844922 6.227396584278712)</v>
      </c>
      <c r="B135">
        <v>135</v>
      </c>
      <c r="C135" t="str">
        <f>+carte_cholera!E135</f>
        <v>AVEME</v>
      </c>
      <c r="D135" t="str">
        <f>+carte_cholera!R135</f>
        <v>negatif</v>
      </c>
      <c r="E135" t="str">
        <f>+carte_cholera!F135</f>
        <v>6.227396584278712</v>
      </c>
      <c r="F135" t="str">
        <f>+carte_cholera!G135</f>
        <v xml:space="preserve"> 1.5825646909844922</v>
      </c>
      <c r="G135" t="str">
        <f>+carte_cholera!I135</f>
        <v>Lacs</v>
      </c>
      <c r="H135" t="str">
        <f>+carte_cholera!J135</f>
        <v>MARITIME</v>
      </c>
      <c r="K135" t="s">
        <v>772</v>
      </c>
      <c r="L135">
        <v>135</v>
      </c>
      <c r="M135" t="s">
        <v>167</v>
      </c>
      <c r="N135" t="s">
        <v>18</v>
      </c>
      <c r="O135" t="s">
        <v>46</v>
      </c>
      <c r="P135" t="s">
        <v>47</v>
      </c>
      <c r="Q135" t="s">
        <v>774</v>
      </c>
      <c r="R135" t="s">
        <v>769</v>
      </c>
    </row>
    <row r="136" spans="1:18">
      <c r="A136" t="str">
        <f>+carte_cholera!A136</f>
        <v>Point ( 1.5825646909844922 6.227396584278712)</v>
      </c>
      <c r="B136">
        <v>136</v>
      </c>
      <c r="C136" t="str">
        <f>+carte_cholera!E136</f>
        <v>AVEME</v>
      </c>
      <c r="D136" t="str">
        <f>+carte_cholera!R136</f>
        <v>Positif</v>
      </c>
      <c r="E136" t="str">
        <f>+carte_cholera!F136</f>
        <v>6.227396584278712</v>
      </c>
      <c r="F136" t="str">
        <f>+carte_cholera!G136</f>
        <v xml:space="preserve"> 1.5825646909844922</v>
      </c>
      <c r="G136" t="str">
        <f>+carte_cholera!I136</f>
        <v>Lacs</v>
      </c>
      <c r="H136" t="str">
        <f>+carte_cholera!J136</f>
        <v>MARITIME</v>
      </c>
      <c r="K136" t="s">
        <v>772</v>
      </c>
      <c r="L136">
        <v>136</v>
      </c>
      <c r="M136" t="s">
        <v>167</v>
      </c>
      <c r="N136" t="s">
        <v>10</v>
      </c>
      <c r="O136" t="s">
        <v>46</v>
      </c>
      <c r="P136" t="s">
        <v>47</v>
      </c>
      <c r="Q136" t="s">
        <v>774</v>
      </c>
      <c r="R136" t="s">
        <v>769</v>
      </c>
    </row>
    <row r="137" spans="1:18">
      <c r="A137" t="str">
        <f>+carte_cholera!A137</f>
        <v>Point ( 1.5825646909844922 6.227396584278712)</v>
      </c>
      <c r="B137">
        <v>137</v>
      </c>
      <c r="C137" t="str">
        <f>+carte_cholera!E137</f>
        <v>AVEME</v>
      </c>
      <c r="D137" t="str">
        <f>+carte_cholera!R137</f>
        <v>negatif</v>
      </c>
      <c r="E137" t="str">
        <f>+carte_cholera!F137</f>
        <v>6.227396584278712</v>
      </c>
      <c r="F137" t="str">
        <f>+carte_cholera!G137</f>
        <v xml:space="preserve"> 1.5825646909844922</v>
      </c>
      <c r="G137" t="str">
        <f>+carte_cholera!I137</f>
        <v>Lacs</v>
      </c>
      <c r="H137" t="str">
        <f>+carte_cholera!J137</f>
        <v>MARITIME</v>
      </c>
      <c r="K137" t="s">
        <v>772</v>
      </c>
      <c r="L137">
        <v>137</v>
      </c>
      <c r="M137" t="s">
        <v>167</v>
      </c>
      <c r="N137" t="s">
        <v>18</v>
      </c>
      <c r="O137" t="s">
        <v>46</v>
      </c>
      <c r="P137" t="s">
        <v>47</v>
      </c>
      <c r="Q137" t="s">
        <v>774</v>
      </c>
      <c r="R137" t="s">
        <v>769</v>
      </c>
    </row>
    <row r="138" spans="1:18">
      <c r="A138" t="str">
        <f>+carte_cholera!A138</f>
        <v>Point ( 1.6080765433497823 6.3322757043351965)</v>
      </c>
      <c r="B138">
        <v>138</v>
      </c>
      <c r="C138" t="str">
        <f>+carte_cholera!E138</f>
        <v>KOLIAFO</v>
      </c>
      <c r="D138" t="str">
        <f>+carte_cholera!R138</f>
        <v>Positif</v>
      </c>
      <c r="E138" t="str">
        <f>+carte_cholera!F138</f>
        <v>6.3322757043351965</v>
      </c>
      <c r="F138" t="str">
        <f>+carte_cholera!G138</f>
        <v xml:space="preserve"> 1.6080765433497823</v>
      </c>
      <c r="G138" t="str">
        <f>+carte_cholera!I138</f>
        <v>Lacs</v>
      </c>
      <c r="H138" t="str">
        <f>+carte_cholera!J138</f>
        <v>MARITIME</v>
      </c>
      <c r="K138" t="s">
        <v>799</v>
      </c>
      <c r="L138">
        <v>138</v>
      </c>
      <c r="M138" t="s">
        <v>178</v>
      </c>
      <c r="N138" t="s">
        <v>10</v>
      </c>
      <c r="O138" t="s">
        <v>169</v>
      </c>
      <c r="P138" t="s">
        <v>170</v>
      </c>
      <c r="Q138" t="s">
        <v>41</v>
      </c>
      <c r="R138" t="s">
        <v>769</v>
      </c>
    </row>
    <row r="139" spans="1:18">
      <c r="A139" t="str">
        <f>+carte_cholera!A139</f>
        <v>Point ( 1.5168108854708426 6.24021500926842)</v>
      </c>
      <c r="B139">
        <v>139</v>
      </c>
      <c r="C139" t="str">
        <f>+carte_cholera!E139</f>
        <v>BADOUGBE</v>
      </c>
      <c r="D139" t="str">
        <f>+carte_cholera!R139</f>
        <v>negatif</v>
      </c>
      <c r="E139" t="str">
        <f>+carte_cholera!F139</f>
        <v>6.24021500926842</v>
      </c>
      <c r="F139" t="str">
        <f>+carte_cholera!G139</f>
        <v xml:space="preserve"> 1.5168108854708426</v>
      </c>
      <c r="G139" t="str">
        <f>+carte_cholera!I139</f>
        <v>LACS</v>
      </c>
      <c r="H139" t="str">
        <f>+carte_cholera!J139</f>
        <v>MARITIME</v>
      </c>
      <c r="K139" t="s">
        <v>800</v>
      </c>
      <c r="L139">
        <v>139</v>
      </c>
      <c r="M139" t="s">
        <v>179</v>
      </c>
      <c r="N139" t="s">
        <v>18</v>
      </c>
      <c r="O139" t="s">
        <v>180</v>
      </c>
      <c r="P139" t="s">
        <v>181</v>
      </c>
      <c r="Q139" t="s">
        <v>774</v>
      </c>
      <c r="R139" t="s">
        <v>769</v>
      </c>
    </row>
    <row r="140" spans="1:18">
      <c r="A140" t="str">
        <f>+carte_cholera!A140</f>
        <v>Point ( 1.622224647621934 6.23928331889)</v>
      </c>
      <c r="B140">
        <v>140</v>
      </c>
      <c r="C140" t="str">
        <f>+carte_cholera!E140</f>
        <v>MESSAN CONDJI</v>
      </c>
      <c r="D140" t="str">
        <f>+carte_cholera!R140</f>
        <v>Positif</v>
      </c>
      <c r="E140" t="str">
        <f>+carte_cholera!F140</f>
        <v>6.23928331889</v>
      </c>
      <c r="F140" t="str">
        <f>+carte_cholera!G140</f>
        <v xml:space="preserve"> 1.622224647621934</v>
      </c>
      <c r="G140" t="str">
        <f>+carte_cholera!I140</f>
        <v>Lacs</v>
      </c>
      <c r="H140" t="str">
        <f>+carte_cholera!J140</f>
        <v>MARITIME</v>
      </c>
      <c r="K140" t="s">
        <v>1374</v>
      </c>
      <c r="L140">
        <v>140</v>
      </c>
      <c r="M140" t="s">
        <v>114</v>
      </c>
      <c r="N140" t="s">
        <v>10</v>
      </c>
      <c r="O140" t="s">
        <v>1373</v>
      </c>
      <c r="P140" t="s">
        <v>1372</v>
      </c>
      <c r="Q140" t="s">
        <v>774</v>
      </c>
      <c r="R140" t="s">
        <v>769</v>
      </c>
    </row>
    <row r="141" spans="1:18">
      <c r="A141" t="str">
        <f>+carte_cholera!A141</f>
        <v>Point ( 1.615224647621934 6.234928331889)</v>
      </c>
      <c r="B141">
        <v>141</v>
      </c>
      <c r="C141" t="str">
        <f>+carte_cholera!E141</f>
        <v>DEGBENOU</v>
      </c>
      <c r="D141" t="str">
        <f>+carte_cholera!R141</f>
        <v>Positif</v>
      </c>
      <c r="E141" t="str">
        <f>+carte_cholera!F141</f>
        <v>6.234928331889</v>
      </c>
      <c r="F141" t="str">
        <f>+carte_cholera!G141</f>
        <v xml:space="preserve"> 1.615224647621934</v>
      </c>
      <c r="G141" t="str">
        <f>+carte_cholera!I141</f>
        <v>Lacs</v>
      </c>
      <c r="H141" t="str">
        <f>+carte_cholera!J141</f>
        <v>MARITIME</v>
      </c>
      <c r="K141" t="s">
        <v>773</v>
      </c>
      <c r="L141">
        <v>141</v>
      </c>
      <c r="M141" t="s">
        <v>130</v>
      </c>
      <c r="N141" t="s">
        <v>10</v>
      </c>
      <c r="O141" t="s">
        <v>72</v>
      </c>
      <c r="P141" t="s">
        <v>73</v>
      </c>
      <c r="Q141" t="s">
        <v>774</v>
      </c>
      <c r="R141" t="s">
        <v>769</v>
      </c>
    </row>
    <row r="142" spans="1:18">
      <c r="A142" t="str">
        <f>+carte_cholera!A142</f>
        <v>Point ( 1.6439292283123141 6.3355526469012675)</v>
      </c>
      <c r="B142">
        <v>142</v>
      </c>
      <c r="C142" t="str">
        <f>+carte_cholera!E142</f>
        <v>MELLY DJIGBE</v>
      </c>
      <c r="D142" t="str">
        <f>+carte_cholera!R142</f>
        <v>Positif</v>
      </c>
      <c r="E142" t="str">
        <f>+carte_cholera!F142</f>
        <v>6.3355526469012675</v>
      </c>
      <c r="F142" t="str">
        <f>+carte_cholera!G142</f>
        <v xml:space="preserve"> 1.6439292283123141</v>
      </c>
      <c r="G142" t="str">
        <f>+carte_cholera!I142</f>
        <v>Lacs</v>
      </c>
      <c r="H142" t="str">
        <f>+carte_cholera!J142</f>
        <v>MARITIME</v>
      </c>
      <c r="K142" t="s">
        <v>801</v>
      </c>
      <c r="L142">
        <v>142</v>
      </c>
      <c r="M142" t="s">
        <v>186</v>
      </c>
      <c r="N142" t="s">
        <v>10</v>
      </c>
      <c r="O142" t="s">
        <v>187</v>
      </c>
      <c r="P142" t="s">
        <v>188</v>
      </c>
      <c r="Q142" t="s">
        <v>41</v>
      </c>
      <c r="R142" t="s">
        <v>769</v>
      </c>
    </row>
    <row r="143" spans="1:18">
      <c r="A143" t="str">
        <f>+carte_cholera!A143</f>
        <v>Point ( 1.5825646909844922 6.227396584278712)</v>
      </c>
      <c r="B143">
        <v>143</v>
      </c>
      <c r="C143" t="str">
        <f>+carte_cholera!E143</f>
        <v>AVEME</v>
      </c>
      <c r="D143" t="str">
        <f>+carte_cholera!R143</f>
        <v>Positif</v>
      </c>
      <c r="E143" t="str">
        <f>+carte_cholera!F143</f>
        <v>6.227396584278712</v>
      </c>
      <c r="F143" t="str">
        <f>+carte_cholera!G143</f>
        <v xml:space="preserve"> 1.5825646909844922</v>
      </c>
      <c r="G143" t="str">
        <f>+carte_cholera!I143</f>
        <v>Lacs</v>
      </c>
      <c r="H143" t="str">
        <f>+carte_cholera!J143</f>
        <v>MARITIME</v>
      </c>
      <c r="K143" t="s">
        <v>772</v>
      </c>
      <c r="L143">
        <v>143</v>
      </c>
      <c r="M143" t="s">
        <v>167</v>
      </c>
      <c r="N143" t="s">
        <v>10</v>
      </c>
      <c r="O143" t="s">
        <v>46</v>
      </c>
      <c r="P143" t="s">
        <v>47</v>
      </c>
      <c r="Q143" t="s">
        <v>774</v>
      </c>
      <c r="R143" t="s">
        <v>769</v>
      </c>
    </row>
    <row r="144" spans="1:18">
      <c r="A144" t="str">
        <f>+carte_cholera!A144</f>
        <v>Point ( 1.5825646909844922 6.227396584278712)</v>
      </c>
      <c r="B144">
        <v>144</v>
      </c>
      <c r="C144" t="str">
        <f>+carte_cholera!E144</f>
        <v>AVEME</v>
      </c>
      <c r="D144" t="str">
        <f>+carte_cholera!R144</f>
        <v>Positif</v>
      </c>
      <c r="E144" t="str">
        <f>+carte_cholera!F144</f>
        <v>6.227396584278712</v>
      </c>
      <c r="F144" t="str">
        <f>+carte_cholera!G144</f>
        <v xml:space="preserve"> 1.5825646909844922</v>
      </c>
      <c r="G144" t="str">
        <f>+carte_cholera!I144</f>
        <v>Lacs</v>
      </c>
      <c r="H144" t="str">
        <f>+carte_cholera!J144</f>
        <v>MARITIME</v>
      </c>
      <c r="K144" t="s">
        <v>772</v>
      </c>
      <c r="L144">
        <v>144</v>
      </c>
      <c r="M144" t="s">
        <v>167</v>
      </c>
      <c r="N144" t="s">
        <v>10</v>
      </c>
      <c r="O144" t="s">
        <v>46</v>
      </c>
      <c r="P144" t="s">
        <v>47</v>
      </c>
      <c r="Q144" t="s">
        <v>774</v>
      </c>
      <c r="R144" t="s">
        <v>769</v>
      </c>
    </row>
    <row r="145" spans="1:18">
      <c r="A145" t="str">
        <f>+carte_cholera!A145</f>
        <v>Point ( 1.5825646909844922 6.227396584278712)</v>
      </c>
      <c r="B145">
        <v>145</v>
      </c>
      <c r="C145" t="str">
        <f>+carte_cholera!E145</f>
        <v>AVEME</v>
      </c>
      <c r="D145" t="str">
        <f>+carte_cholera!R145</f>
        <v>Positif</v>
      </c>
      <c r="E145" t="str">
        <f>+carte_cholera!F145</f>
        <v>6.227396584278712</v>
      </c>
      <c r="F145" t="str">
        <f>+carte_cholera!G145</f>
        <v xml:space="preserve"> 1.5825646909844922</v>
      </c>
      <c r="G145" t="str">
        <f>+carte_cholera!I145</f>
        <v>Lacs</v>
      </c>
      <c r="H145" t="str">
        <f>+carte_cholera!J145</f>
        <v>MARITIME</v>
      </c>
      <c r="K145" t="s">
        <v>772</v>
      </c>
      <c r="L145">
        <v>145</v>
      </c>
      <c r="M145" t="s">
        <v>167</v>
      </c>
      <c r="N145" t="s">
        <v>10</v>
      </c>
      <c r="O145" t="s">
        <v>46</v>
      </c>
      <c r="P145" t="s">
        <v>47</v>
      </c>
      <c r="Q145" t="s">
        <v>774</v>
      </c>
      <c r="R145" t="s">
        <v>769</v>
      </c>
    </row>
    <row r="146" spans="1:18">
      <c r="A146" t="str">
        <f>+carte_cholera!A146</f>
        <v>Point ( 1.5825646909844922 6.227396584278712)</v>
      </c>
      <c r="B146">
        <v>146</v>
      </c>
      <c r="C146" t="str">
        <f>+carte_cholera!E146</f>
        <v>AVEME</v>
      </c>
      <c r="D146" t="str">
        <f>+carte_cholera!R146</f>
        <v>Positif</v>
      </c>
      <c r="E146" t="str">
        <f>+carte_cholera!F146</f>
        <v>6.227396584278712</v>
      </c>
      <c r="F146" t="str">
        <f>+carte_cholera!G146</f>
        <v xml:space="preserve"> 1.5825646909844922</v>
      </c>
      <c r="G146" t="str">
        <f>+carte_cholera!I146</f>
        <v>Lacs</v>
      </c>
      <c r="H146" t="str">
        <f>+carte_cholera!J146</f>
        <v>MARITIME</v>
      </c>
      <c r="K146" t="s">
        <v>772</v>
      </c>
      <c r="L146">
        <v>146</v>
      </c>
      <c r="M146" t="s">
        <v>167</v>
      </c>
      <c r="N146" t="s">
        <v>10</v>
      </c>
      <c r="O146" t="s">
        <v>46</v>
      </c>
      <c r="P146" t="s">
        <v>47</v>
      </c>
      <c r="Q146" t="s">
        <v>774</v>
      </c>
      <c r="R146" t="s">
        <v>769</v>
      </c>
    </row>
    <row r="147" spans="1:18">
      <c r="A147" t="str">
        <f>+carte_cholera!A147</f>
        <v>Point ( 1.7100843467076863 6.342400142208208)</v>
      </c>
      <c r="B147">
        <v>147</v>
      </c>
      <c r="C147" t="str">
        <f>+carte_cholera!E147</f>
        <v>AKLAKOU</v>
      </c>
      <c r="D147" t="str">
        <f>+carte_cholera!R147</f>
        <v>negatif</v>
      </c>
      <c r="E147" t="str">
        <f>+carte_cholera!F147</f>
        <v>6.342400142208208</v>
      </c>
      <c r="F147" t="str">
        <f>+carte_cholera!G147</f>
        <v xml:space="preserve"> 1.7100843467076863</v>
      </c>
      <c r="G147" t="str">
        <f>+carte_cholera!I147</f>
        <v>Lacs</v>
      </c>
      <c r="H147" t="str">
        <f>+carte_cholera!J147</f>
        <v>MARITIME</v>
      </c>
      <c r="K147" t="s">
        <v>802</v>
      </c>
      <c r="L147">
        <v>147</v>
      </c>
      <c r="M147" t="s">
        <v>189</v>
      </c>
      <c r="N147" t="s">
        <v>18</v>
      </c>
      <c r="O147" t="s">
        <v>190</v>
      </c>
      <c r="P147" t="s">
        <v>191</v>
      </c>
      <c r="Q147" t="s">
        <v>41</v>
      </c>
      <c r="R147" t="s">
        <v>769</v>
      </c>
    </row>
    <row r="148" spans="1:18">
      <c r="A148" t="str">
        <f>+carte_cholera!A148</f>
        <v>Point ( 1.510433835226274 6.2158120134552854)</v>
      </c>
      <c r="B148">
        <v>148</v>
      </c>
      <c r="C148" t="str">
        <f>+carte_cholera!E148</f>
        <v>KPEME</v>
      </c>
      <c r="D148" t="str">
        <f>+carte_cholera!R148</f>
        <v>negatif</v>
      </c>
      <c r="E148" t="str">
        <f>+carte_cholera!F148</f>
        <v>6.2158120134552854</v>
      </c>
      <c r="F148" t="str">
        <f>+carte_cholera!G148</f>
        <v xml:space="preserve"> 1.510433835226274</v>
      </c>
      <c r="G148" t="str">
        <f>+carte_cholera!I148</f>
        <v>Lacs</v>
      </c>
      <c r="H148" t="str">
        <f>+carte_cholera!J148</f>
        <v>MARITIME</v>
      </c>
      <c r="K148" t="s">
        <v>803</v>
      </c>
      <c r="L148">
        <v>148</v>
      </c>
      <c r="M148" t="s">
        <v>192</v>
      </c>
      <c r="N148" t="s">
        <v>18</v>
      </c>
      <c r="O148" t="s">
        <v>193</v>
      </c>
      <c r="P148" t="s">
        <v>194</v>
      </c>
      <c r="Q148" t="s">
        <v>774</v>
      </c>
      <c r="R148" t="s">
        <v>769</v>
      </c>
    </row>
    <row r="149" spans="1:18">
      <c r="A149" t="str">
        <f>+carte_cholera!A149</f>
        <v>Point ( 1.6080765433497823 6.3322757043351965)</v>
      </c>
      <c r="B149">
        <v>149</v>
      </c>
      <c r="C149" t="str">
        <f>+carte_cholera!E149</f>
        <v>ANFOIN</v>
      </c>
      <c r="D149" t="str">
        <f>+carte_cholera!R149</f>
        <v>negatif</v>
      </c>
      <c r="E149" t="str">
        <f>+carte_cholera!F149</f>
        <v>6.3322757043351965</v>
      </c>
      <c r="F149" t="str">
        <f>+carte_cholera!G149</f>
        <v xml:space="preserve"> 1.6080765433497823</v>
      </c>
      <c r="G149" t="str">
        <f>+carte_cholera!I149</f>
        <v>Lacs</v>
      </c>
      <c r="H149" t="str">
        <f>+carte_cholera!J149</f>
        <v>MARITIME</v>
      </c>
      <c r="K149" t="s">
        <v>799</v>
      </c>
      <c r="L149">
        <v>149</v>
      </c>
      <c r="M149" t="s">
        <v>168</v>
      </c>
      <c r="N149" t="s">
        <v>18</v>
      </c>
      <c r="O149" t="s">
        <v>169</v>
      </c>
      <c r="P149" t="s">
        <v>170</v>
      </c>
      <c r="Q149" t="s">
        <v>41</v>
      </c>
      <c r="R149" t="s">
        <v>769</v>
      </c>
    </row>
    <row r="150" spans="1:18">
      <c r="A150" t="str">
        <f>+carte_cholera!A150</f>
        <v>Point ( 1.6224774904513273 6.238011398698564)</v>
      </c>
      <c r="B150">
        <v>150</v>
      </c>
      <c r="C150" t="str">
        <f>+carte_cholera!E150</f>
        <v>SANVEE CONDJI</v>
      </c>
      <c r="D150" t="str">
        <f>+carte_cholera!R150</f>
        <v>negatif</v>
      </c>
      <c r="E150" t="str">
        <f>+carte_cholera!F150</f>
        <v>6.238011398698564</v>
      </c>
      <c r="F150" t="str">
        <f>+carte_cholera!G150</f>
        <v xml:space="preserve"> 1.6224774904513273</v>
      </c>
      <c r="G150" t="str">
        <f>+carte_cholera!I150</f>
        <v>Lacs</v>
      </c>
      <c r="H150" t="str">
        <f>+carte_cholera!J150</f>
        <v>MARITIME</v>
      </c>
      <c r="K150" t="s">
        <v>804</v>
      </c>
      <c r="L150">
        <v>150</v>
      </c>
      <c r="M150" t="s">
        <v>195</v>
      </c>
      <c r="N150" t="s">
        <v>18</v>
      </c>
      <c r="O150" t="s">
        <v>196</v>
      </c>
      <c r="P150" t="s">
        <v>197</v>
      </c>
      <c r="Q150" t="s">
        <v>774</v>
      </c>
      <c r="R150" t="s">
        <v>769</v>
      </c>
    </row>
    <row r="151" spans="1:18">
      <c r="A151" t="str">
        <f>+carte_cholera!A151</f>
        <v>Point ( 1.5825646909844922 6.227396584278712)</v>
      </c>
      <c r="B151">
        <v>151</v>
      </c>
      <c r="C151" t="str">
        <f>+carte_cholera!E151</f>
        <v>AVEME</v>
      </c>
      <c r="D151" t="str">
        <f>+carte_cholera!R151</f>
        <v>negatif</v>
      </c>
      <c r="E151" t="str">
        <f>+carte_cholera!F151</f>
        <v>6.227396584278712</v>
      </c>
      <c r="F151" t="str">
        <f>+carte_cholera!G151</f>
        <v xml:space="preserve"> 1.5825646909844922</v>
      </c>
      <c r="G151" t="str">
        <f>+carte_cholera!I151</f>
        <v>Lacs</v>
      </c>
      <c r="H151" t="str">
        <f>+carte_cholera!J151</f>
        <v>MARITIME</v>
      </c>
      <c r="K151" t="s">
        <v>772</v>
      </c>
      <c r="L151">
        <v>151</v>
      </c>
      <c r="M151" t="s">
        <v>167</v>
      </c>
      <c r="N151" t="s">
        <v>18</v>
      </c>
      <c r="O151" t="s">
        <v>46</v>
      </c>
      <c r="P151" t="s">
        <v>47</v>
      </c>
      <c r="Q151" t="s">
        <v>774</v>
      </c>
      <c r="R151" t="s">
        <v>769</v>
      </c>
    </row>
    <row r="152" spans="1:18">
      <c r="A152" t="str">
        <f>+carte_cholera!A152</f>
        <v>Point ( 1.5825646909844922 6.227396584278712)</v>
      </c>
      <c r="B152">
        <v>152</v>
      </c>
      <c r="C152" t="str">
        <f>+carte_cholera!E152</f>
        <v>AVEME</v>
      </c>
      <c r="D152" t="str">
        <f>+carte_cholera!R152</f>
        <v>negatif</v>
      </c>
      <c r="E152" t="str">
        <f>+carte_cholera!F152</f>
        <v>6.227396584278712</v>
      </c>
      <c r="F152" t="str">
        <f>+carte_cholera!G152</f>
        <v xml:space="preserve"> 1.5825646909844922</v>
      </c>
      <c r="G152" t="str">
        <f>+carte_cholera!I152</f>
        <v>Lacs</v>
      </c>
      <c r="H152" t="str">
        <f>+carte_cholera!J152</f>
        <v>MARITIME</v>
      </c>
      <c r="K152" t="s">
        <v>772</v>
      </c>
      <c r="L152">
        <v>152</v>
      </c>
      <c r="M152" t="s">
        <v>167</v>
      </c>
      <c r="N152" t="s">
        <v>18</v>
      </c>
      <c r="O152" t="s">
        <v>46</v>
      </c>
      <c r="P152" t="s">
        <v>47</v>
      </c>
      <c r="Q152" t="s">
        <v>774</v>
      </c>
      <c r="R152" t="s">
        <v>769</v>
      </c>
    </row>
    <row r="153" spans="1:18">
      <c r="A153" t="str">
        <f>+carte_cholera!A153</f>
        <v>Point ( 1.5825646909844922 6.227396584278712)</v>
      </c>
      <c r="B153">
        <v>153</v>
      </c>
      <c r="C153" t="str">
        <f>+carte_cholera!E153</f>
        <v>AVEME</v>
      </c>
      <c r="D153" t="str">
        <f>+carte_cholera!R153</f>
        <v>negatif</v>
      </c>
      <c r="E153" t="str">
        <f>+carte_cholera!F153</f>
        <v>6.227396584278712</v>
      </c>
      <c r="F153" t="str">
        <f>+carte_cholera!G153</f>
        <v xml:space="preserve"> 1.5825646909844922</v>
      </c>
      <c r="G153" t="str">
        <f>+carte_cholera!I153</f>
        <v>Lacs</v>
      </c>
      <c r="H153" t="str">
        <f>+carte_cholera!J153</f>
        <v>MARITIME</v>
      </c>
      <c r="K153" t="s">
        <v>772</v>
      </c>
      <c r="L153">
        <v>153</v>
      </c>
      <c r="M153" t="s">
        <v>167</v>
      </c>
      <c r="N153" t="s">
        <v>18</v>
      </c>
      <c r="O153" t="s">
        <v>46</v>
      </c>
      <c r="P153" t="s">
        <v>47</v>
      </c>
      <c r="Q153" t="s">
        <v>774</v>
      </c>
      <c r="R153" t="s">
        <v>769</v>
      </c>
    </row>
    <row r="154" spans="1:18">
      <c r="A154" t="str">
        <f>+carte_cholera!A154</f>
        <v>Point ( 1.6080765433497823 6.3322757043351965)</v>
      </c>
      <c r="B154">
        <v>154</v>
      </c>
      <c r="C154" t="str">
        <f>+carte_cholera!E154</f>
        <v>ANFOIN</v>
      </c>
      <c r="D154" t="str">
        <f>+carte_cholera!R154</f>
        <v>negatif</v>
      </c>
      <c r="E154" t="str">
        <f>+carte_cholera!F154</f>
        <v>6.3322757043351965</v>
      </c>
      <c r="F154" t="str">
        <f>+carte_cholera!G154</f>
        <v xml:space="preserve"> 1.6080765433497823</v>
      </c>
      <c r="G154" t="str">
        <f>+carte_cholera!I154</f>
        <v>Lacs</v>
      </c>
      <c r="H154" t="str">
        <f>+carte_cholera!J154</f>
        <v>MARITIME</v>
      </c>
      <c r="K154" t="s">
        <v>799</v>
      </c>
      <c r="L154">
        <v>154</v>
      </c>
      <c r="M154" t="s">
        <v>168</v>
      </c>
      <c r="N154" t="s">
        <v>18</v>
      </c>
      <c r="O154" t="s">
        <v>169</v>
      </c>
      <c r="P154" t="s">
        <v>170</v>
      </c>
      <c r="Q154" t="s">
        <v>41</v>
      </c>
      <c r="R154" t="s">
        <v>769</v>
      </c>
    </row>
    <row r="155" spans="1:18">
      <c r="A155" t="str">
        <f>+carte_cholera!A155</f>
        <v>Point ( 1.762305618314484 6.280782053118657)</v>
      </c>
      <c r="B155">
        <v>155</v>
      </c>
      <c r="C155" t="str">
        <f>+carte_cholera!E155</f>
        <v>TOGBECONDJI</v>
      </c>
      <c r="D155" t="str">
        <f>+carte_cholera!R155</f>
        <v>Positif</v>
      </c>
      <c r="E155" t="str">
        <f>+carte_cholera!F155</f>
        <v>6.280782053118657</v>
      </c>
      <c r="F155" t="str">
        <f>+carte_cholera!G155</f>
        <v xml:space="preserve"> 1.762305618314484</v>
      </c>
      <c r="G155" t="str">
        <f>+carte_cholera!I155</f>
        <v>Lacs</v>
      </c>
      <c r="H155" t="str">
        <f>+carte_cholera!J155</f>
        <v>MARITIME</v>
      </c>
      <c r="K155" t="s">
        <v>776</v>
      </c>
      <c r="L155">
        <v>155</v>
      </c>
      <c r="M155" t="s">
        <v>80</v>
      </c>
      <c r="N155" t="s">
        <v>10</v>
      </c>
      <c r="O155" t="s">
        <v>81</v>
      </c>
      <c r="P155" t="s">
        <v>82</v>
      </c>
      <c r="Q155" t="s">
        <v>774</v>
      </c>
      <c r="R155" t="s">
        <v>769</v>
      </c>
    </row>
    <row r="156" spans="1:18">
      <c r="A156" t="str">
        <f>+carte_cholera!A156</f>
        <v>Point ( 1.762305618314484 6.280782053118657)</v>
      </c>
      <c r="B156">
        <v>156</v>
      </c>
      <c r="C156" t="str">
        <f>+carte_cholera!E156</f>
        <v>TOGBECONDJI</v>
      </c>
      <c r="D156" t="str">
        <f>+carte_cholera!R156</f>
        <v>Positif</v>
      </c>
      <c r="E156" t="str">
        <f>+carte_cholera!F156</f>
        <v>6.280782053118657</v>
      </c>
      <c r="F156" t="str">
        <f>+carte_cholera!G156</f>
        <v xml:space="preserve"> 1.762305618314484</v>
      </c>
      <c r="G156" t="str">
        <f>+carte_cholera!I156</f>
        <v>Lacs</v>
      </c>
      <c r="H156" t="str">
        <f>+carte_cholera!J156</f>
        <v>MARITIME</v>
      </c>
      <c r="K156" t="s">
        <v>776</v>
      </c>
      <c r="L156">
        <v>156</v>
      </c>
      <c r="M156" t="s">
        <v>80</v>
      </c>
      <c r="N156" t="s">
        <v>10</v>
      </c>
      <c r="O156" t="s">
        <v>81</v>
      </c>
      <c r="P156" t="s">
        <v>82</v>
      </c>
      <c r="Q156" t="s">
        <v>774</v>
      </c>
      <c r="R156" t="s">
        <v>769</v>
      </c>
    </row>
    <row r="157" spans="1:18">
      <c r="A157" t="str">
        <f>+carte_cholera!A157</f>
        <v>Point ( 1.3065224647621934 6.170206928331889)</v>
      </c>
      <c r="B157">
        <v>157</v>
      </c>
      <c r="C157" t="str">
        <f>+carte_cholera!E157</f>
        <v>Adamavo</v>
      </c>
      <c r="D157" t="str">
        <f>+carte_cholera!R157</f>
        <v>negatif</v>
      </c>
      <c r="E157" t="str">
        <f>+carte_cholera!F157</f>
        <v>6.170206928331889</v>
      </c>
      <c r="F157" t="str">
        <f>+carte_cholera!G157</f>
        <v xml:space="preserve"> 1.3065224647621934</v>
      </c>
      <c r="G157" t="str">
        <f>+carte_cholera!I157</f>
        <v>Golfe</v>
      </c>
      <c r="H157" t="str">
        <f>+carte_cholera!J157</f>
        <v>Grand Lomé</v>
      </c>
      <c r="K157" t="s">
        <v>207</v>
      </c>
      <c r="L157">
        <v>157</v>
      </c>
      <c r="M157" t="s">
        <v>25</v>
      </c>
      <c r="N157" t="s">
        <v>18</v>
      </c>
      <c r="O157" t="s">
        <v>57</v>
      </c>
      <c r="P157" t="s">
        <v>58</v>
      </c>
      <c r="Q157" t="s">
        <v>13</v>
      </c>
      <c r="R157" t="s">
        <v>14</v>
      </c>
    </row>
    <row r="158" spans="1:18">
      <c r="A158" t="str">
        <f>+carte_cholera!A158</f>
        <v>Point (1.3275633519218346 6.176026591764903)</v>
      </c>
      <c r="B158">
        <v>158</v>
      </c>
      <c r="C158" t="str">
        <f>+carte_cholera!E158</f>
        <v>Baguida</v>
      </c>
      <c r="D158" t="str">
        <f>+carte_cholera!R158</f>
        <v>negatif</v>
      </c>
      <c r="E158" t="str">
        <f>+carte_cholera!F158</f>
        <v>6.176026591764903</v>
      </c>
      <c r="F158" t="str">
        <f>+carte_cholera!G158</f>
        <v>1.3275633519218346</v>
      </c>
      <c r="G158" t="str">
        <f>+carte_cholera!I158</f>
        <v>Golfe</v>
      </c>
      <c r="H158" t="str">
        <f>+carte_cholera!J158</f>
        <v>Grand Lomé</v>
      </c>
      <c r="K158" t="s">
        <v>203</v>
      </c>
      <c r="L158">
        <v>158</v>
      </c>
      <c r="M158" t="s">
        <v>140</v>
      </c>
      <c r="N158" t="s">
        <v>18</v>
      </c>
      <c r="O158" t="s">
        <v>19</v>
      </c>
      <c r="P158" t="s">
        <v>20</v>
      </c>
      <c r="Q158" t="s">
        <v>13</v>
      </c>
      <c r="R158" t="s">
        <v>14</v>
      </c>
    </row>
    <row r="159" spans="1:18">
      <c r="A159" t="str">
        <f>+carte_cholera!A159</f>
        <v>Point (1.546666 6.5227778)</v>
      </c>
      <c r="B159">
        <v>159</v>
      </c>
      <c r="C159" t="str">
        <f>+carte_cholera!E159</f>
        <v>Aloenou</v>
      </c>
      <c r="D159" t="str">
        <f>+carte_cholera!R159</f>
        <v>negatif</v>
      </c>
      <c r="E159" t="str">
        <f>+carte_cholera!F159</f>
        <v>6.5227778</v>
      </c>
      <c r="F159" t="str">
        <f>+carte_cholera!G159</f>
        <v>1.546666</v>
      </c>
      <c r="G159" t="str">
        <f>+carte_cholera!I159</f>
        <v>BAS-MONO</v>
      </c>
      <c r="H159" t="str">
        <f>+carte_cholera!J159</f>
        <v>MARITIME</v>
      </c>
      <c r="K159" t="s">
        <v>805</v>
      </c>
      <c r="L159">
        <v>159</v>
      </c>
      <c r="M159" t="s">
        <v>148</v>
      </c>
      <c r="N159" t="s">
        <v>18</v>
      </c>
      <c r="O159" t="s">
        <v>149</v>
      </c>
      <c r="P159" t="s">
        <v>150</v>
      </c>
      <c r="Q159" t="s">
        <v>789</v>
      </c>
      <c r="R159" t="s">
        <v>769</v>
      </c>
    </row>
    <row r="160" spans="1:18">
      <c r="A160" t="str">
        <f>+carte_cholera!A160</f>
        <v>Point ( 1.7525687628133895 6.4423469782211)</v>
      </c>
      <c r="B160">
        <v>160</v>
      </c>
      <c r="C160" t="str">
        <f>+carte_cholera!E160</f>
        <v>Batonou, quatier Adjigo</v>
      </c>
      <c r="D160" t="str">
        <f>+carte_cholera!R160</f>
        <v>Positif</v>
      </c>
      <c r="E160" t="str">
        <f>+carte_cholera!F160</f>
        <v>6.4423469782211</v>
      </c>
      <c r="F160" t="str">
        <f>+carte_cholera!G160</f>
        <v xml:space="preserve"> 1.7525687628133895</v>
      </c>
      <c r="G160" t="str">
        <f>+carte_cholera!I160</f>
        <v>BAS-MONO</v>
      </c>
      <c r="H160" t="str">
        <f>+carte_cholera!J160</f>
        <v>MARITIME</v>
      </c>
      <c r="K160" t="s">
        <v>806</v>
      </c>
      <c r="L160">
        <v>160</v>
      </c>
      <c r="M160" t="s">
        <v>151</v>
      </c>
      <c r="N160" t="s">
        <v>10</v>
      </c>
      <c r="O160" t="s">
        <v>152</v>
      </c>
      <c r="P160" t="s">
        <v>153</v>
      </c>
      <c r="Q160" t="s">
        <v>789</v>
      </c>
      <c r="R160" t="s">
        <v>769</v>
      </c>
    </row>
    <row r="161" spans="1:18">
      <c r="A161" t="str">
        <f>+carte_cholera!A161</f>
        <v>Point ( 1.212917 6.221111)</v>
      </c>
      <c r="B161">
        <v>161</v>
      </c>
      <c r="C161" t="str">
        <f>+carte_cholera!E161</f>
        <v>Sanguéra Vogomé</v>
      </c>
      <c r="D161" t="str">
        <f>+carte_cholera!R161</f>
        <v>negatif</v>
      </c>
      <c r="E161" t="str">
        <f>+carte_cholera!F161</f>
        <v>6.221111</v>
      </c>
      <c r="F161" t="str">
        <f>+carte_cholera!G161</f>
        <v xml:space="preserve"> 1.212917</v>
      </c>
      <c r="G161" t="str">
        <f>+carte_cholera!I161</f>
        <v xml:space="preserve">Agoè-Nyivé </v>
      </c>
      <c r="H161" t="str">
        <f>+carte_cholera!J161</f>
        <v>Grand Lomé</v>
      </c>
      <c r="K161" t="s">
        <v>807</v>
      </c>
      <c r="L161">
        <v>161</v>
      </c>
      <c r="M161" t="s">
        <v>154</v>
      </c>
      <c r="N161" t="s">
        <v>18</v>
      </c>
      <c r="O161" t="s">
        <v>155</v>
      </c>
      <c r="P161" t="s">
        <v>156</v>
      </c>
      <c r="Q161" t="s">
        <v>778</v>
      </c>
      <c r="R161" t="s">
        <v>14</v>
      </c>
    </row>
    <row r="162" spans="1:18">
      <c r="A162" t="str">
        <f>+carte_cholera!A162</f>
        <v>Point ( 1.196261 6.207092)</v>
      </c>
      <c r="B162">
        <v>162</v>
      </c>
      <c r="C162" t="str">
        <f>+carte_cholera!E162</f>
        <v>Agbalepedo</v>
      </c>
      <c r="D162" t="str">
        <f>+carte_cholera!R162</f>
        <v>negatif</v>
      </c>
      <c r="E162" t="str">
        <f>+carte_cholera!F162</f>
        <v>6.207092</v>
      </c>
      <c r="F162" t="str">
        <f>+carte_cholera!G162</f>
        <v xml:space="preserve"> 1.196261</v>
      </c>
      <c r="G162" t="str">
        <f>+carte_cholera!I162</f>
        <v xml:space="preserve">Agoè-Nyivé </v>
      </c>
      <c r="H162" t="str">
        <f>+carte_cholera!J162</f>
        <v>Grand Lomé</v>
      </c>
      <c r="K162" t="s">
        <v>808</v>
      </c>
      <c r="L162">
        <v>162</v>
      </c>
      <c r="M162" t="s">
        <v>157</v>
      </c>
      <c r="N162" t="s">
        <v>18</v>
      </c>
      <c r="O162" t="s">
        <v>158</v>
      </c>
      <c r="P162" t="s">
        <v>159</v>
      </c>
      <c r="Q162" t="s">
        <v>778</v>
      </c>
      <c r="R162" t="s">
        <v>14</v>
      </c>
    </row>
    <row r="163" spans="1:18">
      <c r="A163" t="str">
        <f>+carte_cholera!A163</f>
        <v>Point ( 1.203927 6.250142)</v>
      </c>
      <c r="B163">
        <v>163</v>
      </c>
      <c r="C163" t="str">
        <f>+carte_cholera!E163</f>
        <v>Agoè Zongo</v>
      </c>
      <c r="D163" t="str">
        <f>+carte_cholera!R163</f>
        <v>Positif</v>
      </c>
      <c r="E163" t="str">
        <f>+carte_cholera!F163</f>
        <v>6.250142</v>
      </c>
      <c r="F163" t="str">
        <f>+carte_cholera!G163</f>
        <v xml:space="preserve"> 1.203927</v>
      </c>
      <c r="G163" t="str">
        <f>+carte_cholera!I163</f>
        <v xml:space="preserve">Agoè-Nyivé </v>
      </c>
      <c r="H163" t="str">
        <f>+carte_cholera!J163</f>
        <v>Grand Lomé</v>
      </c>
      <c r="K163" t="s">
        <v>809</v>
      </c>
      <c r="L163">
        <v>163</v>
      </c>
      <c r="M163" t="s">
        <v>160</v>
      </c>
      <c r="N163" t="s">
        <v>10</v>
      </c>
      <c r="O163" t="s">
        <v>161</v>
      </c>
      <c r="P163" t="s">
        <v>162</v>
      </c>
      <c r="Q163" t="s">
        <v>778</v>
      </c>
      <c r="R163" t="s">
        <v>14</v>
      </c>
    </row>
    <row r="164" spans="1:18">
      <c r="A164" t="str">
        <f>+carte_cholera!A164</f>
        <v>Point ( 1.203927 6.250142)</v>
      </c>
      <c r="B164">
        <v>164</v>
      </c>
      <c r="C164" t="str">
        <f>+carte_cholera!E164</f>
        <v>Agoè Zongo</v>
      </c>
      <c r="D164" t="str">
        <f>+carte_cholera!R164</f>
        <v>Positif</v>
      </c>
      <c r="E164" t="str">
        <f>+carte_cholera!F164</f>
        <v>6.250142</v>
      </c>
      <c r="F164" t="str">
        <f>+carte_cholera!G164</f>
        <v xml:space="preserve"> 1.203927</v>
      </c>
      <c r="G164" t="str">
        <f>+carte_cholera!I164</f>
        <v xml:space="preserve">Agoè-Nyivé </v>
      </c>
      <c r="H164" t="str">
        <f>+carte_cholera!J164</f>
        <v>Grand Lomé</v>
      </c>
      <c r="K164" t="s">
        <v>809</v>
      </c>
      <c r="L164">
        <v>164</v>
      </c>
      <c r="M164" t="s">
        <v>160</v>
      </c>
      <c r="N164" t="s">
        <v>10</v>
      </c>
      <c r="O164" t="s">
        <v>161</v>
      </c>
      <c r="P164" t="s">
        <v>162</v>
      </c>
      <c r="Q164" t="s">
        <v>778</v>
      </c>
      <c r="R164" t="s">
        <v>14</v>
      </c>
    </row>
    <row r="165" spans="1:18">
      <c r="A165" t="str">
        <f>+carte_cholera!A165</f>
        <v>Point ( 1.212917 6.221111)</v>
      </c>
      <c r="B165">
        <v>165</v>
      </c>
      <c r="C165" t="str">
        <f>+carte_cholera!E165</f>
        <v>Zossimé</v>
      </c>
      <c r="D165" t="str">
        <f>+carte_cholera!R165</f>
        <v>negatif</v>
      </c>
      <c r="E165" t="str">
        <f>+carte_cholera!F165</f>
        <v>6.221111</v>
      </c>
      <c r="F165" t="str">
        <f>+carte_cholera!G165</f>
        <v xml:space="preserve"> 1.212917</v>
      </c>
      <c r="G165" t="str">
        <f>+carte_cholera!I165</f>
        <v xml:space="preserve">Agoè-Nyivé </v>
      </c>
      <c r="H165" t="str">
        <f>+carte_cholera!J165</f>
        <v>Grand Lomé</v>
      </c>
      <c r="K165" t="s">
        <v>807</v>
      </c>
      <c r="L165">
        <v>165</v>
      </c>
      <c r="M165" t="s">
        <v>163</v>
      </c>
      <c r="N165" t="s">
        <v>18</v>
      </c>
      <c r="O165" t="s">
        <v>155</v>
      </c>
      <c r="P165" t="s">
        <v>156</v>
      </c>
      <c r="Q165" t="s">
        <v>778</v>
      </c>
      <c r="R165" t="s">
        <v>14</v>
      </c>
    </row>
    <row r="166" spans="1:18">
      <c r="A166" t="str">
        <f>+carte_cholera!A166</f>
        <v>Point ( 1.205999 6.276389)</v>
      </c>
      <c r="B166">
        <v>166</v>
      </c>
      <c r="C166" t="str">
        <f>+carte_cholera!E166</f>
        <v>Akoin</v>
      </c>
      <c r="D166" t="str">
        <f>+carte_cholera!R166</f>
        <v>Positif</v>
      </c>
      <c r="E166" t="str">
        <f>+carte_cholera!F166</f>
        <v>6.276389</v>
      </c>
      <c r="F166" t="str">
        <f>+carte_cholera!G166</f>
        <v xml:space="preserve"> 1.205999</v>
      </c>
      <c r="G166" t="str">
        <f>+carte_cholera!I166</f>
        <v xml:space="preserve">Agoè-Nyivé </v>
      </c>
      <c r="H166" t="str">
        <f>+carte_cholera!J166</f>
        <v>Grand Lomé</v>
      </c>
      <c r="K166" t="s">
        <v>810</v>
      </c>
      <c r="L166">
        <v>166</v>
      </c>
      <c r="M166" t="s">
        <v>164</v>
      </c>
      <c r="N166" t="s">
        <v>10</v>
      </c>
      <c r="O166" t="s">
        <v>165</v>
      </c>
      <c r="P166" t="s">
        <v>166</v>
      </c>
      <c r="Q166" t="s">
        <v>778</v>
      </c>
      <c r="R166" t="s">
        <v>14</v>
      </c>
    </row>
    <row r="167" spans="1:18">
      <c r="A167" t="str">
        <f>+carte_cholera!A167</f>
        <v>Point ( 1.762305618314484 6.280782053118657)</v>
      </c>
      <c r="B167">
        <v>167</v>
      </c>
      <c r="C167" t="str">
        <f>+carte_cholera!E167</f>
        <v>TOGBECONDJI</v>
      </c>
      <c r="D167" t="str">
        <f>+carte_cholera!R167</f>
        <v>Positif</v>
      </c>
      <c r="E167" t="str">
        <f>+carte_cholera!F167</f>
        <v>6.280782053118657</v>
      </c>
      <c r="F167" t="str">
        <f>+carte_cholera!G167</f>
        <v xml:space="preserve"> 1.762305618314484</v>
      </c>
      <c r="G167" t="str">
        <f>+carte_cholera!I167</f>
        <v>Lacs</v>
      </c>
      <c r="H167" t="str">
        <f>+carte_cholera!J167</f>
        <v>MARITIME</v>
      </c>
      <c r="K167" t="s">
        <v>776</v>
      </c>
      <c r="L167">
        <v>167</v>
      </c>
      <c r="M167" t="s">
        <v>80</v>
      </c>
      <c r="N167" t="s">
        <v>10</v>
      </c>
      <c r="O167" t="s">
        <v>81</v>
      </c>
      <c r="P167" t="s">
        <v>82</v>
      </c>
      <c r="Q167" t="s">
        <v>774</v>
      </c>
      <c r="R167" t="s">
        <v>769</v>
      </c>
    </row>
    <row r="168" spans="1:18">
      <c r="A168" t="str">
        <f>+carte_cholera!A168</f>
        <v>Point ( 1.5825646909844922 6.227396584278712)</v>
      </c>
      <c r="B168">
        <v>168</v>
      </c>
      <c r="C168" t="str">
        <f>+carte_cholera!E168</f>
        <v>AVEME</v>
      </c>
      <c r="D168" t="str">
        <f>+carte_cholera!R168</f>
        <v>Positif</v>
      </c>
      <c r="E168" t="str">
        <f>+carte_cholera!F168</f>
        <v>6.227396584278712</v>
      </c>
      <c r="F168" t="str">
        <f>+carte_cholera!G168</f>
        <v xml:space="preserve"> 1.5825646909844922</v>
      </c>
      <c r="G168" t="str">
        <f>+carte_cholera!I168</f>
        <v>Lacs</v>
      </c>
      <c r="H168" t="str">
        <f>+carte_cholera!J168</f>
        <v>MARITIME</v>
      </c>
      <c r="K168" t="s">
        <v>772</v>
      </c>
      <c r="L168">
        <v>168</v>
      </c>
      <c r="M168" t="s">
        <v>167</v>
      </c>
      <c r="N168" t="s">
        <v>10</v>
      </c>
      <c r="O168" t="s">
        <v>46</v>
      </c>
      <c r="P168" t="s">
        <v>47</v>
      </c>
      <c r="Q168" t="s">
        <v>774</v>
      </c>
      <c r="R168" t="s">
        <v>769</v>
      </c>
    </row>
    <row r="169" spans="1:18">
      <c r="A169" t="str">
        <f>+carte_cholera!A169</f>
        <v>Point ( 1.5825646909844922 6.227396584278712)</v>
      </c>
      <c r="B169">
        <v>169</v>
      </c>
      <c r="C169" t="str">
        <f>+carte_cholera!E169</f>
        <v>AVEME</v>
      </c>
      <c r="D169" t="str">
        <f>+carte_cholera!R169</f>
        <v>Positif</v>
      </c>
      <c r="E169" t="str">
        <f>+carte_cholera!F169</f>
        <v>6.227396584278712</v>
      </c>
      <c r="F169" t="str">
        <f>+carte_cholera!G169</f>
        <v xml:space="preserve"> 1.5825646909844922</v>
      </c>
      <c r="G169" t="str">
        <f>+carte_cholera!I169</f>
        <v>Lacs</v>
      </c>
      <c r="H169" t="str">
        <f>+carte_cholera!J169</f>
        <v>MARITIME</v>
      </c>
      <c r="K169" t="s">
        <v>772</v>
      </c>
      <c r="L169">
        <v>169</v>
      </c>
      <c r="M169" t="s">
        <v>167</v>
      </c>
      <c r="N169" t="s">
        <v>10</v>
      </c>
      <c r="O169" t="s">
        <v>46</v>
      </c>
      <c r="P169" t="s">
        <v>47</v>
      </c>
      <c r="Q169" t="s">
        <v>774</v>
      </c>
      <c r="R169" t="s">
        <v>769</v>
      </c>
    </row>
    <row r="170" spans="1:18">
      <c r="A170" t="str">
        <f>+carte_cholera!A170</f>
        <v>Point ( 1.5825646909844922 6.227396584278712)</v>
      </c>
      <c r="B170">
        <v>170</v>
      </c>
      <c r="C170" t="str">
        <f>+carte_cholera!E170</f>
        <v>AVEME</v>
      </c>
      <c r="D170" t="str">
        <f>+carte_cholera!R170</f>
        <v>negatif</v>
      </c>
      <c r="E170" t="str">
        <f>+carte_cholera!F170</f>
        <v>6.227396584278712</v>
      </c>
      <c r="F170" t="str">
        <f>+carte_cholera!G170</f>
        <v xml:space="preserve"> 1.5825646909844922</v>
      </c>
      <c r="G170" t="str">
        <f>+carte_cholera!I170</f>
        <v>Lacs</v>
      </c>
      <c r="H170" t="str">
        <f>+carte_cholera!J170</f>
        <v>MARITIME</v>
      </c>
      <c r="K170" t="s">
        <v>772</v>
      </c>
      <c r="L170">
        <v>170</v>
      </c>
      <c r="M170" t="s">
        <v>167</v>
      </c>
      <c r="N170" t="s">
        <v>18</v>
      </c>
      <c r="O170" t="s">
        <v>46</v>
      </c>
      <c r="P170" t="s">
        <v>47</v>
      </c>
      <c r="Q170" t="s">
        <v>774</v>
      </c>
      <c r="R170" t="s">
        <v>769</v>
      </c>
    </row>
    <row r="171" spans="1:18">
      <c r="A171" t="str">
        <f>+carte_cholera!A171</f>
        <v>Point ( 1.762305618314484 6.280782053118657)</v>
      </c>
      <c r="B171">
        <v>171</v>
      </c>
      <c r="C171" t="str">
        <f>+carte_cholera!E171</f>
        <v>TOGBECONDJI</v>
      </c>
      <c r="D171" t="str">
        <f>+carte_cholera!R171</f>
        <v>Positif</v>
      </c>
      <c r="E171" t="str">
        <f>+carte_cholera!F171</f>
        <v>6.280782053118657</v>
      </c>
      <c r="F171" t="str">
        <f>+carte_cholera!G171</f>
        <v xml:space="preserve"> 1.762305618314484</v>
      </c>
      <c r="G171" t="str">
        <f>+carte_cholera!I171</f>
        <v>Lacs</v>
      </c>
      <c r="H171" t="str">
        <f>+carte_cholera!J171</f>
        <v>MARITIME</v>
      </c>
      <c r="K171" t="s">
        <v>776</v>
      </c>
      <c r="L171">
        <v>171</v>
      </c>
      <c r="M171" t="s">
        <v>80</v>
      </c>
      <c r="N171" t="s">
        <v>10</v>
      </c>
      <c r="O171" t="s">
        <v>81</v>
      </c>
      <c r="P171" t="s">
        <v>82</v>
      </c>
      <c r="Q171" t="s">
        <v>774</v>
      </c>
      <c r="R171" t="s">
        <v>769</v>
      </c>
    </row>
    <row r="172" spans="1:18">
      <c r="A172" t="str">
        <f>+carte_cholera!A172</f>
        <v>Point ( 1.6080765433497823 6.3322757043351965)</v>
      </c>
      <c r="B172">
        <v>172</v>
      </c>
      <c r="C172" t="str">
        <f>+carte_cholera!E172</f>
        <v>GAMEKOPE</v>
      </c>
      <c r="D172" t="str">
        <f>+carte_cholera!R172</f>
        <v>negatif</v>
      </c>
      <c r="E172" t="str">
        <f>+carte_cholera!F172</f>
        <v>6.3322757043351965</v>
      </c>
      <c r="F172" t="str">
        <f>+carte_cholera!G172</f>
        <v xml:space="preserve"> 1.6080765433497823</v>
      </c>
      <c r="G172" t="str">
        <f>+carte_cholera!I172</f>
        <v>Lacs</v>
      </c>
      <c r="H172" t="str">
        <f>+carte_cholera!J172</f>
        <v>MARITIME</v>
      </c>
      <c r="K172" t="s">
        <v>799</v>
      </c>
      <c r="L172">
        <v>172</v>
      </c>
      <c r="M172" t="s">
        <v>1294</v>
      </c>
      <c r="N172" t="s">
        <v>18</v>
      </c>
      <c r="O172" t="s">
        <v>169</v>
      </c>
      <c r="P172" t="s">
        <v>170</v>
      </c>
      <c r="Q172" t="s">
        <v>774</v>
      </c>
      <c r="R172" t="s">
        <v>769</v>
      </c>
    </row>
    <row r="173" spans="1:18">
      <c r="A173" t="str">
        <f>+carte_cholera!A173</f>
        <v>Point ( 1.6080765433497823 6.3322757043351965)</v>
      </c>
      <c r="B173">
        <v>173</v>
      </c>
      <c r="C173" t="str">
        <f>+carte_cholera!E173</f>
        <v>ASSOAGBAKOPE</v>
      </c>
      <c r="D173" t="str">
        <f>+carte_cholera!R173</f>
        <v>negatif</v>
      </c>
      <c r="E173" t="str">
        <f>+carte_cholera!F173</f>
        <v>6.3322757043351965</v>
      </c>
      <c r="F173" t="str">
        <f>+carte_cholera!G173</f>
        <v xml:space="preserve"> 1.6080765433497823</v>
      </c>
      <c r="G173" t="str">
        <f>+carte_cholera!I173</f>
        <v>Lacs</v>
      </c>
      <c r="H173" t="str">
        <f>+carte_cholera!J173</f>
        <v>MARITIME</v>
      </c>
      <c r="K173" t="s">
        <v>799</v>
      </c>
      <c r="L173">
        <v>173</v>
      </c>
      <c r="M173" t="s">
        <v>1296</v>
      </c>
      <c r="N173" t="s">
        <v>18</v>
      </c>
      <c r="O173" t="s">
        <v>169</v>
      </c>
      <c r="P173" t="s">
        <v>170</v>
      </c>
      <c r="Q173" t="s">
        <v>774</v>
      </c>
      <c r="R173" t="s">
        <v>769</v>
      </c>
    </row>
    <row r="174" spans="1:18">
      <c r="A174" t="str">
        <f>+carte_cholera!A174</f>
        <v>Point ( 1.6080765433497823 6.3322757043351965)</v>
      </c>
      <c r="B174">
        <v>174</v>
      </c>
      <c r="C174" t="str">
        <f>+carte_cholera!E174</f>
        <v>GBADJI</v>
      </c>
      <c r="D174" t="str">
        <f>+carte_cholera!R174</f>
        <v>negatif</v>
      </c>
      <c r="E174" t="str">
        <f>+carte_cholera!F174</f>
        <v>6.3322757043351965</v>
      </c>
      <c r="F174" t="str">
        <f>+carte_cholera!G174</f>
        <v xml:space="preserve"> 1.6080765433497823</v>
      </c>
      <c r="G174" t="str">
        <f>+carte_cholera!I174</f>
        <v>Lacs</v>
      </c>
      <c r="H174" t="str">
        <f>+carte_cholera!J174</f>
        <v>MARITIME</v>
      </c>
      <c r="K174" t="s">
        <v>799</v>
      </c>
      <c r="L174">
        <v>174</v>
      </c>
      <c r="M174" t="s">
        <v>1298</v>
      </c>
      <c r="N174" t="s">
        <v>18</v>
      </c>
      <c r="O174" t="s">
        <v>169</v>
      </c>
      <c r="P174" t="s">
        <v>170</v>
      </c>
      <c r="Q174" t="s">
        <v>774</v>
      </c>
      <c r="R174" t="s">
        <v>769</v>
      </c>
    </row>
    <row r="175" spans="1:18">
      <c r="A175" t="str">
        <f>+carte_cholera!A175</f>
        <v>Point ( 1.7100843467076863 6.342400142208208)</v>
      </c>
      <c r="B175">
        <v>175</v>
      </c>
      <c r="C175" t="str">
        <f>+carte_cholera!E175</f>
        <v>HETCHIAVI KPOTA</v>
      </c>
      <c r="D175" t="str">
        <f>+carte_cholera!R175</f>
        <v>negatif</v>
      </c>
      <c r="E175" t="str">
        <f>+carte_cholera!F175</f>
        <v>6.342400142208208</v>
      </c>
      <c r="F175" t="str">
        <f>+carte_cholera!G175</f>
        <v xml:space="preserve"> 1.7100843467076863</v>
      </c>
      <c r="G175" t="str">
        <f>+carte_cholera!I175</f>
        <v>Lacs</v>
      </c>
      <c r="H175" t="str">
        <f>+carte_cholera!J175</f>
        <v>MARITIME</v>
      </c>
      <c r="K175" t="s">
        <v>802</v>
      </c>
      <c r="L175">
        <v>175</v>
      </c>
      <c r="M175" t="s">
        <v>1300</v>
      </c>
      <c r="N175" t="s">
        <v>18</v>
      </c>
      <c r="O175" t="s">
        <v>190</v>
      </c>
      <c r="P175" t="s">
        <v>191</v>
      </c>
      <c r="Q175" t="s">
        <v>41</v>
      </c>
      <c r="R175" t="s">
        <v>769</v>
      </c>
    </row>
    <row r="176" spans="1:18">
      <c r="A176" t="str">
        <f>+carte_cholera!A176</f>
        <v>Point ( 1.762305618314484 6.280782053118657)</v>
      </c>
      <c r="B176">
        <v>176</v>
      </c>
      <c r="C176" t="str">
        <f>+carte_cholera!E176</f>
        <v>TOGBECONDJI</v>
      </c>
      <c r="D176" t="str">
        <f>+carte_cholera!R176</f>
        <v>Positif</v>
      </c>
      <c r="E176" t="str">
        <f>+carte_cholera!F176</f>
        <v>6.280782053118657</v>
      </c>
      <c r="F176" t="str">
        <f>+carte_cholera!G176</f>
        <v xml:space="preserve"> 1.762305618314484</v>
      </c>
      <c r="G176" t="str">
        <f>+carte_cholera!I176</f>
        <v>Lacs</v>
      </c>
      <c r="H176" t="str">
        <f>+carte_cholera!J176</f>
        <v>MARITIME</v>
      </c>
      <c r="K176" t="s">
        <v>776</v>
      </c>
      <c r="L176">
        <v>176</v>
      </c>
      <c r="M176" t="s">
        <v>80</v>
      </c>
      <c r="N176" t="s">
        <v>10</v>
      </c>
      <c r="O176" t="s">
        <v>81</v>
      </c>
      <c r="P176" t="s">
        <v>82</v>
      </c>
      <c r="Q176" t="s">
        <v>774</v>
      </c>
      <c r="R176" t="s">
        <v>769</v>
      </c>
    </row>
    <row r="177" spans="1:18">
      <c r="A177" t="str">
        <f>+carte_cholera!A177</f>
        <v>Point ( 1.6080765433497823 6.3322757043351965)</v>
      </c>
      <c r="B177">
        <v>177</v>
      </c>
      <c r="C177" t="str">
        <f>+carte_cholera!E177</f>
        <v>AGBEDJINOUCONDJI</v>
      </c>
      <c r="D177" t="str">
        <f>+carte_cholera!R177</f>
        <v>negatif</v>
      </c>
      <c r="E177" t="str">
        <f>+carte_cholera!F177</f>
        <v>6.3322757043351965</v>
      </c>
      <c r="F177" t="str">
        <f>+carte_cholera!G177</f>
        <v xml:space="preserve"> 1.6080765433497823</v>
      </c>
      <c r="G177" t="str">
        <f>+carte_cholera!I177</f>
        <v>Lacs</v>
      </c>
      <c r="H177" t="str">
        <f>+carte_cholera!J177</f>
        <v>MARITIME</v>
      </c>
      <c r="K177" t="s">
        <v>799</v>
      </c>
      <c r="L177">
        <v>177</v>
      </c>
      <c r="M177" t="s">
        <v>1304</v>
      </c>
      <c r="N177" t="s">
        <v>18</v>
      </c>
      <c r="O177" t="s">
        <v>169</v>
      </c>
      <c r="P177" t="s">
        <v>170</v>
      </c>
      <c r="Q177" t="s">
        <v>774</v>
      </c>
      <c r="R177" t="s">
        <v>769</v>
      </c>
    </row>
    <row r="178" spans="1:18">
      <c r="A178" t="str">
        <f>+carte_cholera!A178</f>
        <v>Point ( 1.510433835226274 6.2158120134552854)</v>
      </c>
      <c r="B178">
        <v>178</v>
      </c>
      <c r="C178" t="str">
        <f>+carte_cholera!E178</f>
        <v>KPEME</v>
      </c>
      <c r="D178" t="str">
        <f>+carte_cholera!R178</f>
        <v>negatif</v>
      </c>
      <c r="E178" t="str">
        <f>+carte_cholera!F178</f>
        <v>6.2158120134552854</v>
      </c>
      <c r="F178" t="str">
        <f>+carte_cholera!G178</f>
        <v xml:space="preserve"> 1.510433835226274</v>
      </c>
      <c r="G178" t="str">
        <f>+carte_cholera!I178</f>
        <v>Lacs</v>
      </c>
      <c r="H178" t="str">
        <f>+carte_cholera!J178</f>
        <v>MARITIME</v>
      </c>
      <c r="K178" t="s">
        <v>803</v>
      </c>
      <c r="L178">
        <v>178</v>
      </c>
      <c r="M178" t="s">
        <v>192</v>
      </c>
      <c r="N178" t="s">
        <v>18</v>
      </c>
      <c r="O178" t="s">
        <v>193</v>
      </c>
      <c r="P178" t="s">
        <v>194</v>
      </c>
      <c r="Q178" t="s">
        <v>774</v>
      </c>
      <c r="R178" t="s">
        <v>769</v>
      </c>
    </row>
    <row r="179" spans="1:18">
      <c r="A179" t="str">
        <f>+carte_cholera!A179</f>
        <v>Point ( 1.453890712205296 6.221673273925775)</v>
      </c>
      <c r="B179">
        <v>179</v>
      </c>
      <c r="C179" t="str">
        <f>+carte_cholera!E179</f>
        <v xml:space="preserve">DAGUE </v>
      </c>
      <c r="D179" t="str">
        <f>+carte_cholera!R179</f>
        <v>negatif</v>
      </c>
      <c r="E179" t="str">
        <f>+carte_cholera!F179</f>
        <v>6.221673273925775</v>
      </c>
      <c r="F179" t="str">
        <f>+carte_cholera!G179</f>
        <v xml:space="preserve"> 1.453890712205296</v>
      </c>
      <c r="G179" t="str">
        <f>+carte_cholera!I179</f>
        <v>Lacs</v>
      </c>
      <c r="H179" t="str">
        <f>+carte_cholera!J179</f>
        <v>MARITIME</v>
      </c>
      <c r="K179" t="s">
        <v>1359</v>
      </c>
      <c r="L179">
        <v>179</v>
      </c>
      <c r="M179" t="s">
        <v>1308</v>
      </c>
      <c r="N179" t="s">
        <v>18</v>
      </c>
      <c r="O179" t="s">
        <v>1357</v>
      </c>
      <c r="P179" t="s">
        <v>1356</v>
      </c>
      <c r="Q179" t="s">
        <v>774</v>
      </c>
      <c r="R179" t="s">
        <v>769</v>
      </c>
    </row>
    <row r="180" spans="1:18">
      <c r="A180" t="str">
        <f>+carte_cholera!A180</f>
        <v>Point ( 1.522305618314484 6.210782053118657)</v>
      </c>
      <c r="B180">
        <v>180</v>
      </c>
      <c r="C180" t="str">
        <f>+carte_cholera!E180</f>
        <v>GOUMOUKOPE</v>
      </c>
      <c r="D180" t="str">
        <f>+carte_cholera!R180</f>
        <v>Positif</v>
      </c>
      <c r="E180" t="str">
        <f>+carte_cholera!F180</f>
        <v>6.210782053118657</v>
      </c>
      <c r="F180" t="str">
        <f>+carte_cholera!G180</f>
        <v xml:space="preserve"> 1.522305618314484</v>
      </c>
      <c r="G180" t="str">
        <f>+carte_cholera!I180</f>
        <v>Lacs</v>
      </c>
      <c r="H180" t="str">
        <f>+carte_cholera!J180</f>
        <v>MARITIME</v>
      </c>
      <c r="K180" t="s">
        <v>785</v>
      </c>
      <c r="L180">
        <v>180</v>
      </c>
      <c r="M180" t="s">
        <v>126</v>
      </c>
      <c r="N180" t="s">
        <v>10</v>
      </c>
      <c r="O180" t="s">
        <v>106</v>
      </c>
      <c r="P180" t="s">
        <v>127</v>
      </c>
      <c r="Q180" t="s">
        <v>774</v>
      </c>
      <c r="R180" t="s">
        <v>769</v>
      </c>
    </row>
    <row r="181" spans="1:18">
      <c r="A181" t="str">
        <f>+carte_cholera!A181</f>
        <v>Point ( 1.453890712205296 6.221673273925775)</v>
      </c>
      <c r="B181">
        <v>181</v>
      </c>
      <c r="C181" t="str">
        <f>+carte_cholera!E181</f>
        <v>AGOTIDEKA</v>
      </c>
      <c r="D181" t="str">
        <f>+carte_cholera!R181</f>
        <v>negatif</v>
      </c>
      <c r="E181" t="str">
        <f>+carte_cholera!F181</f>
        <v>6.221673273925775</v>
      </c>
      <c r="F181" t="str">
        <f>+carte_cholera!G181</f>
        <v xml:space="preserve"> 1.453890712205296</v>
      </c>
      <c r="G181" t="str">
        <f>+carte_cholera!I181</f>
        <v>Lacs</v>
      </c>
      <c r="H181" t="str">
        <f>+carte_cholera!J181</f>
        <v>MARITIME</v>
      </c>
      <c r="K181" t="s">
        <v>1359</v>
      </c>
      <c r="L181">
        <v>181</v>
      </c>
      <c r="M181" t="s">
        <v>1313</v>
      </c>
      <c r="N181" t="s">
        <v>18</v>
      </c>
      <c r="O181" t="s">
        <v>1357</v>
      </c>
      <c r="P181" t="s">
        <v>1356</v>
      </c>
      <c r="Q181" t="s">
        <v>774</v>
      </c>
      <c r="R181" t="s">
        <v>769</v>
      </c>
    </row>
    <row r="182" spans="1:18">
      <c r="A182" t="str">
        <f>+carte_cholera!A182</f>
        <v>Point ( 1.203927 6.250142)</v>
      </c>
      <c r="B182">
        <v>182</v>
      </c>
      <c r="C182" t="str">
        <f>+carte_cholera!E182</f>
        <v>Haoussa Zongo</v>
      </c>
      <c r="D182" t="str">
        <f>+carte_cholera!R182</f>
        <v>Positif</v>
      </c>
      <c r="E182" t="str">
        <f>+carte_cholera!F182</f>
        <v>6.250142</v>
      </c>
      <c r="F182" t="str">
        <f>+carte_cholera!G182</f>
        <v xml:space="preserve"> 1.203927</v>
      </c>
      <c r="G182" t="str">
        <f>+carte_cholera!I182</f>
        <v xml:space="preserve">Agoè-Nyivé </v>
      </c>
      <c r="H182" t="str">
        <f>+carte_cholera!J182</f>
        <v>Grand Lomé</v>
      </c>
      <c r="K182" t="s">
        <v>809</v>
      </c>
      <c r="L182">
        <v>182</v>
      </c>
      <c r="M182" t="s">
        <v>1322</v>
      </c>
      <c r="N182" t="s">
        <v>10</v>
      </c>
      <c r="O182" t="s">
        <v>161</v>
      </c>
      <c r="P182" t="s">
        <v>162</v>
      </c>
      <c r="Q182" t="s">
        <v>778</v>
      </c>
      <c r="R182" t="s">
        <v>14</v>
      </c>
    </row>
    <row r="183" spans="1:18">
      <c r="A183" t="str">
        <f>+carte_cholera!A183</f>
        <v>Point ( 1.203927 6.250142)</v>
      </c>
      <c r="B183">
        <v>183</v>
      </c>
      <c r="C183" t="str">
        <f>+carte_cholera!E183</f>
        <v>Haoussa Zongo</v>
      </c>
      <c r="D183" t="str">
        <f>+carte_cholera!R183</f>
        <v>Positif</v>
      </c>
      <c r="E183" t="str">
        <f>+carte_cholera!F183</f>
        <v>6.250142</v>
      </c>
      <c r="F183" t="str">
        <f>+carte_cholera!G183</f>
        <v xml:space="preserve"> 1.203927</v>
      </c>
      <c r="G183" t="str">
        <f>+carte_cholera!I183</f>
        <v xml:space="preserve">Agoè-Nyivé </v>
      </c>
      <c r="H183" t="str">
        <f>+carte_cholera!J183</f>
        <v>Grand Lomé</v>
      </c>
      <c r="K183" t="s">
        <v>809</v>
      </c>
      <c r="L183">
        <v>183</v>
      </c>
      <c r="M183" t="s">
        <v>1322</v>
      </c>
      <c r="N183" t="s">
        <v>10</v>
      </c>
      <c r="O183" t="s">
        <v>161</v>
      </c>
      <c r="P183" t="s">
        <v>162</v>
      </c>
      <c r="Q183" t="s">
        <v>778</v>
      </c>
      <c r="R183" t="s">
        <v>14</v>
      </c>
    </row>
    <row r="184" spans="1:18">
      <c r="A184" t="str">
        <f>+carte_cholera!A184</f>
        <v>Point ( 1.2423927 6.173142)</v>
      </c>
      <c r="B184">
        <v>184</v>
      </c>
      <c r="C184" t="str">
        <f>+carte_cholera!E184</f>
        <v>Nukafu</v>
      </c>
      <c r="D184" t="str">
        <f>+carte_cholera!R184</f>
        <v>negatif</v>
      </c>
      <c r="E184" t="str">
        <f>+carte_cholera!F184</f>
        <v>6.173142</v>
      </c>
      <c r="F184" t="str">
        <f>+carte_cholera!G184</f>
        <v xml:space="preserve"> 1.2423927</v>
      </c>
      <c r="G184" t="str">
        <f>+carte_cholera!I184</f>
        <v>Golfe</v>
      </c>
      <c r="H184" t="str">
        <f>+carte_cholera!J184</f>
        <v>Grand Lomé</v>
      </c>
      <c r="K184" t="s">
        <v>1360</v>
      </c>
      <c r="L184">
        <v>184</v>
      </c>
      <c r="M184" t="s">
        <v>1326</v>
      </c>
      <c r="N184" t="s">
        <v>18</v>
      </c>
      <c r="O184" t="s">
        <v>1345</v>
      </c>
      <c r="P184" t="s">
        <v>1346</v>
      </c>
      <c r="Q184" t="s">
        <v>13</v>
      </c>
      <c r="R184" t="s">
        <v>14</v>
      </c>
    </row>
    <row r="185" spans="1:18">
      <c r="A185" t="str">
        <f>+carte_cholera!A185</f>
        <v>Point ( 1.2423927 6.173142)</v>
      </c>
      <c r="B185">
        <v>185</v>
      </c>
      <c r="C185" t="str">
        <f>+carte_cholera!E185</f>
        <v>Nukafu</v>
      </c>
      <c r="D185" t="str">
        <f>+carte_cholera!R185</f>
        <v>Positif</v>
      </c>
      <c r="E185" t="str">
        <f>+carte_cholera!F185</f>
        <v>6.173142</v>
      </c>
      <c r="F185" t="str">
        <f>+carte_cholera!G185</f>
        <v xml:space="preserve"> 1.2423927</v>
      </c>
      <c r="G185" t="str">
        <f>+carte_cholera!I185</f>
        <v>Golfe</v>
      </c>
      <c r="H185" t="str">
        <f>+carte_cholera!J185</f>
        <v>Grand Lomé</v>
      </c>
      <c r="K185" t="s">
        <v>1360</v>
      </c>
      <c r="L185">
        <v>185</v>
      </c>
      <c r="M185" t="s">
        <v>1326</v>
      </c>
      <c r="N185" t="s">
        <v>10</v>
      </c>
      <c r="O185" t="s">
        <v>1345</v>
      </c>
      <c r="P185" t="s">
        <v>1346</v>
      </c>
      <c r="Q185" t="s">
        <v>13</v>
      </c>
      <c r="R185" t="s">
        <v>14</v>
      </c>
    </row>
    <row r="186" spans="1:18">
      <c r="A186" t="str">
        <f>+carte_cholera!A186</f>
        <v>Point ( 1.5923929 6.263144)</v>
      </c>
      <c r="B186">
        <v>186</v>
      </c>
      <c r="C186" t="str">
        <f>+carte_cholera!E186</f>
        <v>AGOME SEVA2</v>
      </c>
      <c r="D186" t="str">
        <f>+carte_cholera!R186</f>
        <v>negatif</v>
      </c>
      <c r="E186" t="str">
        <f>+carte_cholera!F186</f>
        <v>6.263144</v>
      </c>
      <c r="F186" t="str">
        <f>+carte_cholera!G186</f>
        <v xml:space="preserve"> 1.5923929</v>
      </c>
      <c r="G186" t="str">
        <f>+carte_cholera!I186</f>
        <v>Lacs</v>
      </c>
      <c r="H186" t="str">
        <f>+carte_cholera!J186</f>
        <v>MARITIME</v>
      </c>
      <c r="K186" t="s">
        <v>1361</v>
      </c>
      <c r="L186">
        <v>186</v>
      </c>
      <c r="M186" t="s">
        <v>1332</v>
      </c>
      <c r="N186" t="s">
        <v>18</v>
      </c>
      <c r="O186" t="s">
        <v>1349</v>
      </c>
      <c r="P186" t="s">
        <v>1350</v>
      </c>
      <c r="Q186" t="s">
        <v>774</v>
      </c>
      <c r="R186" t="s">
        <v>769</v>
      </c>
    </row>
    <row r="187" spans="1:18">
      <c r="A187" t="str">
        <f>+carte_cholera!A187</f>
        <v>Point ( 1.6013269352515131 6.257265928242092)</v>
      </c>
      <c r="B187">
        <v>187</v>
      </c>
      <c r="C187" t="str">
        <f>+carte_cholera!E187</f>
        <v>GLIDJI</v>
      </c>
      <c r="D187" t="str">
        <f>+carte_cholera!R187</f>
        <v>negatif</v>
      </c>
      <c r="E187" t="str">
        <f>+carte_cholera!F187</f>
        <v>6.257265928242092</v>
      </c>
      <c r="F187" t="str">
        <f>+carte_cholera!G187</f>
        <v xml:space="preserve"> 1.6013269352515131</v>
      </c>
      <c r="G187" t="str">
        <f>+carte_cholera!I187</f>
        <v>Lacs</v>
      </c>
      <c r="H187" t="str">
        <f>+carte_cholera!J187</f>
        <v>MARITIME</v>
      </c>
      <c r="K187" t="s">
        <v>782</v>
      </c>
      <c r="L187">
        <v>187</v>
      </c>
      <c r="M187" t="s">
        <v>112</v>
      </c>
      <c r="N187" t="s">
        <v>18</v>
      </c>
      <c r="O187" t="s">
        <v>110</v>
      </c>
      <c r="P187" t="s">
        <v>111</v>
      </c>
      <c r="Q187" t="s">
        <v>774</v>
      </c>
      <c r="R187" t="s">
        <v>769</v>
      </c>
    </row>
    <row r="188" spans="1:18">
      <c r="A188" t="str">
        <f>+carte_cholera!A188</f>
        <v>Point (1.3275633519218346 6.176026591764903)</v>
      </c>
      <c r="B188">
        <v>188</v>
      </c>
      <c r="C188" t="str">
        <f>+carte_cholera!E188</f>
        <v>Baguida</v>
      </c>
      <c r="D188" t="str">
        <f>+carte_cholera!R188</f>
        <v>negatif</v>
      </c>
      <c r="E188" t="str">
        <f>+carte_cholera!F188</f>
        <v>6.176026591764903</v>
      </c>
      <c r="F188" t="str">
        <f>+carte_cholera!G188</f>
        <v>1.3275633519218346</v>
      </c>
      <c r="G188" t="str">
        <f>+carte_cholera!I188</f>
        <v>Golfe</v>
      </c>
      <c r="H188" t="str">
        <f>+carte_cholera!J188</f>
        <v>Grand Lomé</v>
      </c>
      <c r="K188" t="s">
        <v>203</v>
      </c>
      <c r="L188">
        <v>188</v>
      </c>
      <c r="M188" t="s">
        <v>140</v>
      </c>
      <c r="N188" t="s">
        <v>18</v>
      </c>
      <c r="O188" t="s">
        <v>19</v>
      </c>
      <c r="P188" t="s">
        <v>20</v>
      </c>
      <c r="Q188" t="s">
        <v>13</v>
      </c>
      <c r="R188" t="s">
        <v>14</v>
      </c>
    </row>
    <row r="189" spans="1:18">
      <c r="A189" t="str">
        <f>+carte_cholera!A189</f>
        <v>Point ( 1.2277901541906115 6.137294796391453)</v>
      </c>
      <c r="B189">
        <v>189</v>
      </c>
      <c r="C189" t="str">
        <f>+carte_cholera!E189</f>
        <v>doulassamé</v>
      </c>
      <c r="D189" t="str">
        <f>+carte_cholera!R189</f>
        <v>negatif</v>
      </c>
      <c r="E189" t="str">
        <f>+carte_cholera!F189</f>
        <v>6.137294796391453</v>
      </c>
      <c r="F189" t="str">
        <f>+carte_cholera!G189</f>
        <v xml:space="preserve"> 1.2277901541906115</v>
      </c>
      <c r="G189" t="str">
        <f>+carte_cholera!I189</f>
        <v>Golfe</v>
      </c>
      <c r="H189" t="str">
        <f>+carte_cholera!J189</f>
        <v>Grand Lomé</v>
      </c>
      <c r="K189" t="s">
        <v>209</v>
      </c>
      <c r="L189">
        <v>189</v>
      </c>
      <c r="M189" t="s">
        <v>28</v>
      </c>
      <c r="N189" t="s">
        <v>18</v>
      </c>
      <c r="O189" t="s">
        <v>61</v>
      </c>
      <c r="P189" t="s">
        <v>62</v>
      </c>
      <c r="Q189" t="s">
        <v>13</v>
      </c>
      <c r="R189" t="s">
        <v>14</v>
      </c>
    </row>
    <row r="190" spans="1:18">
      <c r="A190" t="str">
        <f>+carte_cholera!A190</f>
        <v>Point ( 1.615224647621934 6.234928331889)</v>
      </c>
      <c r="B190">
        <v>190</v>
      </c>
      <c r="C190" t="str">
        <f>+carte_cholera!E190</f>
        <v>DEGBENOU</v>
      </c>
      <c r="D190" t="str">
        <f>+carte_cholera!R190</f>
        <v>negatif</v>
      </c>
      <c r="E190" t="str">
        <f>+carte_cholera!F190</f>
        <v>6.234928331889</v>
      </c>
      <c r="F190" t="str">
        <f>+carte_cholera!G190</f>
        <v xml:space="preserve"> 1.615224647621934</v>
      </c>
      <c r="G190" t="str">
        <f>+carte_cholera!I190</f>
        <v>Lacs</v>
      </c>
      <c r="H190" t="str">
        <f>+carte_cholera!J190</f>
        <v>MARITIME</v>
      </c>
      <c r="K190" t="s">
        <v>773</v>
      </c>
      <c r="L190">
        <v>190</v>
      </c>
      <c r="M190" t="s">
        <v>130</v>
      </c>
      <c r="N190" t="s">
        <v>18</v>
      </c>
      <c r="O190" t="s">
        <v>72</v>
      </c>
      <c r="P190" t="s">
        <v>73</v>
      </c>
      <c r="Q190" t="s">
        <v>774</v>
      </c>
      <c r="R190" t="s">
        <v>769</v>
      </c>
    </row>
    <row r="191" spans="1:18">
      <c r="A191" t="str">
        <f>+carte_cholera!A191</f>
        <v>Point ( 1.453890712205296 6.211673273925775)</v>
      </c>
      <c r="B191">
        <v>191</v>
      </c>
      <c r="C191" t="str">
        <f>+carte_cholera!E191</f>
        <v>AGRODRAFO</v>
      </c>
      <c r="D191" t="str">
        <f>+carte_cholera!R191</f>
        <v>negatif</v>
      </c>
      <c r="E191" t="str">
        <f>+carte_cholera!F191</f>
        <v>6.211673273925775</v>
      </c>
      <c r="F191" t="str">
        <f>+carte_cholera!G191</f>
        <v xml:space="preserve"> 1.453890712205296</v>
      </c>
      <c r="G191" t="str">
        <f>+carte_cholera!I191</f>
        <v>Lacs</v>
      </c>
      <c r="H191" t="str">
        <f>+carte_cholera!J191</f>
        <v>MARITIME</v>
      </c>
      <c r="K191" t="s">
        <v>1362</v>
      </c>
      <c r="L191">
        <v>191</v>
      </c>
      <c r="M191" t="s">
        <v>1342</v>
      </c>
      <c r="N191" t="s">
        <v>18</v>
      </c>
      <c r="O191" t="s">
        <v>1355</v>
      </c>
      <c r="P191" t="s">
        <v>1356</v>
      </c>
      <c r="Q191" t="s">
        <v>774</v>
      </c>
      <c r="R191" t="s">
        <v>769</v>
      </c>
    </row>
    <row r="192" spans="1:18">
      <c r="A192" t="str">
        <f>+carte_cholera!A192</f>
        <v>Point ( 1.6013269352515131 6.257265928242092)</v>
      </c>
      <c r="B192">
        <v>192</v>
      </c>
      <c r="C192" t="str">
        <f>+carte_cholera!E192</f>
        <v>GLIDJI</v>
      </c>
      <c r="D192" t="str">
        <f>+carte_cholera!R192</f>
        <v>negatif</v>
      </c>
      <c r="E192" t="str">
        <f>+carte_cholera!F192</f>
        <v>6.257265928242092</v>
      </c>
      <c r="F192" t="str">
        <f>+carte_cholera!G192</f>
        <v xml:space="preserve"> 1.6013269352515131</v>
      </c>
      <c r="G192" t="str">
        <f>+carte_cholera!I192</f>
        <v>Lacs</v>
      </c>
      <c r="H192" t="str">
        <f>+carte_cholera!J192</f>
        <v>MARITIME</v>
      </c>
      <c r="K192" t="s">
        <v>782</v>
      </c>
      <c r="L192">
        <v>192</v>
      </c>
      <c r="M192" t="s">
        <v>112</v>
      </c>
      <c r="N192" t="s">
        <v>18</v>
      </c>
      <c r="O192" t="s">
        <v>110</v>
      </c>
      <c r="P192" t="s">
        <v>111</v>
      </c>
      <c r="Q192" t="s">
        <v>774</v>
      </c>
      <c r="R192" t="s">
        <v>769</v>
      </c>
    </row>
    <row r="193" spans="1:18">
      <c r="A193" t="str">
        <f>+carte_cholera!A193</f>
        <v>Point ( 1.5813269352515131 6.227265928242092)</v>
      </c>
      <c r="B193">
        <v>193</v>
      </c>
      <c r="C193" t="str">
        <f>+carte_cholera!E193</f>
        <v>SIVAME</v>
      </c>
      <c r="D193" t="str">
        <f>+carte_cholera!R193</f>
        <v>negatif</v>
      </c>
      <c r="E193" t="str">
        <f>+carte_cholera!F193</f>
        <v>6.227265928242092</v>
      </c>
      <c r="F193" t="str">
        <f>+carte_cholera!G193</f>
        <v xml:space="preserve"> 1.5813269352515131</v>
      </c>
      <c r="G193" t="str">
        <f>+carte_cholera!I193</f>
        <v>Lacs</v>
      </c>
      <c r="H193" t="str">
        <f>+carte_cholera!J193</f>
        <v>MARITIME</v>
      </c>
      <c r="K193" t="s">
        <v>204</v>
      </c>
      <c r="L193">
        <v>193</v>
      </c>
      <c r="M193" t="s">
        <v>96</v>
      </c>
      <c r="N193" t="s">
        <v>18</v>
      </c>
      <c r="O193" t="s">
        <v>85</v>
      </c>
      <c r="P193" t="s">
        <v>86</v>
      </c>
      <c r="Q193" t="s">
        <v>774</v>
      </c>
      <c r="R193" t="s">
        <v>769</v>
      </c>
    </row>
    <row r="194" spans="1:18">
      <c r="A194" t="str">
        <f>+carte_cholera!A194</f>
        <v>Point ( 1.583890712205296 6.231673273925775)</v>
      </c>
      <c r="B194">
        <v>194</v>
      </c>
      <c r="C194" t="str">
        <f>+carte_cholera!E194</f>
        <v>ZOWLA</v>
      </c>
      <c r="D194" t="str">
        <f>+carte_cholera!R194</f>
        <v>negatif</v>
      </c>
      <c r="E194" t="str">
        <f>+carte_cholera!F194</f>
        <v>6.231673273925775</v>
      </c>
      <c r="F194" t="str">
        <f>+carte_cholera!G194</f>
        <v xml:space="preserve"> 1.583890712205296</v>
      </c>
      <c r="G194" t="str">
        <f>+carte_cholera!I194</f>
        <v>Lacs</v>
      </c>
      <c r="H194" t="str">
        <f>+carte_cholera!J194</f>
        <v>MARITIME</v>
      </c>
      <c r="K194" t="s">
        <v>1469</v>
      </c>
      <c r="L194">
        <v>194</v>
      </c>
      <c r="M194" t="s">
        <v>1385</v>
      </c>
      <c r="N194" t="s">
        <v>18</v>
      </c>
      <c r="O194" t="s">
        <v>184</v>
      </c>
      <c r="P194" t="s">
        <v>185</v>
      </c>
      <c r="Q194" t="s">
        <v>774</v>
      </c>
      <c r="R194" t="s">
        <v>769</v>
      </c>
    </row>
    <row r="195" spans="1:18">
      <c r="A195" t="str">
        <f>+carte_cholera!A195</f>
        <v>Point ( 1.522305618314484 6.210782053118657)</v>
      </c>
      <c r="B195">
        <v>195</v>
      </c>
      <c r="C195" t="str">
        <f>+carte_cholera!E195</f>
        <v>GOUMOUKOPE</v>
      </c>
      <c r="D195" t="str">
        <f>+carte_cholera!R195</f>
        <v>Positif</v>
      </c>
      <c r="E195" t="str">
        <f>+carte_cholera!F195</f>
        <v>6.210782053118657</v>
      </c>
      <c r="F195" t="str">
        <f>+carte_cholera!G195</f>
        <v xml:space="preserve"> 1.522305618314484</v>
      </c>
      <c r="G195" t="str">
        <f>+carte_cholera!I195</f>
        <v>Lacs</v>
      </c>
      <c r="H195" t="str">
        <f>+carte_cholera!J195</f>
        <v>MARITIME</v>
      </c>
      <c r="K195" t="s">
        <v>785</v>
      </c>
      <c r="L195">
        <v>195</v>
      </c>
      <c r="M195" t="s">
        <v>126</v>
      </c>
      <c r="N195" t="s">
        <v>10</v>
      </c>
      <c r="O195" t="s">
        <v>106</v>
      </c>
      <c r="P195" t="s">
        <v>127</v>
      </c>
      <c r="Q195" t="s">
        <v>774</v>
      </c>
      <c r="R195" t="s">
        <v>769</v>
      </c>
    </row>
    <row r="196" spans="1:18">
      <c r="A196" t="str">
        <f>+carte_cholera!A196</f>
        <v>Point ( 1.522305618314484 6.210782053118657)</v>
      </c>
      <c r="B196">
        <v>196</v>
      </c>
      <c r="C196" t="str">
        <f>+carte_cholera!E196</f>
        <v>GOUMOUKOPE</v>
      </c>
      <c r="D196" t="str">
        <f>+carte_cholera!R196</f>
        <v>Positif</v>
      </c>
      <c r="E196" t="str">
        <f>+carte_cholera!F196</f>
        <v>6.210782053118657</v>
      </c>
      <c r="F196" t="str">
        <f>+carte_cholera!G196</f>
        <v xml:space="preserve"> 1.522305618314484</v>
      </c>
      <c r="G196" t="str">
        <f>+carte_cholera!I196</f>
        <v>Lacs</v>
      </c>
      <c r="H196" t="str">
        <f>+carte_cholera!J196</f>
        <v>MARITIME</v>
      </c>
      <c r="K196" t="s">
        <v>785</v>
      </c>
      <c r="L196">
        <v>196</v>
      </c>
      <c r="M196" t="s">
        <v>126</v>
      </c>
      <c r="N196" t="s">
        <v>10</v>
      </c>
      <c r="O196" t="s">
        <v>106</v>
      </c>
      <c r="P196" t="s">
        <v>127</v>
      </c>
      <c r="Q196" t="s">
        <v>774</v>
      </c>
      <c r="R196" t="s">
        <v>769</v>
      </c>
    </row>
    <row r="197" spans="1:18">
      <c r="A197" t="str">
        <f>+carte_cholera!A197</f>
        <v>Point ( 1.522305618314484 6.210782053118657)</v>
      </c>
      <c r="B197">
        <v>197</v>
      </c>
      <c r="C197" t="str">
        <f>+carte_cholera!E197</f>
        <v>GOUMOUKOPE</v>
      </c>
      <c r="D197" t="str">
        <f>+carte_cholera!R197</f>
        <v>Positif</v>
      </c>
      <c r="E197" t="str">
        <f>+carte_cholera!F197</f>
        <v>6.210782053118657</v>
      </c>
      <c r="F197" t="str">
        <f>+carte_cholera!G197</f>
        <v xml:space="preserve"> 1.522305618314484</v>
      </c>
      <c r="G197" t="str">
        <f>+carte_cholera!I197</f>
        <v>Lacs</v>
      </c>
      <c r="H197" t="str">
        <f>+carte_cholera!J197</f>
        <v>MARITIME</v>
      </c>
      <c r="K197" t="s">
        <v>785</v>
      </c>
      <c r="L197">
        <v>197</v>
      </c>
      <c r="M197" t="s">
        <v>126</v>
      </c>
      <c r="N197" t="s">
        <v>10</v>
      </c>
      <c r="O197" t="s">
        <v>106</v>
      </c>
      <c r="P197" t="s">
        <v>127</v>
      </c>
      <c r="Q197" t="s">
        <v>774</v>
      </c>
      <c r="R197" t="s">
        <v>769</v>
      </c>
    </row>
    <row r="198" spans="1:18">
      <c r="A198" t="str">
        <f>+carte_cholera!A198</f>
        <v>Point ( 1.522305618314484 6.210782053118657)</v>
      </c>
      <c r="B198">
        <v>198</v>
      </c>
      <c r="C198" t="str">
        <f>+carte_cholera!E198</f>
        <v>GOUMOUKOPE</v>
      </c>
      <c r="D198" t="str">
        <f>+carte_cholera!R198</f>
        <v>Positif</v>
      </c>
      <c r="E198" t="str">
        <f>+carte_cholera!F198</f>
        <v>6.210782053118657</v>
      </c>
      <c r="F198" t="str">
        <f>+carte_cholera!G198</f>
        <v xml:space="preserve"> 1.522305618314484</v>
      </c>
      <c r="G198" t="str">
        <f>+carte_cholera!I198</f>
        <v>Lacs</v>
      </c>
      <c r="H198" t="str">
        <f>+carte_cholera!J198</f>
        <v>MARITIME</v>
      </c>
      <c r="K198" t="s">
        <v>785</v>
      </c>
      <c r="L198">
        <v>198</v>
      </c>
      <c r="M198" t="s">
        <v>126</v>
      </c>
      <c r="N198" t="s">
        <v>10</v>
      </c>
      <c r="O198" t="s">
        <v>106</v>
      </c>
      <c r="P198" t="s">
        <v>127</v>
      </c>
      <c r="Q198" t="s">
        <v>774</v>
      </c>
      <c r="R198" t="s">
        <v>769</v>
      </c>
    </row>
    <row r="199" spans="1:18">
      <c r="A199" t="str">
        <f>+carte_cholera!A199</f>
        <v>Point ( 1.6080765433497823 6.3322757043351965)</v>
      </c>
      <c r="B199">
        <v>199</v>
      </c>
      <c r="C199" t="str">
        <f>+carte_cholera!E199</f>
        <v>ADOUKOWOE</v>
      </c>
      <c r="D199" t="str">
        <f>+carte_cholera!R199</f>
        <v>Positif</v>
      </c>
      <c r="E199" t="str">
        <f>+carte_cholera!F199</f>
        <v>6.3322757043351965</v>
      </c>
      <c r="F199" t="str">
        <f>+carte_cholera!G199</f>
        <v xml:space="preserve"> 1.6080765433497823</v>
      </c>
      <c r="G199" t="str">
        <f>+carte_cholera!I199</f>
        <v>Lacs</v>
      </c>
      <c r="H199" t="str">
        <f>+carte_cholera!J199</f>
        <v>MARITIME</v>
      </c>
      <c r="K199" t="s">
        <v>799</v>
      </c>
      <c r="L199">
        <v>199</v>
      </c>
      <c r="M199" t="s">
        <v>1393</v>
      </c>
      <c r="N199" t="s">
        <v>10</v>
      </c>
      <c r="O199" t="s">
        <v>169</v>
      </c>
      <c r="P199" t="s">
        <v>170</v>
      </c>
      <c r="Q199" t="s">
        <v>774</v>
      </c>
      <c r="R199" t="s">
        <v>769</v>
      </c>
    </row>
    <row r="200" spans="1:18">
      <c r="A200" t="str">
        <f>+carte_cholera!A200</f>
        <v>Point ( 1.622224647621934 6.23928331889)</v>
      </c>
      <c r="B200">
        <v>200</v>
      </c>
      <c r="C200" t="str">
        <f>+carte_cholera!E200</f>
        <v>MESSAN CONDJI</v>
      </c>
      <c r="D200" t="str">
        <f>+carte_cholera!R200</f>
        <v>negatif</v>
      </c>
      <c r="E200" t="str">
        <f>+carte_cholera!F200</f>
        <v>6.23928331889</v>
      </c>
      <c r="F200" t="str">
        <f>+carte_cholera!G200</f>
        <v xml:space="preserve"> 1.622224647621934</v>
      </c>
      <c r="G200" t="str">
        <f>+carte_cholera!I200</f>
        <v>Lacs</v>
      </c>
      <c r="H200" t="str">
        <f>+carte_cholera!J200</f>
        <v>MARITIME</v>
      </c>
      <c r="K200" t="s">
        <v>1374</v>
      </c>
      <c r="L200">
        <v>200</v>
      </c>
      <c r="M200" t="s">
        <v>114</v>
      </c>
      <c r="N200" t="s">
        <v>18</v>
      </c>
      <c r="O200" t="s">
        <v>1373</v>
      </c>
      <c r="P200" t="s">
        <v>1372</v>
      </c>
      <c r="Q200" t="s">
        <v>774</v>
      </c>
      <c r="R200" t="s">
        <v>769</v>
      </c>
    </row>
    <row r="201" spans="1:18">
      <c r="A201" t="str">
        <f>+carte_cholera!A201</f>
        <v>Point ( 1.5825646909844922 6.227396584278712)</v>
      </c>
      <c r="B201">
        <v>201</v>
      </c>
      <c r="C201" t="str">
        <f>+carte_cholera!E201</f>
        <v>AVEME</v>
      </c>
      <c r="D201" t="str">
        <f>+carte_cholera!R201</f>
        <v>Positif</v>
      </c>
      <c r="E201" t="str">
        <f>+carte_cholera!F201</f>
        <v>6.227396584278712</v>
      </c>
      <c r="F201" t="str">
        <f>+carte_cholera!G201</f>
        <v xml:space="preserve"> 1.5825646909844922</v>
      </c>
      <c r="G201" t="str">
        <f>+carte_cholera!I201</f>
        <v>Lacs</v>
      </c>
      <c r="H201" t="str">
        <f>+carte_cholera!J201</f>
        <v>MARITIME</v>
      </c>
      <c r="K201" t="s">
        <v>772</v>
      </c>
      <c r="L201">
        <v>201</v>
      </c>
      <c r="M201" t="s">
        <v>167</v>
      </c>
      <c r="N201" t="s">
        <v>10</v>
      </c>
      <c r="O201" t="s">
        <v>46</v>
      </c>
      <c r="P201" t="s">
        <v>47</v>
      </c>
      <c r="Q201" t="s">
        <v>774</v>
      </c>
      <c r="R201" t="s">
        <v>769</v>
      </c>
    </row>
    <row r="202" spans="1:18">
      <c r="A202" t="str">
        <f>+carte_cholera!A202</f>
        <v>Point ( 1.762305618314484 6.280782053118657)</v>
      </c>
      <c r="B202">
        <v>202</v>
      </c>
      <c r="C202" t="str">
        <f>+carte_cholera!E202</f>
        <v>ASSOUCONDJI</v>
      </c>
      <c r="D202" t="str">
        <f>+carte_cholera!R202</f>
        <v>negatif</v>
      </c>
      <c r="E202" t="str">
        <f>+carte_cholera!F202</f>
        <v>6.280782053118657</v>
      </c>
      <c r="F202" t="str">
        <f>+carte_cholera!G202</f>
        <v xml:space="preserve"> 1.762305618314484</v>
      </c>
      <c r="G202" t="str">
        <f>+carte_cholera!I202</f>
        <v>Lacs</v>
      </c>
      <c r="H202" t="str">
        <f>+carte_cholera!J202</f>
        <v>MARITIME</v>
      </c>
      <c r="K202" t="s">
        <v>776</v>
      </c>
      <c r="L202">
        <v>202</v>
      </c>
      <c r="M202" t="s">
        <v>1397</v>
      </c>
      <c r="N202" t="s">
        <v>18</v>
      </c>
      <c r="O202" t="s">
        <v>81</v>
      </c>
      <c r="P202" t="s">
        <v>82</v>
      </c>
      <c r="Q202" t="s">
        <v>774</v>
      </c>
      <c r="R202" t="s">
        <v>769</v>
      </c>
    </row>
    <row r="203" spans="1:18">
      <c r="A203" t="str">
        <f>+carte_cholera!A203</f>
        <v>Point ( 1.522305618314484 6.210782053118657)</v>
      </c>
      <c r="B203">
        <v>203</v>
      </c>
      <c r="C203" t="str">
        <f>+carte_cholera!E203</f>
        <v>GOUMOUKOPE</v>
      </c>
      <c r="D203" t="str">
        <f>+carte_cholera!R203</f>
        <v>negatif</v>
      </c>
      <c r="E203" t="str">
        <f>+carte_cholera!F203</f>
        <v>6.210782053118657</v>
      </c>
      <c r="F203" t="str">
        <f>+carte_cholera!G203</f>
        <v xml:space="preserve"> 1.522305618314484</v>
      </c>
      <c r="G203" t="str">
        <f>+carte_cholera!I203</f>
        <v>Lacs</v>
      </c>
      <c r="H203" t="str">
        <f>+carte_cholera!J203</f>
        <v>MARITIME</v>
      </c>
      <c r="K203" t="s">
        <v>785</v>
      </c>
      <c r="L203">
        <v>203</v>
      </c>
      <c r="M203" t="s">
        <v>126</v>
      </c>
      <c r="N203" t="s">
        <v>18</v>
      </c>
      <c r="O203" t="s">
        <v>106</v>
      </c>
      <c r="P203" t="s">
        <v>127</v>
      </c>
      <c r="Q203" t="s">
        <v>774</v>
      </c>
      <c r="R203" t="s">
        <v>769</v>
      </c>
    </row>
    <row r="204" spans="1:18">
      <c r="A204" t="str">
        <f>+carte_cholera!A204</f>
        <v>Point ( 1.522305618314484 6.210782053118657)</v>
      </c>
      <c r="B204">
        <v>204</v>
      </c>
      <c r="C204" t="str">
        <f>+carte_cholera!E204</f>
        <v>GOUMOUKOPE</v>
      </c>
      <c r="D204" t="str">
        <f>+carte_cholera!R204</f>
        <v>negatif</v>
      </c>
      <c r="E204" t="str">
        <f>+carte_cholera!F204</f>
        <v>6.210782053118657</v>
      </c>
      <c r="F204" t="str">
        <f>+carte_cholera!G204</f>
        <v xml:space="preserve"> 1.522305618314484</v>
      </c>
      <c r="G204" t="str">
        <f>+carte_cholera!I204</f>
        <v>Lacs</v>
      </c>
      <c r="H204" t="str">
        <f>+carte_cholera!J204</f>
        <v>MARITIME</v>
      </c>
      <c r="K204" t="s">
        <v>785</v>
      </c>
      <c r="L204">
        <v>204</v>
      </c>
      <c r="M204" t="s">
        <v>126</v>
      </c>
      <c r="N204" t="s">
        <v>18</v>
      </c>
      <c r="O204" t="s">
        <v>106</v>
      </c>
      <c r="P204" t="s">
        <v>127</v>
      </c>
      <c r="Q204" t="s">
        <v>774</v>
      </c>
      <c r="R204" t="s">
        <v>769</v>
      </c>
    </row>
    <row r="205" spans="1:18">
      <c r="A205" t="str">
        <f>+carte_cholera!A205</f>
        <v>Point ( 1.6080765433497823 6.3322757043351965)</v>
      </c>
      <c r="B205">
        <v>205</v>
      </c>
      <c r="C205" t="str">
        <f>+carte_cholera!E205</f>
        <v>LOGOPE</v>
      </c>
      <c r="D205" t="str">
        <f>+carte_cholera!R205</f>
        <v>negatif</v>
      </c>
      <c r="E205" t="str">
        <f>+carte_cholera!F205</f>
        <v>6.3322757043351965</v>
      </c>
      <c r="F205" t="str">
        <f>+carte_cholera!G205</f>
        <v xml:space="preserve"> 1.6080765433497823</v>
      </c>
      <c r="G205" t="str">
        <f>+carte_cholera!I205</f>
        <v>Lacs</v>
      </c>
      <c r="H205" t="str">
        <f>+carte_cholera!J205</f>
        <v>MARITIME</v>
      </c>
      <c r="K205" t="s">
        <v>799</v>
      </c>
      <c r="L205">
        <v>205</v>
      </c>
      <c r="M205" t="s">
        <v>1402</v>
      </c>
      <c r="N205" t="s">
        <v>18</v>
      </c>
      <c r="O205" t="s">
        <v>169</v>
      </c>
      <c r="P205" t="s">
        <v>170</v>
      </c>
      <c r="Q205" t="s">
        <v>774</v>
      </c>
      <c r="R205" t="s">
        <v>769</v>
      </c>
    </row>
    <row r="206" spans="1:18">
      <c r="A206" t="str">
        <f>+carte_cholera!A206</f>
        <v>Point ( 1.522305618314484 6.210782053118657)</v>
      </c>
      <c r="B206">
        <v>206</v>
      </c>
      <c r="C206" t="str">
        <f>+carte_cholera!E206</f>
        <v>GOUMOUKOPE</v>
      </c>
      <c r="D206" t="str">
        <f>+carte_cholera!R206</f>
        <v>negatif</v>
      </c>
      <c r="E206" t="str">
        <f>+carte_cholera!F206</f>
        <v>6.210782053118657</v>
      </c>
      <c r="F206" t="str">
        <f>+carte_cholera!G206</f>
        <v xml:space="preserve"> 1.522305618314484</v>
      </c>
      <c r="G206" t="str">
        <f>+carte_cholera!I206</f>
        <v>Lacs</v>
      </c>
      <c r="H206" t="str">
        <f>+carte_cholera!J206</f>
        <v>MARITIME</v>
      </c>
      <c r="K206" t="s">
        <v>785</v>
      </c>
      <c r="L206">
        <v>206</v>
      </c>
      <c r="M206" t="s">
        <v>126</v>
      </c>
      <c r="N206" t="s">
        <v>18</v>
      </c>
      <c r="O206" t="s">
        <v>106</v>
      </c>
      <c r="P206" t="s">
        <v>127</v>
      </c>
      <c r="Q206" t="s">
        <v>774</v>
      </c>
      <c r="R206" t="s">
        <v>769</v>
      </c>
    </row>
    <row r="207" spans="1:18">
      <c r="A207" t="str">
        <f>+carte_cholera!A207</f>
        <v>Point (1.2885405838783568 6.171169451806052)</v>
      </c>
      <c r="B207">
        <v>207</v>
      </c>
      <c r="C207" t="str">
        <f>+carte_cholera!E207</f>
        <v>Adakpamé</v>
      </c>
      <c r="D207" t="str">
        <f>+carte_cholera!R207</f>
        <v>negatif</v>
      </c>
      <c r="E207" t="str">
        <f>+carte_cholera!F207</f>
        <v>6.171169451806052</v>
      </c>
      <c r="F207" t="str">
        <f>+carte_cholera!G207</f>
        <v>1.2885405838783568</v>
      </c>
      <c r="G207" t="str">
        <f>+carte_cholera!I207</f>
        <v>Golfe</v>
      </c>
      <c r="H207" t="str">
        <f>+carte_cholera!J207</f>
        <v>Grand Lomé</v>
      </c>
      <c r="K207" t="s">
        <v>202</v>
      </c>
      <c r="L207">
        <v>207</v>
      </c>
      <c r="M207" t="s">
        <v>9</v>
      </c>
      <c r="N207" t="s">
        <v>18</v>
      </c>
      <c r="O207" t="s">
        <v>11</v>
      </c>
      <c r="P207" t="s">
        <v>12</v>
      </c>
      <c r="Q207" t="s">
        <v>13</v>
      </c>
      <c r="R207" t="s">
        <v>14</v>
      </c>
    </row>
    <row r="208" spans="1:18">
      <c r="A208" t="str">
        <f>+carte_cholera!A208</f>
        <v>Point ( 1.1523380381040775 6.177545627668431)</v>
      </c>
      <c r="B208">
        <v>208</v>
      </c>
      <c r="C208" t="str">
        <f>+carte_cholera!E208</f>
        <v>Ségbé</v>
      </c>
      <c r="D208" t="str">
        <f>+carte_cholera!R208</f>
        <v>negatif</v>
      </c>
      <c r="E208" t="str">
        <f>+carte_cholera!F208</f>
        <v>6.177545627668431</v>
      </c>
      <c r="F208" t="str">
        <f>+carte_cholera!G208</f>
        <v xml:space="preserve"> 1.1523380381040775</v>
      </c>
      <c r="G208" t="str">
        <f>+carte_cholera!I208</f>
        <v>Golfe</v>
      </c>
      <c r="H208" t="str">
        <f>+carte_cholera!J208</f>
        <v>Grand Lomé</v>
      </c>
      <c r="K208" t="s">
        <v>1470</v>
      </c>
      <c r="L208">
        <v>208</v>
      </c>
      <c r="M208" t="s">
        <v>1409</v>
      </c>
      <c r="N208" t="s">
        <v>18</v>
      </c>
      <c r="O208" t="s">
        <v>1467</v>
      </c>
      <c r="P208" t="s">
        <v>1468</v>
      </c>
      <c r="Q208" t="s">
        <v>13</v>
      </c>
      <c r="R208" t="s">
        <v>14</v>
      </c>
    </row>
    <row r="209" spans="1:18">
      <c r="A209" t="str">
        <f>+carte_cholera!A209</f>
        <v>Point ( 1.203927 6.250142)</v>
      </c>
      <c r="B209">
        <v>209</v>
      </c>
      <c r="C209" t="str">
        <f>+carte_cholera!E209</f>
        <v>Haoussa Zongo</v>
      </c>
      <c r="D209" t="str">
        <f>+carte_cholera!R209</f>
        <v>negatif</v>
      </c>
      <c r="E209" t="str">
        <f>+carte_cholera!F209</f>
        <v>6.250142</v>
      </c>
      <c r="F209" t="str">
        <f>+carte_cholera!G209</f>
        <v xml:space="preserve"> 1.203927</v>
      </c>
      <c r="G209" t="str">
        <f>+carte_cholera!I209</f>
        <v xml:space="preserve">Agoè-Nyivé </v>
      </c>
      <c r="H209" t="str">
        <f>+carte_cholera!J209</f>
        <v>Grand Lomé</v>
      </c>
      <c r="K209" t="s">
        <v>809</v>
      </c>
      <c r="L209">
        <v>209</v>
      </c>
      <c r="M209" t="s">
        <v>1322</v>
      </c>
      <c r="N209" t="s">
        <v>18</v>
      </c>
      <c r="O209" t="s">
        <v>161</v>
      </c>
      <c r="P209" t="s">
        <v>162</v>
      </c>
      <c r="Q209" t="s">
        <v>778</v>
      </c>
      <c r="R209" t="s">
        <v>14</v>
      </c>
    </row>
    <row r="210" spans="1:18">
      <c r="A210" t="str">
        <f>+carte_cholera!A210</f>
        <v>Point (1.196672 6.283159)</v>
      </c>
      <c r="B210">
        <v>210</v>
      </c>
      <c r="C210" t="str">
        <f>+carte_cholera!E210</f>
        <v>Togblékopé Akoin</v>
      </c>
      <c r="D210" t="str">
        <f>+carte_cholera!R210</f>
        <v>Positif</v>
      </c>
      <c r="E210" t="str">
        <f>+carte_cholera!F210</f>
        <v>6.283159</v>
      </c>
      <c r="F210" t="str">
        <f>+carte_cholera!G210</f>
        <v>1.196672</v>
      </c>
      <c r="G210" t="str">
        <f>+carte_cholera!I210</f>
        <v xml:space="preserve">Agoè-Nyivé </v>
      </c>
      <c r="H210" t="str">
        <f>+carte_cholera!J210</f>
        <v>Grand Lomé</v>
      </c>
      <c r="K210" t="s">
        <v>1471</v>
      </c>
      <c r="L210">
        <v>210</v>
      </c>
      <c r="M210" t="s">
        <v>1415</v>
      </c>
      <c r="N210" t="s">
        <v>10</v>
      </c>
      <c r="O210" t="s">
        <v>1461</v>
      </c>
      <c r="P210" t="s">
        <v>1463</v>
      </c>
      <c r="Q210" t="s">
        <v>778</v>
      </c>
      <c r="R210" t="s">
        <v>14</v>
      </c>
    </row>
    <row r="211" spans="1:18">
      <c r="A211" t="str">
        <f>+carte_cholera!A211</f>
        <v>Point ( 1.2177901541906115 6.21494796391453)</v>
      </c>
      <c r="B211">
        <v>211</v>
      </c>
      <c r="C211" t="str">
        <f>+carte_cholera!E211</f>
        <v>Alinka</v>
      </c>
      <c r="D211" t="str">
        <f>+carte_cholera!R211</f>
        <v>Positif</v>
      </c>
      <c r="E211" t="str">
        <f>+carte_cholera!F211</f>
        <v>6.21494796391453</v>
      </c>
      <c r="F211" t="str">
        <f>+carte_cholera!G211</f>
        <v xml:space="preserve"> 1.2177901541906115</v>
      </c>
      <c r="G211" t="str">
        <f>+carte_cholera!I211</f>
        <v xml:space="preserve">Agoè-Nyivé </v>
      </c>
      <c r="H211" t="str">
        <f>+carte_cholera!J211</f>
        <v>Grand Lomé</v>
      </c>
      <c r="K211" t="s">
        <v>777</v>
      </c>
      <c r="L211">
        <v>211</v>
      </c>
      <c r="M211" t="s">
        <v>88</v>
      </c>
      <c r="N211" t="s">
        <v>10</v>
      </c>
      <c r="O211" t="s">
        <v>67</v>
      </c>
      <c r="P211" t="s">
        <v>66</v>
      </c>
      <c r="Q211" t="s">
        <v>778</v>
      </c>
      <c r="R211" t="s">
        <v>14</v>
      </c>
    </row>
    <row r="212" spans="1:18">
      <c r="A212" t="str">
        <f>+carte_cholera!A212</f>
        <v>Point ( 1.6080765433497823 6.3322757043351965)</v>
      </c>
      <c r="B212">
        <v>212</v>
      </c>
      <c r="C212" t="str">
        <f>+carte_cholera!E212</f>
        <v>ANFOIN</v>
      </c>
      <c r="D212" t="str">
        <f>+carte_cholera!R212</f>
        <v>negatif</v>
      </c>
      <c r="E212" t="str">
        <f>+carte_cholera!F212</f>
        <v>6.3322757043351965</v>
      </c>
      <c r="F212" t="str">
        <f>+carte_cholera!G212</f>
        <v xml:space="preserve"> 1.6080765433497823</v>
      </c>
      <c r="G212" t="str">
        <f>+carte_cholera!I212</f>
        <v>Lacs</v>
      </c>
      <c r="H212" t="str">
        <f>+carte_cholera!J212</f>
        <v>MARITIME</v>
      </c>
      <c r="K212" t="s">
        <v>799</v>
      </c>
      <c r="L212">
        <v>212</v>
      </c>
      <c r="M212" t="s">
        <v>168</v>
      </c>
      <c r="N212" t="s">
        <v>18</v>
      </c>
      <c r="O212" t="s">
        <v>169</v>
      </c>
      <c r="P212" t="s">
        <v>170</v>
      </c>
      <c r="Q212" t="s">
        <v>774</v>
      </c>
      <c r="R212" t="s">
        <v>769</v>
      </c>
    </row>
    <row r="213" spans="1:18">
      <c r="A213" t="str">
        <f>+carte_cholera!A213</f>
        <v>Point ( 1.615224647621934 6.234928331889)</v>
      </c>
      <c r="B213">
        <v>213</v>
      </c>
      <c r="C213" t="str">
        <f>+carte_cholera!E213</f>
        <v>ZONGO</v>
      </c>
      <c r="D213" t="str">
        <f>+carte_cholera!R213</f>
        <v>negatif</v>
      </c>
      <c r="E213" t="str">
        <f>+carte_cholera!F213</f>
        <v>6.234928331889</v>
      </c>
      <c r="F213" t="str">
        <f>+carte_cholera!G213</f>
        <v xml:space="preserve"> 1.615224647621934</v>
      </c>
      <c r="G213" t="str">
        <f>+carte_cholera!I213</f>
        <v>Lacs</v>
      </c>
      <c r="H213" t="str">
        <f>+carte_cholera!J213</f>
        <v>MARITIME</v>
      </c>
      <c r="K213" t="s">
        <v>773</v>
      </c>
      <c r="L213">
        <v>213</v>
      </c>
      <c r="M213" t="s">
        <v>50</v>
      </c>
      <c r="N213" t="s">
        <v>18</v>
      </c>
      <c r="O213" t="s">
        <v>72</v>
      </c>
      <c r="P213" t="s">
        <v>73</v>
      </c>
      <c r="Q213" t="s">
        <v>774</v>
      </c>
      <c r="R213" t="s">
        <v>769</v>
      </c>
    </row>
    <row r="214" spans="1:18">
      <c r="A214" t="str">
        <f>+carte_cholera!A214</f>
        <v>Point ( 1.5825646909844922 6.227396584278712)</v>
      </c>
      <c r="B214">
        <v>214</v>
      </c>
      <c r="C214" t="str">
        <f>+carte_cholera!E214</f>
        <v>NLESSI</v>
      </c>
      <c r="D214" t="str">
        <f>+carte_cholera!R214</f>
        <v>negatif</v>
      </c>
      <c r="E214" t="str">
        <f>+carte_cholera!F214</f>
        <v>6.227396584278712</v>
      </c>
      <c r="F214" t="str">
        <f>+carte_cholera!G214</f>
        <v xml:space="preserve"> 1.5825646909844922</v>
      </c>
      <c r="G214" t="str">
        <f>+carte_cholera!I214</f>
        <v>Lacs</v>
      </c>
      <c r="H214" t="str">
        <f>+carte_cholera!J214</f>
        <v>MARITIME</v>
      </c>
      <c r="K214" t="s">
        <v>772</v>
      </c>
      <c r="L214">
        <v>214</v>
      </c>
      <c r="M214" t="s">
        <v>104</v>
      </c>
      <c r="N214" t="s">
        <v>18</v>
      </c>
      <c r="O214" t="s">
        <v>46</v>
      </c>
      <c r="P214" t="s">
        <v>47</v>
      </c>
      <c r="Q214" t="s">
        <v>774</v>
      </c>
      <c r="R214" t="s">
        <v>769</v>
      </c>
    </row>
    <row r="215" spans="1:18">
      <c r="A215" t="str">
        <f>+carte_cholera!A215</f>
        <v>Point ( 1.6080765433497823 6.3322757043351965)</v>
      </c>
      <c r="B215">
        <v>215</v>
      </c>
      <c r="C215" t="str">
        <f>+carte_cholera!E215</f>
        <v>ANFOIN</v>
      </c>
      <c r="D215" t="str">
        <f>+carte_cholera!R215</f>
        <v>negatif</v>
      </c>
      <c r="E215" t="str">
        <f>+carte_cholera!F215</f>
        <v>6.3322757043351965</v>
      </c>
      <c r="F215" t="str">
        <f>+carte_cholera!G215</f>
        <v xml:space="preserve"> 1.6080765433497823</v>
      </c>
      <c r="G215" t="str">
        <f>+carte_cholera!I215</f>
        <v>Lacs</v>
      </c>
      <c r="H215" t="str">
        <f>+carte_cholera!J215</f>
        <v>MARITIME</v>
      </c>
      <c r="K215" t="s">
        <v>799</v>
      </c>
      <c r="L215">
        <v>215</v>
      </c>
      <c r="M215" t="s">
        <v>168</v>
      </c>
      <c r="N215" t="s">
        <v>18</v>
      </c>
      <c r="O215" t="s">
        <v>169</v>
      </c>
      <c r="P215" t="s">
        <v>170</v>
      </c>
      <c r="Q215" t="s">
        <v>774</v>
      </c>
      <c r="R215" t="s">
        <v>769</v>
      </c>
    </row>
    <row r="216" spans="1:18">
      <c r="A216" t="str">
        <f>+carte_cholera!A216</f>
        <v>Point ( 1.583890712205296 6.231673273925775)</v>
      </c>
      <c r="B216">
        <v>216</v>
      </c>
      <c r="C216" t="str">
        <f>+carte_cholera!E216</f>
        <v>ANEHO</v>
      </c>
      <c r="D216" t="str">
        <f>+carte_cholera!R216</f>
        <v>negatif</v>
      </c>
      <c r="E216" t="str">
        <f>+carte_cholera!F216</f>
        <v>6.231673273925775</v>
      </c>
      <c r="F216" t="str">
        <f>+carte_cholera!G216</f>
        <v xml:space="preserve"> 1.583890712205296</v>
      </c>
      <c r="G216" t="str">
        <f>+carte_cholera!I216</f>
        <v>Lacs</v>
      </c>
      <c r="H216" t="str">
        <f>+carte_cholera!J216</f>
        <v>MARITIME</v>
      </c>
      <c r="K216" t="s">
        <v>1469</v>
      </c>
      <c r="L216">
        <v>216</v>
      </c>
      <c r="M216" t="s">
        <v>1444</v>
      </c>
      <c r="N216" t="s">
        <v>18</v>
      </c>
      <c r="O216" t="s">
        <v>184</v>
      </c>
      <c r="P216" t="s">
        <v>185</v>
      </c>
      <c r="Q216" t="s">
        <v>774</v>
      </c>
      <c r="R216" t="s">
        <v>769</v>
      </c>
    </row>
    <row r="217" spans="1:18">
      <c r="A217" t="str">
        <f>+carte_cholera!A217</f>
        <v>Point ( 1.6013269352515131 6.257265928242092)</v>
      </c>
      <c r="B217">
        <v>217</v>
      </c>
      <c r="C217" t="str">
        <f>+carte_cholera!E217</f>
        <v>HEMAZRO</v>
      </c>
      <c r="D217" t="str">
        <f>+carte_cholera!R217</f>
        <v>Positif</v>
      </c>
      <c r="E217" t="str">
        <f>+carte_cholera!F217</f>
        <v>6.257265928242092</v>
      </c>
      <c r="F217" t="str">
        <f>+carte_cholera!G217</f>
        <v xml:space="preserve"> 1.6013269352515131</v>
      </c>
      <c r="G217" t="str">
        <f>+carte_cholera!I217</f>
        <v>Lacs</v>
      </c>
      <c r="H217" t="str">
        <f>+carte_cholera!J217</f>
        <v>MARITIME</v>
      </c>
      <c r="K217" t="s">
        <v>782</v>
      </c>
      <c r="L217">
        <v>217</v>
      </c>
      <c r="M217" t="s">
        <v>109</v>
      </c>
      <c r="N217" t="s">
        <v>10</v>
      </c>
      <c r="O217" t="s">
        <v>110</v>
      </c>
      <c r="P217" t="s">
        <v>111</v>
      </c>
      <c r="Q217" t="s">
        <v>774</v>
      </c>
      <c r="R217" t="s">
        <v>769</v>
      </c>
    </row>
    <row r="218" spans="1:18">
      <c r="A218" t="str">
        <f>+carte_cholera!A218</f>
        <v>Point ( 1.6013269352515131 6.257265928242092)</v>
      </c>
      <c r="B218">
        <v>218</v>
      </c>
      <c r="C218" t="str">
        <f>+carte_cholera!E218</f>
        <v>HEMAZRO</v>
      </c>
      <c r="D218" t="str">
        <f>+carte_cholera!R218</f>
        <v>negatif</v>
      </c>
      <c r="E218" t="str">
        <f>+carte_cholera!F218</f>
        <v>6.257265928242092</v>
      </c>
      <c r="F218" t="str">
        <f>+carte_cholera!G218</f>
        <v xml:space="preserve"> 1.6013269352515131</v>
      </c>
      <c r="G218" t="str">
        <f>+carte_cholera!I218</f>
        <v>Lacs</v>
      </c>
      <c r="H218" t="str">
        <f>+carte_cholera!J218</f>
        <v>MARITIME</v>
      </c>
      <c r="K218" t="s">
        <v>782</v>
      </c>
      <c r="L218">
        <v>218</v>
      </c>
      <c r="M218" t="s">
        <v>109</v>
      </c>
      <c r="N218" t="s">
        <v>18</v>
      </c>
      <c r="O218" t="s">
        <v>110</v>
      </c>
      <c r="P218" t="s">
        <v>111</v>
      </c>
      <c r="Q218" t="s">
        <v>774</v>
      </c>
      <c r="R218" t="s">
        <v>769</v>
      </c>
    </row>
    <row r="219" spans="1:18">
      <c r="A219" t="str">
        <f>+carte_cholera!A219</f>
        <v>Point ( 1.762305618314484 6.280782053118657)</v>
      </c>
      <c r="B219">
        <v>219</v>
      </c>
      <c r="C219" t="str">
        <f>+carte_cholera!E219</f>
        <v>ASSOUCONDJI</v>
      </c>
      <c r="D219" t="str">
        <f>+carte_cholera!R219</f>
        <v>negatif</v>
      </c>
      <c r="E219" t="str">
        <f>+carte_cholera!F219</f>
        <v>6.280782053118657</v>
      </c>
      <c r="F219" t="str">
        <f>+carte_cholera!G219</f>
        <v xml:space="preserve"> 1.762305618314484</v>
      </c>
      <c r="G219" t="str">
        <f>+carte_cholera!I219</f>
        <v>Lacs</v>
      </c>
      <c r="H219" t="str">
        <f>+carte_cholera!J219</f>
        <v>MARITIME</v>
      </c>
      <c r="K219" t="s">
        <v>776</v>
      </c>
      <c r="L219">
        <v>219</v>
      </c>
      <c r="M219" t="s">
        <v>1397</v>
      </c>
      <c r="N219" t="s">
        <v>18</v>
      </c>
      <c r="O219" t="s">
        <v>81</v>
      </c>
      <c r="P219" t="s">
        <v>82</v>
      </c>
      <c r="Q219" t="s">
        <v>774</v>
      </c>
      <c r="R219" t="s">
        <v>769</v>
      </c>
    </row>
    <row r="220" spans="1:18">
      <c r="A220" t="str">
        <f>+carte_cholera!A220</f>
        <v>Point ( 1.453890712205296 6.22273273925775)</v>
      </c>
      <c r="B220">
        <v>220</v>
      </c>
      <c r="C220" t="str">
        <f>+carte_cholera!E220</f>
        <v>AGBODAN</v>
      </c>
      <c r="D220" t="str">
        <f>+carte_cholera!R220</f>
        <v>negatif</v>
      </c>
      <c r="E220" t="str">
        <f>+carte_cholera!F220</f>
        <v>6.22273273925775</v>
      </c>
      <c r="F220" t="str">
        <f>+carte_cholera!G220</f>
        <v xml:space="preserve"> 1.453890712205296</v>
      </c>
      <c r="G220" t="str">
        <f>+carte_cholera!I220</f>
        <v>Lacs</v>
      </c>
      <c r="H220" t="str">
        <f>+carte_cholera!J220</f>
        <v>MARITIME</v>
      </c>
      <c r="K220" t="s">
        <v>1472</v>
      </c>
      <c r="L220">
        <v>220</v>
      </c>
      <c r="M220" t="s">
        <v>1450</v>
      </c>
      <c r="N220" t="s">
        <v>18</v>
      </c>
      <c r="O220" t="s">
        <v>1466</v>
      </c>
      <c r="P220" t="s">
        <v>1356</v>
      </c>
      <c r="Q220" t="s">
        <v>774</v>
      </c>
      <c r="R220" t="s">
        <v>769</v>
      </c>
    </row>
    <row r="221" spans="1:18">
      <c r="A221" t="str">
        <f>+carte_cholera!A221</f>
        <v>Point ( 1.453890712205296 6.22273273925775)</v>
      </c>
      <c r="B221">
        <v>221</v>
      </c>
      <c r="C221" t="str">
        <f>+carte_cholera!E221</f>
        <v>AGBODAN</v>
      </c>
      <c r="D221" t="str">
        <f>+carte_cholera!R221</f>
        <v>negatif</v>
      </c>
      <c r="E221" t="str">
        <f>+carte_cholera!F221</f>
        <v>6.22273273925775</v>
      </c>
      <c r="F221" t="str">
        <f>+carte_cholera!G221</f>
        <v xml:space="preserve"> 1.453890712205296</v>
      </c>
      <c r="G221" t="str">
        <f>+carte_cholera!I221</f>
        <v>Lacs</v>
      </c>
      <c r="H221" t="str">
        <f>+carte_cholera!J221</f>
        <v>MARITIME</v>
      </c>
      <c r="K221" t="s">
        <v>1472</v>
      </c>
      <c r="L221">
        <v>221</v>
      </c>
      <c r="M221" t="s">
        <v>1450</v>
      </c>
      <c r="N221" t="s">
        <v>18</v>
      </c>
      <c r="O221" t="s">
        <v>1466</v>
      </c>
      <c r="P221" t="s">
        <v>1356</v>
      </c>
      <c r="Q221" t="s">
        <v>774</v>
      </c>
      <c r="R221" t="s">
        <v>769</v>
      </c>
    </row>
    <row r="222" spans="1:18">
      <c r="A222" t="str">
        <f>+carte_cholera!A222</f>
        <v>Point (1.196672 6.283160)</v>
      </c>
      <c r="B222">
        <v>222</v>
      </c>
      <c r="C222" t="str">
        <f>+carte_cholera!E222</f>
        <v>Dégomé</v>
      </c>
      <c r="D222" t="str">
        <f>+carte_cholera!R222</f>
        <v>negatif</v>
      </c>
      <c r="E222" t="str">
        <f>+carte_cholera!F222</f>
        <v>6.283160</v>
      </c>
      <c r="F222" t="str">
        <f>+carte_cholera!G222</f>
        <v>1.196672</v>
      </c>
      <c r="G222" t="str">
        <f>+carte_cholera!I222</f>
        <v xml:space="preserve">Agoè-Nyivé </v>
      </c>
      <c r="H222" t="str">
        <f>+carte_cholera!J222</f>
        <v>Grand Lomé</v>
      </c>
      <c r="K222" t="s">
        <v>1473</v>
      </c>
      <c r="L222">
        <v>222</v>
      </c>
      <c r="M222" t="s">
        <v>1454</v>
      </c>
      <c r="N222" t="s">
        <v>18</v>
      </c>
      <c r="O222" t="s">
        <v>1462</v>
      </c>
      <c r="P222" t="s">
        <v>1463</v>
      </c>
      <c r="Q222" t="s">
        <v>778</v>
      </c>
      <c r="R222" t="s">
        <v>14</v>
      </c>
    </row>
    <row r="223" spans="1:18">
      <c r="A223" t="str">
        <f>+carte_cholera!A223</f>
        <v>Point (1.212827 6.221182)</v>
      </c>
      <c r="B223">
        <v>223</v>
      </c>
      <c r="C223" t="str">
        <f>+carte_cholera!E223</f>
        <v>Agoè Klinvé</v>
      </c>
      <c r="D223" t="str">
        <f>+carte_cholera!R223</f>
        <v>negatif</v>
      </c>
      <c r="E223" t="str">
        <f>+carte_cholera!F223</f>
        <v>6.221182</v>
      </c>
      <c r="F223" t="str">
        <f>+carte_cholera!G223</f>
        <v>1.212827</v>
      </c>
      <c r="G223" t="str">
        <f>+carte_cholera!I223</f>
        <v xml:space="preserve">Agoè-Nyivé </v>
      </c>
      <c r="H223" t="str">
        <f>+carte_cholera!J223</f>
        <v>Grand Lomé</v>
      </c>
      <c r="K223" t="s">
        <v>1474</v>
      </c>
      <c r="L223">
        <v>223</v>
      </c>
      <c r="M223" t="s">
        <v>1457</v>
      </c>
      <c r="N223" t="s">
        <v>18</v>
      </c>
      <c r="O223" t="s">
        <v>1464</v>
      </c>
      <c r="P223" t="s">
        <v>1465</v>
      </c>
      <c r="Q223" t="s">
        <v>778</v>
      </c>
      <c r="R223" t="s">
        <v>14</v>
      </c>
    </row>
    <row r="224" spans="1:18">
      <c r="A224" t="str">
        <f>+carte_cholera!A224</f>
        <v>Point ( 1.3065224647621934 6.170206928331889)</v>
      </c>
      <c r="B224">
        <v>224</v>
      </c>
      <c r="C224" t="str">
        <f>+carte_cholera!E224</f>
        <v>Attiégou</v>
      </c>
      <c r="D224" t="str">
        <f>+carte_cholera!R224</f>
        <v>negatif</v>
      </c>
      <c r="E224" t="str">
        <f>+carte_cholera!F224</f>
        <v>6.170206928331889</v>
      </c>
      <c r="F224" t="str">
        <f>+carte_cholera!G224</f>
        <v xml:space="preserve"> 1.3065224647621934</v>
      </c>
      <c r="G224" t="str">
        <f>+carte_cholera!I224</f>
        <v>Golfe</v>
      </c>
      <c r="H224" t="str">
        <f>+carte_cholera!J224</f>
        <v>Grand Lomé</v>
      </c>
      <c r="K224" t="s">
        <v>207</v>
      </c>
      <c r="L224">
        <v>224</v>
      </c>
      <c r="M224" t="s">
        <v>91</v>
      </c>
      <c r="N224" t="s">
        <v>18</v>
      </c>
      <c r="O224" t="s">
        <v>57</v>
      </c>
      <c r="P224" t="s">
        <v>58</v>
      </c>
      <c r="Q224" t="s">
        <v>13</v>
      </c>
      <c r="R224" t="s">
        <v>14</v>
      </c>
    </row>
    <row r="225" spans="1:18">
      <c r="A225" t="str">
        <f>+carte_cholera!A225</f>
        <v>Point ( 1.615224647621934 6.234928331889)</v>
      </c>
      <c r="B225">
        <v>225</v>
      </c>
      <c r="C225" t="str">
        <f>+carte_cholera!E225</f>
        <v>ZONGO</v>
      </c>
      <c r="D225" t="str">
        <f>+carte_cholera!R225</f>
        <v>negatif</v>
      </c>
      <c r="E225" t="str">
        <f>+carte_cholera!F225</f>
        <v>6.234928331889</v>
      </c>
      <c r="F225" t="str">
        <f>+carte_cholera!G225</f>
        <v xml:space="preserve"> 1.615224647621934</v>
      </c>
      <c r="G225" t="str">
        <f>+carte_cholera!I225</f>
        <v>Lacs</v>
      </c>
      <c r="H225" t="str">
        <f>+carte_cholera!J225</f>
        <v>MARITIME</v>
      </c>
      <c r="K225" t="s">
        <v>773</v>
      </c>
      <c r="L225">
        <v>225</v>
      </c>
      <c r="M225" t="s">
        <v>50</v>
      </c>
      <c r="N225" t="s">
        <v>18</v>
      </c>
      <c r="O225" t="s">
        <v>72</v>
      </c>
      <c r="P225" t="s">
        <v>73</v>
      </c>
      <c r="Q225" t="s">
        <v>774</v>
      </c>
      <c r="R225" t="s">
        <v>769</v>
      </c>
    </row>
    <row r="226" spans="1:18">
      <c r="A226" t="str">
        <f>+carte_cholera!A226</f>
        <v>Point ( 1.6439292283123141 6.3355526469012675)</v>
      </c>
      <c r="B226">
        <v>226</v>
      </c>
      <c r="C226" t="str">
        <f>+carte_cholera!E226</f>
        <v>MELLYDOME</v>
      </c>
      <c r="D226" t="str">
        <f>+carte_cholera!R226</f>
        <v>Positif</v>
      </c>
      <c r="E226" t="str">
        <f>+carte_cholera!F226</f>
        <v>6.3355526469012675</v>
      </c>
      <c r="F226" t="str">
        <f>+carte_cholera!G226</f>
        <v xml:space="preserve"> 1.6439292283123141</v>
      </c>
      <c r="G226" t="str">
        <f>+carte_cholera!I226</f>
        <v>Lacs</v>
      </c>
      <c r="H226" t="str">
        <f>+carte_cholera!J226</f>
        <v>MARITIME</v>
      </c>
      <c r="K226" t="s">
        <v>801</v>
      </c>
      <c r="L226">
        <v>226</v>
      </c>
      <c r="M226" t="s">
        <v>1486</v>
      </c>
      <c r="N226" t="s">
        <v>10</v>
      </c>
      <c r="O226" t="s">
        <v>187</v>
      </c>
      <c r="P226" t="s">
        <v>188</v>
      </c>
      <c r="Q226" t="s">
        <v>774</v>
      </c>
      <c r="R226" t="s">
        <v>769</v>
      </c>
    </row>
    <row r="227" spans="1:18">
      <c r="A227" t="str">
        <f>+carte_cholera!A227</f>
        <v>Point ( 1.61305618314484 6.25782053118657)</v>
      </c>
      <c r="B227">
        <v>227</v>
      </c>
      <c r="C227" t="str">
        <f>+carte_cholera!E227</f>
        <v>ABALOCONDJI</v>
      </c>
      <c r="D227" t="str">
        <f>+carte_cholera!R227</f>
        <v>negatif</v>
      </c>
      <c r="E227" t="str">
        <f>+carte_cholera!F227</f>
        <v>6.25782053118657</v>
      </c>
      <c r="F227" t="str">
        <f>+carte_cholera!G227</f>
        <v xml:space="preserve"> 1.61305618314484</v>
      </c>
      <c r="G227" t="str">
        <f>+carte_cholera!I227</f>
        <v>Lacs</v>
      </c>
      <c r="H227" t="str">
        <f>+carte_cholera!J227</f>
        <v>MARITIME</v>
      </c>
      <c r="K227" t="s">
        <v>781</v>
      </c>
      <c r="L227">
        <v>227</v>
      </c>
      <c r="M227" t="s">
        <v>101</v>
      </c>
      <c r="N227" t="s">
        <v>18</v>
      </c>
      <c r="O227" t="s">
        <v>102</v>
      </c>
      <c r="P227" t="s">
        <v>103</v>
      </c>
      <c r="Q227" t="s">
        <v>774</v>
      </c>
      <c r="R227" t="s">
        <v>769</v>
      </c>
    </row>
    <row r="228" spans="1:18">
      <c r="A228" t="str">
        <f>+carte_cholera!A228</f>
        <v>Point (1.217697 6.247032)</v>
      </c>
      <c r="B228">
        <v>228</v>
      </c>
      <c r="C228" t="str">
        <f>+carte_cholera!E228</f>
        <v>Zongo Sivédomé</v>
      </c>
      <c r="D228" t="str">
        <f>+carte_cholera!R228</f>
        <v>Positif</v>
      </c>
      <c r="E228" t="str">
        <f>+carte_cholera!F228</f>
        <v>6.247032</v>
      </c>
      <c r="F228" t="str">
        <f>+carte_cholera!G228</f>
        <v>1.217697</v>
      </c>
      <c r="G228" t="str">
        <f>+carte_cholera!I228</f>
        <v xml:space="preserve">Agoè-Nyivé </v>
      </c>
      <c r="H228" t="str">
        <f>+carte_cholera!J228</f>
        <v>Grand Lomé</v>
      </c>
      <c r="K228" t="s">
        <v>1527</v>
      </c>
      <c r="L228">
        <v>228</v>
      </c>
      <c r="M228" t="s">
        <v>1500</v>
      </c>
      <c r="N228" t="s">
        <v>10</v>
      </c>
      <c r="O228" t="s">
        <v>1515</v>
      </c>
      <c r="P228" t="s">
        <v>1516</v>
      </c>
      <c r="Q228" t="s">
        <v>778</v>
      </c>
      <c r="R228" t="s">
        <v>14</v>
      </c>
    </row>
    <row r="229" spans="1:18">
      <c r="A229" t="str">
        <f>+carte_cholera!A229</f>
        <v>Point ( 1.203927 6.250142)</v>
      </c>
      <c r="B229">
        <v>229</v>
      </c>
      <c r="C229" t="str">
        <f>+carte_cholera!E229</f>
        <v>Haoussa Zongo</v>
      </c>
      <c r="D229" t="str">
        <f>+carte_cholera!R229</f>
        <v>Positif</v>
      </c>
      <c r="E229" t="str">
        <f>+carte_cholera!F229</f>
        <v>6.250142</v>
      </c>
      <c r="F229" t="str">
        <f>+carte_cholera!G229</f>
        <v xml:space="preserve"> 1.203927</v>
      </c>
      <c r="G229" t="str">
        <f>+carte_cholera!I229</f>
        <v xml:space="preserve">Agoè-Nyivé </v>
      </c>
      <c r="H229" t="str">
        <f>+carte_cholera!J229</f>
        <v>Grand Lomé</v>
      </c>
      <c r="K229" t="s">
        <v>809</v>
      </c>
      <c r="L229">
        <v>229</v>
      </c>
      <c r="M229" t="s">
        <v>1322</v>
      </c>
      <c r="N229" t="s">
        <v>10</v>
      </c>
      <c r="O229" t="s">
        <v>161</v>
      </c>
      <c r="P229" t="s">
        <v>162</v>
      </c>
      <c r="Q229" t="s">
        <v>778</v>
      </c>
      <c r="R229" t="s">
        <v>14</v>
      </c>
    </row>
    <row r="230" spans="1:18">
      <c r="A230" t="str">
        <f>+carte_cholera!A230</f>
        <v>Point (1.146475 6.248247)</v>
      </c>
      <c r="B230">
        <v>230</v>
      </c>
      <c r="C230" t="str">
        <f>+carte_cholera!E230</f>
        <v>Légbassito Athiomé</v>
      </c>
      <c r="D230" t="str">
        <f>+carte_cholera!R230</f>
        <v>negatif</v>
      </c>
      <c r="E230" t="str">
        <f>+carte_cholera!F230</f>
        <v>6.248247</v>
      </c>
      <c r="F230" t="str">
        <f>+carte_cholera!G230</f>
        <v>1.146475</v>
      </c>
      <c r="G230" t="str">
        <f>+carte_cholera!I230</f>
        <v xml:space="preserve">Agoè-Nyivé </v>
      </c>
      <c r="H230" t="str">
        <f>+carte_cholera!J230</f>
        <v>Grand Lomé</v>
      </c>
      <c r="K230" t="s">
        <v>1528</v>
      </c>
      <c r="L230">
        <v>230</v>
      </c>
      <c r="M230" t="s">
        <v>1509</v>
      </c>
      <c r="N230" t="s">
        <v>18</v>
      </c>
      <c r="O230" t="s">
        <v>1519</v>
      </c>
      <c r="P230" t="s">
        <v>1522</v>
      </c>
      <c r="Q230" t="s">
        <v>778</v>
      </c>
      <c r="R230" t="s">
        <v>14</v>
      </c>
    </row>
    <row r="231" spans="1:18">
      <c r="A231" t="str">
        <f>+carte_cholera!A231</f>
        <v>Point (1.217697 6.247032)</v>
      </c>
      <c r="B231">
        <v>231</v>
      </c>
      <c r="C231" t="str">
        <f>+carte_cholera!E231</f>
        <v>Zongo Sivédomé</v>
      </c>
      <c r="D231" t="str">
        <f>+carte_cholera!R231</f>
        <v>Positif</v>
      </c>
      <c r="E231" t="str">
        <f>+carte_cholera!F231</f>
        <v>6.247032</v>
      </c>
      <c r="F231" t="str">
        <f>+carte_cholera!G231</f>
        <v>1.217697</v>
      </c>
      <c r="G231" t="str">
        <f>+carte_cholera!I231</f>
        <v xml:space="preserve">Agoè-Nyivé </v>
      </c>
      <c r="H231" t="str">
        <f>+carte_cholera!J231</f>
        <v>Grand Lomé</v>
      </c>
      <c r="K231" t="s">
        <v>1527</v>
      </c>
      <c r="L231">
        <v>231</v>
      </c>
      <c r="M231" t="s">
        <v>1500</v>
      </c>
      <c r="N231" t="s">
        <v>10</v>
      </c>
      <c r="O231" t="s">
        <v>1515</v>
      </c>
      <c r="P231" t="s">
        <v>1516</v>
      </c>
      <c r="Q231" t="s">
        <v>778</v>
      </c>
      <c r="R231" t="s">
        <v>14</v>
      </c>
    </row>
    <row r="232" spans="1:18">
      <c r="A232" t="str">
        <f>+carte_cholera!A232</f>
        <v>Point (1.210323 6.276619)</v>
      </c>
      <c r="B232">
        <v>232</v>
      </c>
      <c r="C232" t="str">
        <f>+carte_cholera!E232</f>
        <v>Adétikopé Kpotavé</v>
      </c>
      <c r="D232" t="str">
        <f>+carte_cholera!R232</f>
        <v>Positif</v>
      </c>
      <c r="E232" t="str">
        <f>+carte_cholera!F232</f>
        <v>6.276619</v>
      </c>
      <c r="F232" t="str">
        <f>+carte_cholera!G232</f>
        <v>1.210323</v>
      </c>
      <c r="G232" t="str">
        <f>+carte_cholera!I232</f>
        <v xml:space="preserve">Agoè-Nyivé </v>
      </c>
      <c r="H232" t="str">
        <f>+carte_cholera!J232</f>
        <v>Grand Lomé</v>
      </c>
      <c r="K232" t="s">
        <v>1564</v>
      </c>
      <c r="L232">
        <v>232</v>
      </c>
      <c r="M232" t="s">
        <v>1545</v>
      </c>
      <c r="N232" t="s">
        <v>10</v>
      </c>
      <c r="O232" t="s">
        <v>1562</v>
      </c>
      <c r="P232" t="s">
        <v>1563</v>
      </c>
      <c r="Q232" t="s">
        <v>778</v>
      </c>
      <c r="R232" t="s">
        <v>14</v>
      </c>
    </row>
    <row r="233" spans="1:18">
      <c r="A233" t="str">
        <f>+carte_cholera!A233</f>
        <v>Point ( 1.203927 6.250142)</v>
      </c>
      <c r="B233">
        <v>233</v>
      </c>
      <c r="C233" t="str">
        <f>+carte_cholera!E233</f>
        <v>Haoussa Zongo</v>
      </c>
      <c r="D233" t="str">
        <f>+carte_cholera!R233</f>
        <v>Positif</v>
      </c>
      <c r="E233" t="str">
        <f>+carte_cholera!F233</f>
        <v>6.250142</v>
      </c>
      <c r="F233" t="str">
        <f>+carte_cholera!G233</f>
        <v xml:space="preserve"> 1.203927</v>
      </c>
      <c r="G233" t="str">
        <f>+carte_cholera!I233</f>
        <v xml:space="preserve">Agoè-Nyivé </v>
      </c>
      <c r="H233" t="str">
        <f>+carte_cholera!J233</f>
        <v>Grand Lomé</v>
      </c>
      <c r="K233" t="s">
        <v>809</v>
      </c>
      <c r="L233">
        <v>233</v>
      </c>
      <c r="M233" t="s">
        <v>1322</v>
      </c>
      <c r="N233" t="s">
        <v>10</v>
      </c>
      <c r="O233" t="s">
        <v>161</v>
      </c>
      <c r="P233" t="s">
        <v>162</v>
      </c>
      <c r="Q233" t="s">
        <v>778</v>
      </c>
      <c r="R233" t="s">
        <v>14</v>
      </c>
    </row>
    <row r="234" spans="1:18">
      <c r="A234" t="str">
        <f>+carte_cholera!A234</f>
        <v>Point ( 1.203927 6.250142)</v>
      </c>
      <c r="B234">
        <v>234</v>
      </c>
      <c r="C234" t="str">
        <f>+carte_cholera!E234</f>
        <v>Haoussa Zongo</v>
      </c>
      <c r="D234" t="str">
        <f>+carte_cholera!R234</f>
        <v>Positif</v>
      </c>
      <c r="E234" t="str">
        <f>+carte_cholera!F234</f>
        <v>6.250142</v>
      </c>
      <c r="F234" t="str">
        <f>+carte_cholera!G234</f>
        <v xml:space="preserve"> 1.203927</v>
      </c>
      <c r="G234" t="str">
        <f>+carte_cholera!I234</f>
        <v xml:space="preserve">Agoè-Nyivé </v>
      </c>
      <c r="H234" t="str">
        <f>+carte_cholera!J234</f>
        <v>Grand Lomé</v>
      </c>
      <c r="K234" t="s">
        <v>809</v>
      </c>
      <c r="L234">
        <v>234</v>
      </c>
      <c r="M234" t="s">
        <v>1322</v>
      </c>
      <c r="N234" t="s">
        <v>10</v>
      </c>
      <c r="O234" t="s">
        <v>161</v>
      </c>
      <c r="P234" t="s">
        <v>162</v>
      </c>
      <c r="Q234" t="s">
        <v>778</v>
      </c>
      <c r="R234" t="s">
        <v>14</v>
      </c>
    </row>
    <row r="235" spans="1:18">
      <c r="A235" t="str">
        <f>+carte_cholera!A235</f>
        <v>Point (1.217697 6.247032)</v>
      </c>
      <c r="B235">
        <v>235</v>
      </c>
      <c r="C235" t="str">
        <f>+carte_cholera!E235</f>
        <v>Zongo Sivédomé</v>
      </c>
      <c r="D235" t="str">
        <f>+carte_cholera!R235</f>
        <v>Positif</v>
      </c>
      <c r="E235" t="str">
        <f>+carte_cholera!F235</f>
        <v>6.247032</v>
      </c>
      <c r="F235" t="str">
        <f>+carte_cholera!G235</f>
        <v>1.217697</v>
      </c>
      <c r="G235" t="str">
        <f>+carte_cholera!I235</f>
        <v xml:space="preserve">Agoè-Nyivé </v>
      </c>
      <c r="H235" t="str">
        <f>+carte_cholera!J235</f>
        <v>Grand Lomé</v>
      </c>
      <c r="K235" t="s">
        <v>1527</v>
      </c>
      <c r="L235">
        <v>235</v>
      </c>
      <c r="M235" t="s">
        <v>1500</v>
      </c>
      <c r="N235" t="s">
        <v>10</v>
      </c>
      <c r="O235" t="s">
        <v>1515</v>
      </c>
      <c r="P235" t="s">
        <v>1516</v>
      </c>
      <c r="Q235" t="s">
        <v>778</v>
      </c>
      <c r="R235" t="s">
        <v>14</v>
      </c>
    </row>
    <row r="236" spans="1:18">
      <c r="A236" t="str">
        <f>+carte_cholera!A236</f>
        <v>Point ( 1.203927 6.250142)</v>
      </c>
      <c r="B236">
        <v>236</v>
      </c>
      <c r="C236" t="str">
        <f>+carte_cholera!E236</f>
        <v>Haoussa Zongo</v>
      </c>
      <c r="D236" t="str">
        <f>+carte_cholera!R236</f>
        <v>negatif</v>
      </c>
      <c r="E236" t="str">
        <f>+carte_cholera!F236</f>
        <v>6.250142</v>
      </c>
      <c r="F236" t="str">
        <f>+carte_cholera!G236</f>
        <v xml:space="preserve"> 1.203927</v>
      </c>
      <c r="G236" t="str">
        <f>+carte_cholera!I236</f>
        <v xml:space="preserve">Agoè-Nyivé </v>
      </c>
      <c r="H236" t="str">
        <f>+carte_cholera!J236</f>
        <v>Grand Lomé</v>
      </c>
      <c r="K236" t="s">
        <v>809</v>
      </c>
      <c r="L236">
        <v>236</v>
      </c>
      <c r="M236" t="s">
        <v>1322</v>
      </c>
      <c r="N236" t="s">
        <v>18</v>
      </c>
      <c r="O236" t="s">
        <v>161</v>
      </c>
      <c r="P236" t="s">
        <v>162</v>
      </c>
      <c r="Q236" t="s">
        <v>778</v>
      </c>
      <c r="R236" t="s">
        <v>14</v>
      </c>
    </row>
    <row r="237" spans="1:18">
      <c r="A237" t="str">
        <f>+carte_cholera!A237</f>
        <v>Point ( 1.203927 6.250142)</v>
      </c>
      <c r="B237">
        <v>237</v>
      </c>
      <c r="C237" t="str">
        <f>+carte_cholera!E237</f>
        <v>Haoussa Zongo</v>
      </c>
      <c r="D237" t="str">
        <f>+carte_cholera!R237</f>
        <v>negatif</v>
      </c>
      <c r="E237" t="str">
        <f>+carte_cholera!F237</f>
        <v>6.250142</v>
      </c>
      <c r="F237" t="str">
        <f>+carte_cholera!G237</f>
        <v xml:space="preserve"> 1.203927</v>
      </c>
      <c r="G237" t="str">
        <f>+carte_cholera!I237</f>
        <v xml:space="preserve">Agoè-Nyivé </v>
      </c>
      <c r="H237" t="str">
        <f>+carte_cholera!J237</f>
        <v>Grand Lomé</v>
      </c>
      <c r="K237" t="s">
        <v>809</v>
      </c>
      <c r="L237">
        <v>237</v>
      </c>
      <c r="M237" t="s">
        <v>1322</v>
      </c>
      <c r="N237" t="s">
        <v>18</v>
      </c>
      <c r="O237" t="s">
        <v>161</v>
      </c>
      <c r="P237" t="s">
        <v>162</v>
      </c>
      <c r="Q237" t="s">
        <v>778</v>
      </c>
      <c r="R237" t="s">
        <v>14</v>
      </c>
    </row>
    <row r="238" spans="1:18">
      <c r="A238" t="str">
        <f>+carte_cholera!A238</f>
        <v>Point ( 1.203927 6.250142)</v>
      </c>
      <c r="B238">
        <v>238</v>
      </c>
      <c r="C238" t="str">
        <f>+carte_cholera!E238</f>
        <v>Haoussa Zongo</v>
      </c>
      <c r="D238" t="str">
        <f>+carte_cholera!R238</f>
        <v>Positif</v>
      </c>
      <c r="E238" t="str">
        <f>+carte_cholera!F238</f>
        <v>6.250142</v>
      </c>
      <c r="F238" t="str">
        <f>+carte_cholera!G238</f>
        <v xml:space="preserve"> 1.203927</v>
      </c>
      <c r="G238" t="str">
        <f>+carte_cholera!I238</f>
        <v xml:space="preserve">Agoè-Nyivé </v>
      </c>
      <c r="H238" t="str">
        <f>+carte_cholera!J238</f>
        <v>Grand Lomé</v>
      </c>
      <c r="K238" t="s">
        <v>809</v>
      </c>
      <c r="L238">
        <v>238</v>
      </c>
      <c r="M238" t="s">
        <v>1322</v>
      </c>
      <c r="N238" t="s">
        <v>10</v>
      </c>
      <c r="O238" t="s">
        <v>161</v>
      </c>
      <c r="P238" t="s">
        <v>162</v>
      </c>
      <c r="Q238" t="s">
        <v>778</v>
      </c>
      <c r="R238" t="s">
        <v>14</v>
      </c>
    </row>
    <row r="239" spans="1:18">
      <c r="A239" t="str">
        <f>+carte_cholera!A239</f>
        <v>Point ( 1.203927 6.250142)</v>
      </c>
      <c r="B239">
        <v>239</v>
      </c>
      <c r="C239" t="str">
        <f>+carte_cholera!E239</f>
        <v>Haoussa Zongo</v>
      </c>
      <c r="D239" t="str">
        <f>+carte_cholera!R239</f>
        <v>Positif</v>
      </c>
      <c r="E239" t="str">
        <f>+carte_cholera!F239</f>
        <v>6.250142</v>
      </c>
      <c r="F239" t="str">
        <f>+carte_cholera!G239</f>
        <v xml:space="preserve"> 1.203927</v>
      </c>
      <c r="G239" t="str">
        <f>+carte_cholera!I239</f>
        <v xml:space="preserve">Agoè-Nyivé </v>
      </c>
      <c r="H239" t="str">
        <f>+carte_cholera!J239</f>
        <v>Grand Lomé</v>
      </c>
      <c r="K239" t="s">
        <v>809</v>
      </c>
      <c r="L239">
        <v>239</v>
      </c>
      <c r="M239" t="s">
        <v>1322</v>
      </c>
      <c r="N239" t="s">
        <v>10</v>
      </c>
      <c r="O239" t="s">
        <v>161</v>
      </c>
      <c r="P239" t="s">
        <v>162</v>
      </c>
      <c r="Q239" t="s">
        <v>778</v>
      </c>
      <c r="R239" t="s">
        <v>14</v>
      </c>
    </row>
    <row r="240" spans="1:18">
      <c r="A240" t="str">
        <f>+carte_cholera!A240</f>
        <v>Point ( 1.203927 6.250142)</v>
      </c>
      <c r="B240">
        <v>240</v>
      </c>
      <c r="C240" t="str">
        <f>+carte_cholera!E240</f>
        <v>Haoussa Zongo</v>
      </c>
      <c r="D240" t="str">
        <f>+carte_cholera!R240</f>
        <v>Positif</v>
      </c>
      <c r="E240" t="str">
        <f>+carte_cholera!F240</f>
        <v>6.250142</v>
      </c>
      <c r="F240" t="str">
        <f>+carte_cholera!G240</f>
        <v xml:space="preserve"> 1.203927</v>
      </c>
      <c r="G240" t="str">
        <f>+carte_cholera!I240</f>
        <v xml:space="preserve">Agoè-Nyivé </v>
      </c>
      <c r="H240" t="str">
        <f>+carte_cholera!J240</f>
        <v>Grand Lomé</v>
      </c>
      <c r="K240" t="s">
        <v>809</v>
      </c>
      <c r="L240">
        <v>240</v>
      </c>
      <c r="M240" t="s">
        <v>1322</v>
      </c>
      <c r="N240" t="s">
        <v>10</v>
      </c>
      <c r="O240" t="s">
        <v>161</v>
      </c>
      <c r="P240" t="s">
        <v>162</v>
      </c>
      <c r="Q240" t="s">
        <v>778</v>
      </c>
      <c r="R240" t="s">
        <v>14</v>
      </c>
    </row>
    <row r="241" spans="1:18">
      <c r="A241" t="str">
        <f>+carte_cholera!A241</f>
        <v>Point ( 1.203927 6.250142)</v>
      </c>
      <c r="B241">
        <v>241</v>
      </c>
      <c r="C241" t="str">
        <f>+carte_cholera!E241</f>
        <v>Haoussa Zongo</v>
      </c>
      <c r="D241" t="str">
        <f>+carte_cholera!R241</f>
        <v>negatif</v>
      </c>
      <c r="E241" t="str">
        <f>+carte_cholera!F241</f>
        <v>6.250142</v>
      </c>
      <c r="F241" t="str">
        <f>+carte_cholera!G241</f>
        <v xml:space="preserve"> 1.203927</v>
      </c>
      <c r="G241" t="str">
        <f>+carte_cholera!I241</f>
        <v xml:space="preserve">Agoè-Nyivé </v>
      </c>
      <c r="H241" t="str">
        <f>+carte_cholera!J241</f>
        <v>Grand Lomé</v>
      </c>
      <c r="K241" t="s">
        <v>809</v>
      </c>
      <c r="L241">
        <v>241</v>
      </c>
      <c r="M241" t="s">
        <v>1322</v>
      </c>
      <c r="N241" t="s">
        <v>18</v>
      </c>
      <c r="O241" t="s">
        <v>161</v>
      </c>
      <c r="P241" t="s">
        <v>162</v>
      </c>
      <c r="Q241" t="s">
        <v>778</v>
      </c>
      <c r="R241" t="s">
        <v>14</v>
      </c>
    </row>
    <row r="242" spans="1:18">
      <c r="A242" t="str">
        <f>+carte_cholera!A242</f>
        <v>Point ( 1.203927 6.250142)</v>
      </c>
      <c r="B242">
        <v>242</v>
      </c>
      <c r="C242" t="str">
        <f>+carte_cholera!E242</f>
        <v>Haoussa Zongo</v>
      </c>
      <c r="D242" t="str">
        <f>+carte_cholera!R242</f>
        <v>negatif</v>
      </c>
      <c r="E242" t="str">
        <f>+carte_cholera!F242</f>
        <v>6.250142</v>
      </c>
      <c r="F242" t="str">
        <f>+carte_cholera!G242</f>
        <v xml:space="preserve"> 1.203927</v>
      </c>
      <c r="G242" t="str">
        <f>+carte_cholera!I242</f>
        <v xml:space="preserve">Agoè-Nyivé </v>
      </c>
      <c r="H242" t="str">
        <f>+carte_cholera!J242</f>
        <v>Grand Lomé</v>
      </c>
      <c r="K242" t="s">
        <v>809</v>
      </c>
      <c r="L242">
        <v>242</v>
      </c>
      <c r="M242" t="s">
        <v>1322</v>
      </c>
      <c r="N242" t="s">
        <v>18</v>
      </c>
      <c r="O242" t="s">
        <v>161</v>
      </c>
      <c r="P242" t="s">
        <v>162</v>
      </c>
      <c r="Q242" t="s">
        <v>778</v>
      </c>
      <c r="R242" t="s">
        <v>14</v>
      </c>
    </row>
    <row r="243" spans="1:18">
      <c r="A243" t="str">
        <f>+carte_cholera!A243</f>
        <v>Point (1.213465 6.250501)</v>
      </c>
      <c r="B243">
        <v>243</v>
      </c>
      <c r="C243" t="str">
        <f>+carte_cholera!E243</f>
        <v>Zongo Zilikpota</v>
      </c>
      <c r="D243" t="str">
        <f>+carte_cholera!R243</f>
        <v>Positif</v>
      </c>
      <c r="E243" t="str">
        <f>+carte_cholera!F243</f>
        <v>6.250501</v>
      </c>
      <c r="F243" t="str">
        <f>+carte_cholera!G243</f>
        <v>1.213465</v>
      </c>
      <c r="G243" t="str">
        <f>+carte_cholera!I243</f>
        <v xml:space="preserve">Agoè-Nyivé </v>
      </c>
      <c r="H243" t="str">
        <f>+carte_cholera!J243</f>
        <v>Grand Lomé</v>
      </c>
      <c r="K243" t="s">
        <v>1731</v>
      </c>
      <c r="L243">
        <v>243</v>
      </c>
      <c r="M243" t="s">
        <v>1591</v>
      </c>
      <c r="N243" t="s">
        <v>10</v>
      </c>
      <c r="O243" t="s">
        <v>1682</v>
      </c>
      <c r="P243" t="s">
        <v>1683</v>
      </c>
      <c r="Q243" t="s">
        <v>778</v>
      </c>
      <c r="R243" t="s">
        <v>14</v>
      </c>
    </row>
    <row r="244" spans="1:18">
      <c r="A244" t="str">
        <f>+carte_cholera!A244</f>
        <v>Point (1.213465 6.250501)</v>
      </c>
      <c r="B244">
        <v>244</v>
      </c>
      <c r="C244" t="str">
        <f>+carte_cholera!E244</f>
        <v>Zongo Zilikpota</v>
      </c>
      <c r="D244" t="str">
        <f>+carte_cholera!R244</f>
        <v>negatif</v>
      </c>
      <c r="E244" t="str">
        <f>+carte_cholera!F244</f>
        <v>6.250501</v>
      </c>
      <c r="F244" t="str">
        <f>+carte_cholera!G244</f>
        <v>1.213465</v>
      </c>
      <c r="G244" t="str">
        <f>+carte_cholera!I244</f>
        <v xml:space="preserve">Agoè-Nyivé </v>
      </c>
      <c r="H244" t="str">
        <f>+carte_cholera!J244</f>
        <v>Grand Lomé</v>
      </c>
      <c r="K244" t="s">
        <v>1731</v>
      </c>
      <c r="L244">
        <v>244</v>
      </c>
      <c r="M244" t="s">
        <v>1591</v>
      </c>
      <c r="N244" t="s">
        <v>18</v>
      </c>
      <c r="O244" t="s">
        <v>1682</v>
      </c>
      <c r="P244" t="s">
        <v>1683</v>
      </c>
      <c r="Q244" t="s">
        <v>778</v>
      </c>
      <c r="R244" t="s">
        <v>14</v>
      </c>
    </row>
    <row r="245" spans="1:18">
      <c r="A245" t="str">
        <f>+carte_cholera!A245</f>
        <v>Point (1.210323 6.276619)</v>
      </c>
      <c r="B245">
        <v>245</v>
      </c>
      <c r="C245" t="str">
        <f>+carte_cholera!E245</f>
        <v>Zongo Fopadex</v>
      </c>
      <c r="D245" t="str">
        <f>+carte_cholera!R245</f>
        <v>Positif</v>
      </c>
      <c r="E245" t="str">
        <f>+carte_cholera!F245</f>
        <v>6.276619</v>
      </c>
      <c r="F245" t="str">
        <f>+carte_cholera!G245</f>
        <v>1.210323</v>
      </c>
      <c r="G245" t="str">
        <f>+carte_cholera!I245</f>
        <v xml:space="preserve">Agoè-Nyivé </v>
      </c>
      <c r="H245" t="str">
        <f>+carte_cholera!J245</f>
        <v>Grand Lomé</v>
      </c>
      <c r="K245" t="s">
        <v>1564</v>
      </c>
      <c r="L245">
        <v>245</v>
      </c>
      <c r="M245" t="s">
        <v>1629</v>
      </c>
      <c r="N245" t="s">
        <v>10</v>
      </c>
      <c r="O245" t="s">
        <v>1562</v>
      </c>
      <c r="P245" t="s">
        <v>1563</v>
      </c>
      <c r="Q245" t="s">
        <v>778</v>
      </c>
      <c r="R245" t="s">
        <v>14</v>
      </c>
    </row>
    <row r="246" spans="1:18">
      <c r="A246" t="str">
        <f>+carte_cholera!A246</f>
        <v>Point (1.210323 6.276619)</v>
      </c>
      <c r="B246">
        <v>246</v>
      </c>
      <c r="C246" t="str">
        <f>+carte_cholera!E246</f>
        <v>Zongo dogta lafiè</v>
      </c>
      <c r="D246" t="str">
        <f>+carte_cholera!R246</f>
        <v>Positif</v>
      </c>
      <c r="E246" t="str">
        <f>+carte_cholera!F246</f>
        <v>6.276619</v>
      </c>
      <c r="F246" t="str">
        <f>+carte_cholera!G246</f>
        <v>1.210323</v>
      </c>
      <c r="G246" t="str">
        <f>+carte_cholera!I246</f>
        <v xml:space="preserve">Agoè-Nyivé </v>
      </c>
      <c r="H246" t="str">
        <f>+carte_cholera!J246</f>
        <v>Grand Lomé</v>
      </c>
      <c r="K246" t="s">
        <v>1564</v>
      </c>
      <c r="L246">
        <v>246</v>
      </c>
      <c r="M246" t="s">
        <v>1633</v>
      </c>
      <c r="N246" t="s">
        <v>10</v>
      </c>
      <c r="O246" t="s">
        <v>1562</v>
      </c>
      <c r="P246" t="s">
        <v>1563</v>
      </c>
      <c r="Q246" t="s">
        <v>778</v>
      </c>
      <c r="R246" t="s">
        <v>14</v>
      </c>
    </row>
    <row r="247" spans="1:18">
      <c r="A247" t="str">
        <f>+carte_cholera!A247</f>
        <v>Point (1.224485 6.255874)</v>
      </c>
      <c r="B247">
        <v>247</v>
      </c>
      <c r="C247" t="str">
        <f>+carte_cholera!E247</f>
        <v>Fidékpui</v>
      </c>
      <c r="D247" t="str">
        <f>+carte_cholera!R247</f>
        <v>Positif</v>
      </c>
      <c r="E247" t="str">
        <f>+carte_cholera!F247</f>
        <v>6.255874</v>
      </c>
      <c r="F247" t="str">
        <f>+carte_cholera!G247</f>
        <v>1.224485</v>
      </c>
      <c r="G247" t="str">
        <f>+carte_cholera!I247</f>
        <v xml:space="preserve">Agoè-Nyivé </v>
      </c>
      <c r="H247" t="str">
        <f>+carte_cholera!J247</f>
        <v>Grand Lomé</v>
      </c>
      <c r="K247" t="s">
        <v>1732</v>
      </c>
      <c r="L247">
        <v>247</v>
      </c>
      <c r="M247" t="s">
        <v>1636</v>
      </c>
      <c r="N247" t="s">
        <v>10</v>
      </c>
      <c r="O247" t="s">
        <v>1686</v>
      </c>
      <c r="P247" t="s">
        <v>1687</v>
      </c>
      <c r="Q247" t="s">
        <v>778</v>
      </c>
      <c r="R247" t="s">
        <v>14</v>
      </c>
    </row>
    <row r="248" spans="1:18">
      <c r="A248" t="str">
        <f>+carte_cholera!A248</f>
        <v>Point (1.210861 6.250686)</v>
      </c>
      <c r="B248">
        <v>248</v>
      </c>
      <c r="C248" t="str">
        <f>+carte_cholera!E248</f>
        <v>Fidékpui Nagodé</v>
      </c>
      <c r="D248" t="str">
        <f>+carte_cholera!R248</f>
        <v>Positif</v>
      </c>
      <c r="E248" t="str">
        <f>+carte_cholera!F248</f>
        <v>6.250686</v>
      </c>
      <c r="F248" t="str">
        <f>+carte_cholera!G248</f>
        <v>1.210861</v>
      </c>
      <c r="G248" t="str">
        <f>+carte_cholera!I248</f>
        <v xml:space="preserve">Agoè-Nyivé </v>
      </c>
      <c r="H248" t="str">
        <f>+carte_cholera!J248</f>
        <v>Grand Lomé</v>
      </c>
      <c r="K248" t="s">
        <v>1733</v>
      </c>
      <c r="L248">
        <v>248</v>
      </c>
      <c r="M248" t="s">
        <v>1639</v>
      </c>
      <c r="N248" t="s">
        <v>10</v>
      </c>
      <c r="O248" t="s">
        <v>1688</v>
      </c>
      <c r="P248" t="s">
        <v>1689</v>
      </c>
      <c r="Q248" t="s">
        <v>778</v>
      </c>
      <c r="R248" t="s">
        <v>14</v>
      </c>
    </row>
    <row r="249" spans="1:18">
      <c r="A249" t="str">
        <f>+carte_cholera!A249</f>
        <v>Point (1.210323 6.276619)</v>
      </c>
      <c r="B249">
        <v>249</v>
      </c>
      <c r="C249" t="str">
        <f>+carte_cholera!E249</f>
        <v>Accra/agoè zongo</v>
      </c>
      <c r="D249" t="str">
        <f>+carte_cholera!R249</f>
        <v>Positif</v>
      </c>
      <c r="E249" t="str">
        <f>+carte_cholera!F249</f>
        <v>6.276619</v>
      </c>
      <c r="F249" t="str">
        <f>+carte_cholera!G249</f>
        <v>1.210323</v>
      </c>
      <c r="G249" t="str">
        <f>+carte_cholera!I249</f>
        <v xml:space="preserve">Agoè-Nyivé </v>
      </c>
      <c r="H249" t="str">
        <f>+carte_cholera!J249</f>
        <v>Grand Lomé</v>
      </c>
      <c r="K249" t="s">
        <v>1564</v>
      </c>
      <c r="L249">
        <v>249</v>
      </c>
      <c r="M249" t="s">
        <v>1690</v>
      </c>
      <c r="N249" t="s">
        <v>10</v>
      </c>
      <c r="O249" t="s">
        <v>1562</v>
      </c>
      <c r="P249" t="s">
        <v>1563</v>
      </c>
      <c r="Q249" t="s">
        <v>778</v>
      </c>
      <c r="R249" t="s">
        <v>14</v>
      </c>
    </row>
    <row r="250" spans="1:18">
      <c r="A250" t="str">
        <f>+carte_cholera!A250</f>
        <v>Point ( 1.203927 6.250142)</v>
      </c>
      <c r="B250">
        <v>250</v>
      </c>
      <c r="C250" t="str">
        <f>+carte_cholera!E250</f>
        <v>Haoussa Zongo</v>
      </c>
      <c r="D250" t="str">
        <f>+carte_cholera!R250</f>
        <v>Positif</v>
      </c>
      <c r="E250" t="str">
        <f>+carte_cholera!F250</f>
        <v>6.250142</v>
      </c>
      <c r="F250" t="str">
        <f>+carte_cholera!G250</f>
        <v xml:space="preserve"> 1.203927</v>
      </c>
      <c r="G250" t="str">
        <f>+carte_cholera!I250</f>
        <v xml:space="preserve">Agoè-Nyivé </v>
      </c>
      <c r="H250" t="str">
        <f>+carte_cholera!J250</f>
        <v>Grand Lomé</v>
      </c>
      <c r="K250" t="s">
        <v>809</v>
      </c>
      <c r="L250">
        <v>250</v>
      </c>
      <c r="M250" t="s">
        <v>1322</v>
      </c>
      <c r="N250" t="s">
        <v>10</v>
      </c>
      <c r="O250" t="s">
        <v>161</v>
      </c>
      <c r="P250" t="s">
        <v>162</v>
      </c>
      <c r="Q250" t="s">
        <v>778</v>
      </c>
      <c r="R250" t="s">
        <v>14</v>
      </c>
    </row>
    <row r="251" spans="1:18">
      <c r="A251" t="str">
        <f>+carte_cholera!A251</f>
        <v>Point ( 1.203927 6.250142)</v>
      </c>
      <c r="B251">
        <v>251</v>
      </c>
      <c r="C251" t="str">
        <f>+carte_cholera!E251</f>
        <v>Haoussa Zongo</v>
      </c>
      <c r="D251" t="str">
        <f>+carte_cholera!R251</f>
        <v>negatif</v>
      </c>
      <c r="E251" t="str">
        <f>+carte_cholera!F251</f>
        <v>6.250142</v>
      </c>
      <c r="F251" t="str">
        <f>+carte_cholera!G251</f>
        <v xml:space="preserve"> 1.203927</v>
      </c>
      <c r="G251" t="str">
        <f>+carte_cholera!I251</f>
        <v xml:space="preserve">Agoè-Nyivé </v>
      </c>
      <c r="H251" t="str">
        <f>+carte_cholera!J251</f>
        <v>Grand Lomé</v>
      </c>
      <c r="K251" t="s">
        <v>809</v>
      </c>
      <c r="L251">
        <v>251</v>
      </c>
      <c r="M251" t="s">
        <v>1322</v>
      </c>
      <c r="N251" t="s">
        <v>18</v>
      </c>
      <c r="O251" t="s">
        <v>161</v>
      </c>
      <c r="P251" t="s">
        <v>162</v>
      </c>
      <c r="Q251" t="s">
        <v>778</v>
      </c>
      <c r="R251" t="s">
        <v>14</v>
      </c>
    </row>
    <row r="252" spans="1:18">
      <c r="A252" t="str">
        <f>+carte_cholera!A252</f>
        <v>Point ( 1.203927 6.250142)</v>
      </c>
      <c r="B252">
        <v>252</v>
      </c>
      <c r="C252" t="str">
        <f>+carte_cholera!E252</f>
        <v>Haoussa Zongo</v>
      </c>
      <c r="D252" t="str">
        <f>+carte_cholera!R252</f>
        <v>negatif</v>
      </c>
      <c r="E252" t="str">
        <f>+carte_cholera!F252</f>
        <v>6.250142</v>
      </c>
      <c r="F252" t="str">
        <f>+carte_cholera!G252</f>
        <v xml:space="preserve"> 1.203927</v>
      </c>
      <c r="G252" t="str">
        <f>+carte_cholera!I252</f>
        <v xml:space="preserve">Agoè-Nyivé </v>
      </c>
      <c r="H252" t="str">
        <f>+carte_cholera!J252</f>
        <v>Grand Lomé</v>
      </c>
      <c r="K252" t="s">
        <v>809</v>
      </c>
      <c r="L252">
        <v>252</v>
      </c>
      <c r="M252" t="s">
        <v>1322</v>
      </c>
      <c r="N252" t="s">
        <v>18</v>
      </c>
      <c r="O252" t="s">
        <v>161</v>
      </c>
      <c r="P252" t="s">
        <v>162</v>
      </c>
      <c r="Q252" t="s">
        <v>778</v>
      </c>
      <c r="R252" t="s">
        <v>14</v>
      </c>
    </row>
    <row r="253" spans="1:18">
      <c r="A253" t="str">
        <f>+carte_cholera!A253</f>
        <v>Point (1.210336 6.276448)</v>
      </c>
      <c r="B253">
        <v>253</v>
      </c>
      <c r="C253" t="str">
        <f>+carte_cholera!E253</f>
        <v xml:space="preserve">Alinka </v>
      </c>
      <c r="D253" t="str">
        <f>+carte_cholera!R253</f>
        <v>negatif</v>
      </c>
      <c r="E253" t="str">
        <f>+carte_cholera!F253</f>
        <v>6.276448</v>
      </c>
      <c r="F253" t="str">
        <f>+carte_cholera!G253</f>
        <v>1.210336</v>
      </c>
      <c r="G253" t="str">
        <f>+carte_cholera!I253</f>
        <v xml:space="preserve">Agoè-Nyivé </v>
      </c>
      <c r="H253" t="str">
        <f>+carte_cholera!J253</f>
        <v>Grand Lomé</v>
      </c>
      <c r="K253" t="s">
        <v>1734</v>
      </c>
      <c r="L253">
        <v>253</v>
      </c>
      <c r="M253" t="s">
        <v>1652</v>
      </c>
      <c r="N253" t="s">
        <v>18</v>
      </c>
      <c r="O253" t="s">
        <v>1703</v>
      </c>
      <c r="P253" t="s">
        <v>1704</v>
      </c>
      <c r="Q253" t="s">
        <v>778</v>
      </c>
      <c r="R253" t="s">
        <v>14</v>
      </c>
    </row>
    <row r="254" spans="1:18">
      <c r="A254" t="str">
        <f>+carte_cholera!A254</f>
        <v>Point ( 1.203927 6.250142)</v>
      </c>
      <c r="B254">
        <v>254</v>
      </c>
      <c r="C254" t="str">
        <f>+carte_cholera!E254</f>
        <v>Haoussa Zongo</v>
      </c>
      <c r="D254" t="str">
        <f>+carte_cholera!R254</f>
        <v>negatif</v>
      </c>
      <c r="E254" t="str">
        <f>+carte_cholera!F254</f>
        <v>6.250142</v>
      </c>
      <c r="F254" t="str">
        <f>+carte_cholera!G254</f>
        <v xml:space="preserve"> 1.203927</v>
      </c>
      <c r="G254" t="str">
        <f>+carte_cholera!I254</f>
        <v xml:space="preserve">Agoè-Nyivé </v>
      </c>
      <c r="H254" t="str">
        <f>+carte_cholera!J254</f>
        <v>Grand Lomé</v>
      </c>
      <c r="K254" t="s">
        <v>809</v>
      </c>
      <c r="L254">
        <v>254</v>
      </c>
      <c r="M254" t="s">
        <v>1322</v>
      </c>
      <c r="N254" t="s">
        <v>18</v>
      </c>
      <c r="O254" t="s">
        <v>161</v>
      </c>
      <c r="P254" t="s">
        <v>162</v>
      </c>
      <c r="Q254" t="s">
        <v>778</v>
      </c>
      <c r="R254" t="s">
        <v>14</v>
      </c>
    </row>
    <row r="255" spans="1:18">
      <c r="A255" t="str">
        <f>+carte_cholera!A255</f>
        <v>Point (1.210338 6.276450)</v>
      </c>
      <c r="B255">
        <v>255</v>
      </c>
      <c r="C255" t="str">
        <f>+carte_cholera!E255</f>
        <v>Kotokoli Zongo</v>
      </c>
      <c r="D255" t="str">
        <f>+carte_cholera!R255</f>
        <v>negatif</v>
      </c>
      <c r="E255" t="str">
        <f>+carte_cholera!F255</f>
        <v>6.276450</v>
      </c>
      <c r="F255" t="str">
        <f>+carte_cholera!G255</f>
        <v>1.210338</v>
      </c>
      <c r="G255" t="str">
        <f>+carte_cholera!I255</f>
        <v xml:space="preserve">Agoè-Nyivé </v>
      </c>
      <c r="H255" t="str">
        <f>+carte_cholera!J255</f>
        <v>Grand Lomé</v>
      </c>
      <c r="K255" t="s">
        <v>1735</v>
      </c>
      <c r="L255">
        <v>255</v>
      </c>
      <c r="M255" t="s">
        <v>1572</v>
      </c>
      <c r="N255" t="s">
        <v>18</v>
      </c>
      <c r="O255" t="s">
        <v>1707</v>
      </c>
      <c r="P255" t="s">
        <v>1708</v>
      </c>
      <c r="Q255" t="s">
        <v>778</v>
      </c>
      <c r="R255" t="s">
        <v>14</v>
      </c>
    </row>
    <row r="256" spans="1:18">
      <c r="A256" t="str">
        <f>+carte_cholera!A256</f>
        <v>Point (1.210338 6.276450)</v>
      </c>
      <c r="B256">
        <v>256</v>
      </c>
      <c r="C256" t="str">
        <f>+carte_cholera!E256</f>
        <v>Kotokoli Zongo</v>
      </c>
      <c r="D256" t="str">
        <f>+carte_cholera!R256</f>
        <v>negatif</v>
      </c>
      <c r="E256" t="str">
        <f>+carte_cholera!F256</f>
        <v>6.276450</v>
      </c>
      <c r="F256" t="str">
        <f>+carte_cholera!G256</f>
        <v>1.210338</v>
      </c>
      <c r="G256" t="str">
        <f>+carte_cholera!I256</f>
        <v xml:space="preserve">Agoè-Nyivé </v>
      </c>
      <c r="H256" t="str">
        <f>+carte_cholera!J256</f>
        <v>Grand Lomé</v>
      </c>
      <c r="K256" t="s">
        <v>1735</v>
      </c>
      <c r="L256">
        <v>256</v>
      </c>
      <c r="M256" t="s">
        <v>1572</v>
      </c>
      <c r="N256" t="s">
        <v>18</v>
      </c>
      <c r="O256" t="s">
        <v>1707</v>
      </c>
      <c r="P256" t="s">
        <v>1708</v>
      </c>
      <c r="Q256" t="s">
        <v>778</v>
      </c>
      <c r="R256" t="s">
        <v>14</v>
      </c>
    </row>
    <row r="257" spans="1:18">
      <c r="A257" t="str">
        <f>+carte_cholera!A257</f>
        <v>Point ( 1.2177901541906115 6.21494796391453)</v>
      </c>
      <c r="B257">
        <v>257</v>
      </c>
      <c r="C257" t="str">
        <f>+carte_cholera!E257</f>
        <v>Alinka</v>
      </c>
      <c r="D257" t="str">
        <f>+carte_cholera!R257</f>
        <v>negatif</v>
      </c>
      <c r="E257" t="str">
        <f>+carte_cholera!F257</f>
        <v>6.21494796391453</v>
      </c>
      <c r="F257" t="str">
        <f>+carte_cholera!G257</f>
        <v xml:space="preserve"> 1.2177901541906115</v>
      </c>
      <c r="G257" t="str">
        <f>+carte_cholera!I257</f>
        <v xml:space="preserve">Agoè-Nyivé </v>
      </c>
      <c r="H257" t="str">
        <f>+carte_cholera!J257</f>
        <v>Grand Lomé</v>
      </c>
      <c r="K257" t="s">
        <v>777</v>
      </c>
      <c r="L257">
        <v>257</v>
      </c>
      <c r="M257" t="s">
        <v>88</v>
      </c>
      <c r="N257" t="s">
        <v>18</v>
      </c>
      <c r="O257" t="s">
        <v>67</v>
      </c>
      <c r="P257" t="s">
        <v>66</v>
      </c>
      <c r="Q257" t="s">
        <v>778</v>
      </c>
      <c r="R257" t="s">
        <v>14</v>
      </c>
    </row>
    <row r="258" spans="1:18">
      <c r="A258" t="str">
        <f>+carte_cholera!A258</f>
        <v>Point (1.210341 6.276453)</v>
      </c>
      <c r="B258">
        <v>258</v>
      </c>
      <c r="C258" t="str">
        <f>+carte_cholera!E258</f>
        <v>Zilidji Togo Japon</v>
      </c>
      <c r="D258" t="str">
        <f>+carte_cholera!R258</f>
        <v>negatif</v>
      </c>
      <c r="E258" t="str">
        <f>+carte_cholera!F258</f>
        <v>6.276453</v>
      </c>
      <c r="F258" t="str">
        <f>+carte_cholera!G258</f>
        <v>1.210341</v>
      </c>
      <c r="G258" t="str">
        <f>+carte_cholera!I258</f>
        <v xml:space="preserve">Agoè-Nyivé </v>
      </c>
      <c r="H258" t="str">
        <f>+carte_cholera!J258</f>
        <v>Grand Lomé</v>
      </c>
      <c r="K258" t="s">
        <v>1736</v>
      </c>
      <c r="L258">
        <v>258</v>
      </c>
      <c r="M258" t="s">
        <v>1663</v>
      </c>
      <c r="N258" t="s">
        <v>18</v>
      </c>
      <c r="O258" t="s">
        <v>1713</v>
      </c>
      <c r="P258" t="s">
        <v>1714</v>
      </c>
      <c r="Q258" t="s">
        <v>778</v>
      </c>
      <c r="R258" t="s">
        <v>14</v>
      </c>
    </row>
    <row r="259" spans="1:18">
      <c r="A259" t="str">
        <f>+carte_cholera!A259</f>
        <v>Point ( 1.203927 6.250142)</v>
      </c>
      <c r="B259">
        <v>259</v>
      </c>
      <c r="C259" t="str">
        <f>+carte_cholera!E259</f>
        <v>Haoussa Zongo</v>
      </c>
      <c r="D259" t="str">
        <f>+carte_cholera!R259</f>
        <v>negatif</v>
      </c>
      <c r="E259" t="str">
        <f>+carte_cholera!F259</f>
        <v>6.250142</v>
      </c>
      <c r="F259" t="str">
        <f>+carte_cholera!G259</f>
        <v xml:space="preserve"> 1.203927</v>
      </c>
      <c r="G259" t="str">
        <f>+carte_cholera!I259</f>
        <v xml:space="preserve">Agoè-Nyivé </v>
      </c>
      <c r="H259" t="str">
        <f>+carte_cholera!J259</f>
        <v>Grand Lomé</v>
      </c>
      <c r="K259" t="s">
        <v>809</v>
      </c>
      <c r="L259">
        <v>259</v>
      </c>
      <c r="M259" t="s">
        <v>1322</v>
      </c>
      <c r="N259" t="s">
        <v>18</v>
      </c>
      <c r="O259" t="s">
        <v>161</v>
      </c>
      <c r="P259" t="s">
        <v>162</v>
      </c>
      <c r="Q259" t="s">
        <v>778</v>
      </c>
      <c r="R259" t="s">
        <v>14</v>
      </c>
    </row>
    <row r="260" spans="1:18">
      <c r="A260" t="str">
        <f>+carte_cholera!A260</f>
        <v>Point ( 1.203927 6.250142)</v>
      </c>
      <c r="B260">
        <v>260</v>
      </c>
      <c r="C260" t="str">
        <f>+carte_cholera!E260</f>
        <v>Haoussa Zongo</v>
      </c>
      <c r="D260" t="str">
        <f>+carte_cholera!R260</f>
        <v>negatif</v>
      </c>
      <c r="E260" t="str">
        <f>+carte_cholera!F260</f>
        <v>6.250142</v>
      </c>
      <c r="F260" t="str">
        <f>+carte_cholera!G260</f>
        <v xml:space="preserve"> 1.203927</v>
      </c>
      <c r="G260" t="str">
        <f>+carte_cholera!I260</f>
        <v xml:space="preserve">Agoè-Nyivé </v>
      </c>
      <c r="H260" t="str">
        <f>+carte_cholera!J260</f>
        <v>Grand Lomé</v>
      </c>
      <c r="K260" t="s">
        <v>809</v>
      </c>
      <c r="L260">
        <v>260</v>
      </c>
      <c r="M260" t="s">
        <v>1322</v>
      </c>
      <c r="N260" t="s">
        <v>18</v>
      </c>
      <c r="O260" t="s">
        <v>161</v>
      </c>
      <c r="P260" t="s">
        <v>162</v>
      </c>
      <c r="Q260" t="s">
        <v>778</v>
      </c>
      <c r="R260" t="s">
        <v>14</v>
      </c>
    </row>
    <row r="261" spans="1:18">
      <c r="A261" t="str">
        <f>+carte_cholera!A261</f>
        <v>Point (1.210338 6.276450)</v>
      </c>
      <c r="B261">
        <v>261</v>
      </c>
      <c r="C261" t="str">
        <f>+carte_cholera!E261</f>
        <v>Kotokoli Zongo</v>
      </c>
      <c r="D261" t="str">
        <f>+carte_cholera!R261</f>
        <v>negatif</v>
      </c>
      <c r="E261" t="str">
        <f>+carte_cholera!F261</f>
        <v>6.276450</v>
      </c>
      <c r="F261" t="str">
        <f>+carte_cholera!G261</f>
        <v>1.210338</v>
      </c>
      <c r="G261" t="str">
        <f>+carte_cholera!I261</f>
        <v xml:space="preserve">Agoè-Nyivé </v>
      </c>
      <c r="H261" t="str">
        <f>+carte_cholera!J261</f>
        <v>Grand Lomé</v>
      </c>
      <c r="K261" t="s">
        <v>1735</v>
      </c>
      <c r="L261">
        <v>261</v>
      </c>
      <c r="M261" t="s">
        <v>1572</v>
      </c>
      <c r="N261" t="s">
        <v>18</v>
      </c>
      <c r="O261" t="s">
        <v>1707</v>
      </c>
      <c r="P261" t="s">
        <v>1708</v>
      </c>
      <c r="Q261" t="s">
        <v>778</v>
      </c>
      <c r="R261" t="s">
        <v>14</v>
      </c>
    </row>
    <row r="262" spans="1:18">
      <c r="A262" t="str">
        <f>+carte_cholera!A262</f>
        <v>Point (1.210338 6.276450)</v>
      </c>
      <c r="B262">
        <v>262</v>
      </c>
      <c r="C262" t="str">
        <f>+carte_cholera!E262</f>
        <v>Kotokoli Zongo</v>
      </c>
      <c r="D262" t="str">
        <f>+carte_cholera!R262</f>
        <v>negatif</v>
      </c>
      <c r="E262" t="str">
        <f>+carte_cholera!F262</f>
        <v>6.276450</v>
      </c>
      <c r="F262" t="str">
        <f>+carte_cholera!G262</f>
        <v>1.210338</v>
      </c>
      <c r="G262" t="str">
        <f>+carte_cholera!I262</f>
        <v xml:space="preserve">Agoè-Nyivé </v>
      </c>
      <c r="H262" t="str">
        <f>+carte_cholera!J262</f>
        <v>Grand Lomé</v>
      </c>
      <c r="K262" t="s">
        <v>1735</v>
      </c>
      <c r="L262">
        <v>262</v>
      </c>
      <c r="M262" t="s">
        <v>1572</v>
      </c>
      <c r="N262" t="s">
        <v>18</v>
      </c>
      <c r="O262" t="s">
        <v>1707</v>
      </c>
      <c r="P262" t="s">
        <v>1708</v>
      </c>
      <c r="Q262" t="s">
        <v>778</v>
      </c>
      <c r="R262" t="s">
        <v>14</v>
      </c>
    </row>
    <row r="263" spans="1:18">
      <c r="A263" t="str">
        <f>+carte_cholera!A263</f>
        <v>Point (1.210346 6.276458)</v>
      </c>
      <c r="B263">
        <v>263</v>
      </c>
      <c r="C263" t="str">
        <f>+carte_cholera!E263</f>
        <v>Togblé Nivémé</v>
      </c>
      <c r="D263" t="str">
        <f>+carte_cholera!R263</f>
        <v>negatif</v>
      </c>
      <c r="E263" t="str">
        <f>+carte_cholera!F263</f>
        <v>6.276458</v>
      </c>
      <c r="F263" t="str">
        <f>+carte_cholera!G263</f>
        <v>1.210346</v>
      </c>
      <c r="G263" t="str">
        <f>+carte_cholera!I263</f>
        <v xml:space="preserve">Agoè-Nyivé </v>
      </c>
      <c r="H263" t="str">
        <f>+carte_cholera!J263</f>
        <v>Grand Lomé</v>
      </c>
      <c r="K263" t="s">
        <v>1737</v>
      </c>
      <c r="L263">
        <v>263</v>
      </c>
      <c r="M263" t="s">
        <v>1578</v>
      </c>
      <c r="N263" t="s">
        <v>18</v>
      </c>
      <c r="O263" t="s">
        <v>1723</v>
      </c>
      <c r="P263" t="s">
        <v>1724</v>
      </c>
      <c r="Q263" t="s">
        <v>778</v>
      </c>
      <c r="R263" t="s">
        <v>14</v>
      </c>
    </row>
    <row r="264" spans="1:18">
      <c r="A264" t="str">
        <f>+carte_cholera!A264</f>
        <v>Point (1.210347 6.276459)</v>
      </c>
      <c r="B264">
        <v>264</v>
      </c>
      <c r="C264" t="str">
        <f>+carte_cholera!E264</f>
        <v>Zongo BTCI</v>
      </c>
      <c r="D264" t="str">
        <f>+carte_cholera!R264</f>
        <v>negatif</v>
      </c>
      <c r="E264" t="str">
        <f>+carte_cholera!F264</f>
        <v>6.276459</v>
      </c>
      <c r="F264" t="str">
        <f>+carte_cholera!G264</f>
        <v>1.210347</v>
      </c>
      <c r="G264" t="str">
        <f>+carte_cholera!I264</f>
        <v xml:space="preserve">Agoè-Nyivé </v>
      </c>
      <c r="H264" t="str">
        <f>+carte_cholera!J264</f>
        <v>Grand Lomé</v>
      </c>
      <c r="K264" t="s">
        <v>1738</v>
      </c>
      <c r="L264">
        <v>264</v>
      </c>
      <c r="M264" t="s">
        <v>1581</v>
      </c>
      <c r="N264" t="s">
        <v>18</v>
      </c>
      <c r="O264" t="s">
        <v>1725</v>
      </c>
      <c r="P264" t="s">
        <v>1726</v>
      </c>
      <c r="Q264" t="s">
        <v>778</v>
      </c>
      <c r="R264" t="s">
        <v>14</v>
      </c>
    </row>
    <row r="265" spans="1:18">
      <c r="A265" t="str">
        <f>+carte_cholera!A265</f>
        <v>Point ( 1.205999 6.276389)</v>
      </c>
      <c r="B265">
        <v>265</v>
      </c>
      <c r="C265" t="str">
        <f>+carte_cholera!E265</f>
        <v>Akoin</v>
      </c>
      <c r="D265" t="str">
        <f>+carte_cholera!R265</f>
        <v>negatif</v>
      </c>
      <c r="E265" t="str">
        <f>+carte_cholera!F265</f>
        <v>6.276389</v>
      </c>
      <c r="F265" t="str">
        <f>+carte_cholera!G265</f>
        <v xml:space="preserve"> 1.205999</v>
      </c>
      <c r="G265" t="str">
        <f>+carte_cholera!I265</f>
        <v xml:space="preserve">Agoè-Nyivé </v>
      </c>
      <c r="H265" t="str">
        <f>+carte_cholera!J265</f>
        <v>Grand Lomé</v>
      </c>
      <c r="K265" t="s">
        <v>810</v>
      </c>
      <c r="L265">
        <v>265</v>
      </c>
      <c r="M265" t="s">
        <v>164</v>
      </c>
      <c r="N265" t="s">
        <v>18</v>
      </c>
      <c r="O265" t="s">
        <v>165</v>
      </c>
      <c r="P265" t="s">
        <v>166</v>
      </c>
      <c r="Q265" t="s">
        <v>778</v>
      </c>
      <c r="R265" t="s">
        <v>14</v>
      </c>
    </row>
    <row r="266" spans="1:18">
      <c r="A266" t="str">
        <f>+carte_cholera!A266</f>
        <v>Point (1.210349 6.276461)</v>
      </c>
      <c r="B266">
        <v>266</v>
      </c>
      <c r="C266" t="str">
        <f>+carte_cholera!E266</f>
        <v>Zongo privilège</v>
      </c>
      <c r="D266" t="str">
        <f>+carte_cholera!R266</f>
        <v>negatif</v>
      </c>
      <c r="E266" t="str">
        <f>+carte_cholera!F266</f>
        <v>6.276461</v>
      </c>
      <c r="F266" t="str">
        <f>+carte_cholera!G266</f>
        <v>1.210349</v>
      </c>
      <c r="G266" t="str">
        <f>+carte_cholera!I266</f>
        <v xml:space="preserve">Agoè-Nyivé </v>
      </c>
      <c r="H266" t="str">
        <f>+carte_cholera!J266</f>
        <v>Grand Lomé</v>
      </c>
      <c r="K266" t="s">
        <v>1739</v>
      </c>
      <c r="L266">
        <v>266</v>
      </c>
      <c r="M266" t="s">
        <v>1587</v>
      </c>
      <c r="N266" t="s">
        <v>18</v>
      </c>
      <c r="O266" t="s">
        <v>1729</v>
      </c>
      <c r="P266" t="s">
        <v>1730</v>
      </c>
      <c r="Q266" t="s">
        <v>778</v>
      </c>
      <c r="R266" t="s">
        <v>14</v>
      </c>
    </row>
    <row r="267" spans="1:18">
      <c r="A267" t="str">
        <f>+carte_cholera!A267</f>
        <v>Point (1.213465 6.250501)</v>
      </c>
      <c r="B267">
        <v>267</v>
      </c>
      <c r="C267" t="str">
        <f>+carte_cholera!E267</f>
        <v>Zongo Zilikpota</v>
      </c>
      <c r="D267" t="str">
        <f>+carte_cholera!R267</f>
        <v>Positif</v>
      </c>
      <c r="E267" t="str">
        <f>+carte_cholera!F267</f>
        <v>6.250501</v>
      </c>
      <c r="F267" t="str">
        <f>+carte_cholera!G267</f>
        <v>1.213465</v>
      </c>
      <c r="G267" t="str">
        <f>+carte_cholera!I267</f>
        <v xml:space="preserve">Agoè-Nyivé </v>
      </c>
      <c r="H267" t="str">
        <f>+carte_cholera!J267</f>
        <v>Grand Lomé</v>
      </c>
      <c r="K267" t="s">
        <v>1731</v>
      </c>
      <c r="L267">
        <v>267</v>
      </c>
      <c r="M267" t="s">
        <v>1591</v>
      </c>
      <c r="N267" t="s">
        <v>10</v>
      </c>
      <c r="O267" t="s">
        <v>1682</v>
      </c>
      <c r="P267" t="s">
        <v>1683</v>
      </c>
      <c r="Q267" t="s">
        <v>778</v>
      </c>
      <c r="R267" t="s">
        <v>14</v>
      </c>
    </row>
    <row r="268" spans="1:18">
      <c r="A268" t="str">
        <f>+carte_cholera!A268</f>
        <v>Point (1.214837 6.250502)</v>
      </c>
      <c r="B268">
        <v>268</v>
      </c>
      <c r="C268" t="str">
        <f>+carte_cholera!E268</f>
        <v>Zongo Fidokpui</v>
      </c>
      <c r="D268" t="str">
        <f>+carte_cholera!R268</f>
        <v>Positif</v>
      </c>
      <c r="E268" t="str">
        <f>+carte_cholera!F268</f>
        <v>6.250502</v>
      </c>
      <c r="F268" t="str">
        <f>+carte_cholera!G268</f>
        <v>1.214837</v>
      </c>
      <c r="G268" t="str">
        <f>+carte_cholera!I268</f>
        <v xml:space="preserve">Agoè-Nyivé </v>
      </c>
      <c r="H268" t="str">
        <f>+carte_cholera!J268</f>
        <v>Grand Lomé</v>
      </c>
      <c r="K268" t="s">
        <v>1740</v>
      </c>
      <c r="L268">
        <v>268</v>
      </c>
      <c r="M268" t="s">
        <v>1694</v>
      </c>
      <c r="N268" t="s">
        <v>10</v>
      </c>
      <c r="O268" t="s">
        <v>1684</v>
      </c>
      <c r="P268" t="s">
        <v>1693</v>
      </c>
      <c r="Q268" t="s">
        <v>778</v>
      </c>
      <c r="R268" t="s">
        <v>14</v>
      </c>
    </row>
    <row r="269" spans="1:18">
      <c r="A269" t="str">
        <f>+carte_cholera!A269</f>
        <v>Point (1.224485 6.255874)</v>
      </c>
      <c r="B269">
        <v>269</v>
      </c>
      <c r="C269" t="str">
        <f>+carte_cholera!E269</f>
        <v>Fidokpui Hermane</v>
      </c>
      <c r="D269" t="str">
        <f>+carte_cholera!R269</f>
        <v>negatif</v>
      </c>
      <c r="E269" t="str">
        <f>+carte_cholera!F269</f>
        <v>6.255874</v>
      </c>
      <c r="F269" t="str">
        <f>+carte_cholera!G269</f>
        <v>1.224485</v>
      </c>
      <c r="G269" t="str">
        <f>+carte_cholera!I269</f>
        <v xml:space="preserve">Agoè-Nyivé </v>
      </c>
      <c r="H269" t="str">
        <f>+carte_cholera!J269</f>
        <v>Grand Lomé</v>
      </c>
      <c r="K269" t="s">
        <v>1732</v>
      </c>
      <c r="L269">
        <v>269</v>
      </c>
      <c r="M269" t="s">
        <v>1598</v>
      </c>
      <c r="N269" t="s">
        <v>18</v>
      </c>
      <c r="O269" t="s">
        <v>1686</v>
      </c>
      <c r="P269" t="s">
        <v>1687</v>
      </c>
      <c r="Q269" t="s">
        <v>778</v>
      </c>
      <c r="R269" t="s">
        <v>14</v>
      </c>
    </row>
    <row r="270" spans="1:18">
      <c r="A270" t="str">
        <f>+carte_cholera!A270</f>
        <v>Point (1.210338 6.276450)</v>
      </c>
      <c r="B270">
        <v>270</v>
      </c>
      <c r="C270" t="str">
        <f>+carte_cholera!E270</f>
        <v>Kotokoli Zongo</v>
      </c>
      <c r="D270" t="str">
        <f>+carte_cholera!R270</f>
        <v>negatif</v>
      </c>
      <c r="E270" t="str">
        <f>+carte_cholera!F270</f>
        <v>6.276450</v>
      </c>
      <c r="F270" t="str">
        <f>+carte_cholera!G270</f>
        <v>1.210338</v>
      </c>
      <c r="G270" t="str">
        <f>+carte_cholera!I270</f>
        <v xml:space="preserve">Agoè-Nyivé </v>
      </c>
      <c r="H270" t="str">
        <f>+carte_cholera!J270</f>
        <v>Grand Lomé</v>
      </c>
      <c r="K270" t="s">
        <v>1735</v>
      </c>
      <c r="L270">
        <v>270</v>
      </c>
      <c r="M270" t="s">
        <v>1572</v>
      </c>
      <c r="N270" t="s">
        <v>18</v>
      </c>
      <c r="O270" t="s">
        <v>1707</v>
      </c>
      <c r="P270" t="s">
        <v>1708</v>
      </c>
      <c r="Q270" t="s">
        <v>778</v>
      </c>
      <c r="R270" t="s">
        <v>14</v>
      </c>
    </row>
    <row r="271" spans="1:18">
      <c r="A271" t="str">
        <f>+carte_cholera!A271</f>
        <v>Point ( 1.3223931 6.1703146)</v>
      </c>
      <c r="B271">
        <v>271</v>
      </c>
      <c r="C271" t="str">
        <f>+carte_cholera!E271</f>
        <v>Port de peche (Baguida)</v>
      </c>
      <c r="D271" t="str">
        <f>+carte_cholera!R271</f>
        <v>Positif</v>
      </c>
      <c r="E271" t="str">
        <f>+carte_cholera!F271</f>
        <v>6.1703146</v>
      </c>
      <c r="F271" t="str">
        <f>+carte_cholera!G271</f>
        <v xml:space="preserve"> 1.3223931</v>
      </c>
      <c r="G271" t="str">
        <f>+carte_cholera!I271</f>
        <v>Golfe</v>
      </c>
      <c r="H271" t="str">
        <f>+carte_cholera!J271</f>
        <v>Grand Lomé</v>
      </c>
      <c r="K271" t="s">
        <v>1741</v>
      </c>
      <c r="L271">
        <v>271</v>
      </c>
      <c r="M271" t="s">
        <v>1605</v>
      </c>
      <c r="N271" t="s">
        <v>10</v>
      </c>
      <c r="O271" t="s">
        <v>1353</v>
      </c>
      <c r="P271" t="s">
        <v>1354</v>
      </c>
      <c r="Q271" t="s">
        <v>13</v>
      </c>
      <c r="R271" t="s">
        <v>14</v>
      </c>
    </row>
    <row r="272" spans="1:18">
      <c r="A272" t="str">
        <f>+carte_cholera!A272</f>
        <v>Point ( 1.203927 6.250142)</v>
      </c>
      <c r="B272">
        <v>272</v>
      </c>
      <c r="C272" t="str">
        <f>+carte_cholera!E272</f>
        <v>Haoussa Zongo</v>
      </c>
      <c r="D272" t="str">
        <f>+carte_cholera!R272</f>
        <v>negatif</v>
      </c>
      <c r="E272" t="str">
        <f>+carte_cholera!F272</f>
        <v>6.250142</v>
      </c>
      <c r="F272" t="str">
        <f>+carte_cholera!G272</f>
        <v xml:space="preserve"> 1.203927</v>
      </c>
      <c r="G272" t="str">
        <f>+carte_cholera!I272</f>
        <v xml:space="preserve">Agoè-Nyivé </v>
      </c>
      <c r="H272" t="str">
        <f>+carte_cholera!J272</f>
        <v>Grand Lomé</v>
      </c>
      <c r="K272" t="s">
        <v>809</v>
      </c>
      <c r="L272">
        <v>272</v>
      </c>
      <c r="M272" t="s">
        <v>1322</v>
      </c>
      <c r="N272" t="s">
        <v>18</v>
      </c>
      <c r="O272" t="s">
        <v>161</v>
      </c>
      <c r="P272" t="s">
        <v>162</v>
      </c>
      <c r="Q272" t="s">
        <v>778</v>
      </c>
      <c r="R272" t="s">
        <v>14</v>
      </c>
    </row>
    <row r="273" spans="1:18">
      <c r="A273" t="str">
        <f>+carte_cholera!A273</f>
        <v>Point (1.210778 6.250896)</v>
      </c>
      <c r="B273">
        <v>273</v>
      </c>
      <c r="C273" t="str">
        <f>+carte_cholera!E273</f>
        <v>Zongo Zilikpta Nagodé</v>
      </c>
      <c r="D273" t="str">
        <f>+carte_cholera!R273</f>
        <v>Positif</v>
      </c>
      <c r="E273" t="str">
        <f>+carte_cholera!F273</f>
        <v>6.250896</v>
      </c>
      <c r="F273" t="str">
        <f>+carte_cholera!G273</f>
        <v>1.210778</v>
      </c>
      <c r="G273" t="str">
        <f>+carte_cholera!I273</f>
        <v xml:space="preserve">Agoè-Nyivé </v>
      </c>
      <c r="H273" t="str">
        <f>+carte_cholera!J273</f>
        <v>Grand Lomé</v>
      </c>
      <c r="K273" t="s">
        <v>1742</v>
      </c>
      <c r="L273">
        <v>273</v>
      </c>
      <c r="M273" t="s">
        <v>1611</v>
      </c>
      <c r="N273" t="s">
        <v>10</v>
      </c>
      <c r="O273" t="s">
        <v>1697</v>
      </c>
      <c r="P273" t="s">
        <v>1698</v>
      </c>
      <c r="Q273" t="s">
        <v>778</v>
      </c>
      <c r="R273" t="s">
        <v>14</v>
      </c>
    </row>
    <row r="274" spans="1:18">
      <c r="A274" t="str">
        <f>+carte_cholera!A274</f>
        <v>Point (1.214110 6.251458)</v>
      </c>
      <c r="B274">
        <v>274</v>
      </c>
      <c r="C274" t="str">
        <f>+carte_cholera!E274</f>
        <v>Togblékopé Alinka</v>
      </c>
      <c r="D274" t="str">
        <f>+carte_cholera!R274</f>
        <v>negatif</v>
      </c>
      <c r="E274" t="str">
        <f>+carte_cholera!F274</f>
        <v>6.251458</v>
      </c>
      <c r="F274" t="str">
        <f>+carte_cholera!G274</f>
        <v>1.214110</v>
      </c>
      <c r="G274" t="str">
        <f>+carte_cholera!I274</f>
        <v xml:space="preserve">Agoè-Nyivé </v>
      </c>
      <c r="H274" t="str">
        <f>+carte_cholera!J274</f>
        <v>Grand Lomé</v>
      </c>
      <c r="K274" t="s">
        <v>1743</v>
      </c>
      <c r="L274">
        <v>274</v>
      </c>
      <c r="M274" t="s">
        <v>1615</v>
      </c>
      <c r="N274" t="s">
        <v>18</v>
      </c>
      <c r="O274" t="s">
        <v>1695</v>
      </c>
      <c r="P274" t="s">
        <v>1696</v>
      </c>
      <c r="Q274" t="s">
        <v>778</v>
      </c>
      <c r="R274" t="s">
        <v>14</v>
      </c>
    </row>
    <row r="275" spans="1:18">
      <c r="A275" t="str">
        <f>+carte_cholera!A275</f>
        <v>Point (1.213465 6.250501)</v>
      </c>
      <c r="B275">
        <v>275</v>
      </c>
      <c r="C275" t="str">
        <f>+carte_cholera!E275</f>
        <v>Zongo Zilikpota</v>
      </c>
      <c r="D275" t="str">
        <f>+carte_cholera!R275</f>
        <v>negatif</v>
      </c>
      <c r="E275" t="str">
        <f>+carte_cholera!F275</f>
        <v>6.250501</v>
      </c>
      <c r="F275" t="str">
        <f>+carte_cholera!G275</f>
        <v>1.213465</v>
      </c>
      <c r="G275" t="str">
        <f>+carte_cholera!I275</f>
        <v xml:space="preserve">Agoè-Nyivé </v>
      </c>
      <c r="H275" t="str">
        <f>+carte_cholera!J275</f>
        <v>Grand Lomé</v>
      </c>
      <c r="K275" t="s">
        <v>1731</v>
      </c>
      <c r="L275">
        <v>275</v>
      </c>
      <c r="M275" t="s">
        <v>1591</v>
      </c>
      <c r="N275" t="s">
        <v>18</v>
      </c>
      <c r="O275" t="s">
        <v>1682</v>
      </c>
      <c r="P275" t="s">
        <v>1683</v>
      </c>
      <c r="Q275" t="s">
        <v>778</v>
      </c>
      <c r="R275" t="s">
        <v>14</v>
      </c>
    </row>
    <row r="276" spans="1:18">
      <c r="A276" t="str">
        <f>+carte_cholera!A276</f>
        <v>Point (1.210778 6.250896)</v>
      </c>
      <c r="B276">
        <v>276</v>
      </c>
      <c r="C276" t="str">
        <f>+carte_cholera!E276</f>
        <v>Zongo Zilikpta Nagodé</v>
      </c>
      <c r="D276" t="str">
        <f>+carte_cholera!R276</f>
        <v>Positif</v>
      </c>
      <c r="E276" t="str">
        <f>+carte_cholera!F276</f>
        <v>6.250896</v>
      </c>
      <c r="F276" t="str">
        <f>+carte_cholera!G276</f>
        <v>1.210778</v>
      </c>
      <c r="G276" t="str">
        <f>+carte_cholera!I276</f>
        <v xml:space="preserve">Agoè-Nyivé </v>
      </c>
      <c r="H276" t="str">
        <f>+carte_cholera!J276</f>
        <v>Grand Lomé</v>
      </c>
      <c r="K276" t="s">
        <v>1742</v>
      </c>
      <c r="L276">
        <v>276</v>
      </c>
      <c r="M276" t="s">
        <v>1611</v>
      </c>
      <c r="N276" t="s">
        <v>10</v>
      </c>
      <c r="O276" t="s">
        <v>1697</v>
      </c>
      <c r="P276" t="s">
        <v>1698</v>
      </c>
      <c r="Q276" t="s">
        <v>778</v>
      </c>
      <c r="R276" t="s">
        <v>14</v>
      </c>
    </row>
    <row r="277" spans="1:18">
      <c r="A277" t="str">
        <f>+carte_cholera!A277</f>
        <v>Point ( 1.203927 6.250142)</v>
      </c>
      <c r="B277">
        <v>277</v>
      </c>
      <c r="C277" t="str">
        <f>+carte_cholera!E277</f>
        <v>Haoussa Zongo</v>
      </c>
      <c r="D277" t="str">
        <f>+carte_cholera!R277</f>
        <v>negatif</v>
      </c>
      <c r="E277" t="str">
        <f>+carte_cholera!F277</f>
        <v>6.250142</v>
      </c>
      <c r="F277" t="str">
        <f>+carte_cholera!G277</f>
        <v xml:space="preserve"> 1.203927</v>
      </c>
      <c r="G277" t="str">
        <f>+carte_cholera!I277</f>
        <v xml:space="preserve">Agoè-Nyivé </v>
      </c>
      <c r="H277" t="str">
        <f>+carte_cholera!J277</f>
        <v>Grand Lomé</v>
      </c>
      <c r="K277" t="s">
        <v>809</v>
      </c>
      <c r="L277">
        <v>277</v>
      </c>
      <c r="M277" t="s">
        <v>1322</v>
      </c>
      <c r="N277" t="s">
        <v>18</v>
      </c>
      <c r="O277" t="s">
        <v>161</v>
      </c>
      <c r="P277" t="s">
        <v>162</v>
      </c>
      <c r="Q277" t="s">
        <v>778</v>
      </c>
      <c r="R277" t="s">
        <v>14</v>
      </c>
    </row>
    <row r="278" spans="1:18">
      <c r="A278" t="str">
        <f>+carte_cholera!A278</f>
        <v>Point ( 1.2177901541906115 6.21494796391453)</v>
      </c>
      <c r="B278">
        <v>278</v>
      </c>
      <c r="C278" t="str">
        <f>+carte_cholera!E278</f>
        <v>Alinka</v>
      </c>
      <c r="D278" t="str">
        <f>+carte_cholera!R278</f>
        <v>negatif</v>
      </c>
      <c r="E278" t="str">
        <f>+carte_cholera!F278</f>
        <v>6.21494796391453</v>
      </c>
      <c r="F278" t="str">
        <f>+carte_cholera!G278</f>
        <v xml:space="preserve"> 1.2177901541906115</v>
      </c>
      <c r="G278" t="str">
        <f>+carte_cholera!I278</f>
        <v xml:space="preserve">Agoè-Nyivé </v>
      </c>
      <c r="H278" t="str">
        <f>+carte_cholera!J278</f>
        <v>Grand Lomé</v>
      </c>
      <c r="K278" t="s">
        <v>777</v>
      </c>
      <c r="L278">
        <v>278</v>
      </c>
      <c r="M278" t="s">
        <v>88</v>
      </c>
      <c r="N278" t="s">
        <v>18</v>
      </c>
      <c r="O278" t="s">
        <v>67</v>
      </c>
      <c r="P278" t="s">
        <v>66</v>
      </c>
      <c r="Q278" t="s">
        <v>778</v>
      </c>
      <c r="R278" t="s">
        <v>14</v>
      </c>
    </row>
    <row r="279" spans="1:18">
      <c r="A279" t="str">
        <f>+carte_cholera!A279</f>
        <v>Point (1.2103335 6.276445911)</v>
      </c>
      <c r="B279">
        <v>279</v>
      </c>
      <c r="C279" t="str">
        <f>+carte_cholera!E279</f>
        <v>Zilikpta</v>
      </c>
      <c r="D279" t="str">
        <f>+carte_cholera!R279</f>
        <v>negatif</v>
      </c>
      <c r="E279" t="str">
        <f>+carte_cholera!F279</f>
        <v>6.276445911</v>
      </c>
      <c r="F279" t="str">
        <f>+carte_cholera!G279</f>
        <v>1.2103335</v>
      </c>
      <c r="G279" t="str">
        <f>+carte_cholera!I279</f>
        <v xml:space="preserve">Agoè-Nyivé </v>
      </c>
      <c r="H279" t="str">
        <f>+carte_cholera!J279</f>
        <v>Grand Lomé</v>
      </c>
      <c r="K279" t="s">
        <v>1846</v>
      </c>
      <c r="L279">
        <v>279</v>
      </c>
      <c r="M279" t="s">
        <v>1748</v>
      </c>
      <c r="N279" t="s">
        <v>18</v>
      </c>
      <c r="O279" t="s">
        <v>1828</v>
      </c>
      <c r="P279" t="s">
        <v>1829</v>
      </c>
      <c r="Q279" t="s">
        <v>778</v>
      </c>
      <c r="R279" t="s">
        <v>14</v>
      </c>
    </row>
    <row r="280" spans="1:18">
      <c r="A280" t="str">
        <f>+carte_cholera!A280</f>
        <v>Point ( 1.203927 6.250142)</v>
      </c>
      <c r="B280">
        <v>280</v>
      </c>
      <c r="C280" t="str">
        <f>+carte_cholera!E280</f>
        <v>Agoè Zongo</v>
      </c>
      <c r="D280" t="str">
        <f>+carte_cholera!R280</f>
        <v>negatif</v>
      </c>
      <c r="E280" t="str">
        <f>+carte_cholera!F280</f>
        <v>6.250142</v>
      </c>
      <c r="F280" t="str">
        <f>+carte_cholera!G280</f>
        <v xml:space="preserve"> 1.203927</v>
      </c>
      <c r="G280" t="str">
        <f>+carte_cholera!I280</f>
        <v xml:space="preserve">Agoè-Nyivé </v>
      </c>
      <c r="H280" t="str">
        <f>+carte_cholera!J280</f>
        <v>Grand Lomé</v>
      </c>
      <c r="K280" t="s">
        <v>809</v>
      </c>
      <c r="L280">
        <v>280</v>
      </c>
      <c r="M280" t="s">
        <v>160</v>
      </c>
      <c r="N280" t="s">
        <v>18</v>
      </c>
      <c r="O280" t="s">
        <v>161</v>
      </c>
      <c r="P280" t="s">
        <v>162</v>
      </c>
      <c r="Q280" t="s">
        <v>778</v>
      </c>
      <c r="R280" t="s">
        <v>14</v>
      </c>
    </row>
    <row r="281" spans="1:18">
      <c r="A281" t="str">
        <f>+carte_cholera!A281</f>
        <v>Point ( 1.203927 6.250142)</v>
      </c>
      <c r="B281">
        <v>281</v>
      </c>
      <c r="C281" t="str">
        <f>+carte_cholera!E281</f>
        <v>Agoè Zongo</v>
      </c>
      <c r="D281" t="str">
        <f>+carte_cholera!R281</f>
        <v>negatif</v>
      </c>
      <c r="E281" t="str">
        <f>+carte_cholera!F281</f>
        <v>6.250142</v>
      </c>
      <c r="F281" t="str">
        <f>+carte_cholera!G281</f>
        <v xml:space="preserve"> 1.203927</v>
      </c>
      <c r="G281" t="str">
        <f>+carte_cholera!I281</f>
        <v xml:space="preserve">Agoè-Nyivé </v>
      </c>
      <c r="H281" t="str">
        <f>+carte_cholera!J281</f>
        <v>Grand Lomé</v>
      </c>
      <c r="K281" t="s">
        <v>809</v>
      </c>
      <c r="L281">
        <v>281</v>
      </c>
      <c r="M281" t="s">
        <v>160</v>
      </c>
      <c r="N281" t="s">
        <v>18</v>
      </c>
      <c r="O281" t="s">
        <v>161</v>
      </c>
      <c r="P281" t="s">
        <v>162</v>
      </c>
      <c r="Q281" t="s">
        <v>778</v>
      </c>
      <c r="R281" t="s">
        <v>14</v>
      </c>
    </row>
    <row r="282" spans="1:18">
      <c r="A282" t="str">
        <f>+carte_cholera!A282</f>
        <v>Point ( 1.203927 6.250142)</v>
      </c>
      <c r="B282">
        <v>282</v>
      </c>
      <c r="C282" t="str">
        <f>+carte_cholera!E282</f>
        <v>Agoè Zongo</v>
      </c>
      <c r="D282" t="str">
        <f>+carte_cholera!R282</f>
        <v>negatif</v>
      </c>
      <c r="E282" t="str">
        <f>+carte_cholera!F282</f>
        <v>6.250142</v>
      </c>
      <c r="F282" t="str">
        <f>+carte_cholera!G282</f>
        <v xml:space="preserve"> 1.203927</v>
      </c>
      <c r="G282" t="str">
        <f>+carte_cholera!I282</f>
        <v xml:space="preserve">Agoè-Nyivé </v>
      </c>
      <c r="H282" t="str">
        <f>+carte_cholera!J282</f>
        <v>Grand Lomé</v>
      </c>
      <c r="K282" t="s">
        <v>809</v>
      </c>
      <c r="L282">
        <v>282</v>
      </c>
      <c r="M282" t="s">
        <v>160</v>
      </c>
      <c r="N282" t="s">
        <v>18</v>
      </c>
      <c r="O282" t="s">
        <v>161</v>
      </c>
      <c r="P282" t="s">
        <v>162</v>
      </c>
      <c r="Q282" t="s">
        <v>778</v>
      </c>
      <c r="R282" t="s">
        <v>14</v>
      </c>
    </row>
    <row r="283" spans="1:18">
      <c r="A283" t="str">
        <f>+carte_cholera!A283</f>
        <v>Point ( 1.205999 6.276389)</v>
      </c>
      <c r="B283">
        <v>283</v>
      </c>
      <c r="C283" t="str">
        <f>+carte_cholera!E283</f>
        <v>Akoin</v>
      </c>
      <c r="D283" t="str">
        <f>+carte_cholera!R283</f>
        <v>Positif</v>
      </c>
      <c r="E283" t="str">
        <f>+carte_cholera!F283</f>
        <v>6.276389</v>
      </c>
      <c r="F283" t="str">
        <f>+carte_cholera!G283</f>
        <v xml:space="preserve"> 1.205999</v>
      </c>
      <c r="G283" t="str">
        <f>+carte_cholera!I283</f>
        <v xml:space="preserve">Agoè-Nyivé </v>
      </c>
      <c r="H283" t="str">
        <f>+carte_cholera!J283</f>
        <v>Grand Lomé</v>
      </c>
      <c r="K283" t="s">
        <v>810</v>
      </c>
      <c r="L283">
        <v>283</v>
      </c>
      <c r="M283" t="s">
        <v>164</v>
      </c>
      <c r="N283" t="s">
        <v>10</v>
      </c>
      <c r="O283" t="s">
        <v>165</v>
      </c>
      <c r="P283" t="s">
        <v>166</v>
      </c>
      <c r="Q283" t="s">
        <v>778</v>
      </c>
      <c r="R283" t="s">
        <v>14</v>
      </c>
    </row>
    <row r="284" spans="1:18">
      <c r="A284" t="str">
        <f>+carte_cholera!A284</f>
        <v>Point ( 1.203927 6.250142)</v>
      </c>
      <c r="B284">
        <v>284</v>
      </c>
      <c r="C284" t="str">
        <f>+carte_cholera!E284</f>
        <v>Agoè Zongo</v>
      </c>
      <c r="D284" t="str">
        <f>+carte_cholera!R284</f>
        <v>negatif</v>
      </c>
      <c r="E284" t="str">
        <f>+carte_cholera!F284</f>
        <v>6.250142</v>
      </c>
      <c r="F284" t="str">
        <f>+carte_cholera!G284</f>
        <v xml:space="preserve"> 1.203927</v>
      </c>
      <c r="G284" t="str">
        <f>+carte_cholera!I284</f>
        <v xml:space="preserve">Agoè-Nyivé </v>
      </c>
      <c r="H284" t="str">
        <f>+carte_cholera!J284</f>
        <v>Grand Lomé</v>
      </c>
      <c r="K284" t="s">
        <v>809</v>
      </c>
      <c r="L284">
        <v>284</v>
      </c>
      <c r="M284" t="s">
        <v>160</v>
      </c>
      <c r="N284" t="s">
        <v>18</v>
      </c>
      <c r="O284" t="s">
        <v>161</v>
      </c>
      <c r="P284" t="s">
        <v>162</v>
      </c>
      <c r="Q284" t="s">
        <v>778</v>
      </c>
      <c r="R284" t="s">
        <v>14</v>
      </c>
    </row>
    <row r="285" spans="1:18">
      <c r="A285" t="str">
        <f>+carte_cholera!A285</f>
        <v>Point (1.2103335 6.276445911)</v>
      </c>
      <c r="B285">
        <v>285</v>
      </c>
      <c r="C285" t="str">
        <f>+carte_cholera!E285</f>
        <v>Fidokpui Poste</v>
      </c>
      <c r="D285" t="str">
        <f>+carte_cholera!R285</f>
        <v>negatif</v>
      </c>
      <c r="E285" t="str">
        <f>+carte_cholera!F285</f>
        <v>6.276445911</v>
      </c>
      <c r="F285" t="str">
        <f>+carte_cholera!G285</f>
        <v>1.2103335</v>
      </c>
      <c r="G285" t="str">
        <f>+carte_cholera!I285</f>
        <v xml:space="preserve">Agoè-Nyivé </v>
      </c>
      <c r="H285" t="str">
        <f>+carte_cholera!J285</f>
        <v>Grand Lomé</v>
      </c>
      <c r="K285" t="s">
        <v>1846</v>
      </c>
      <c r="L285">
        <v>285</v>
      </c>
      <c r="M285" t="s">
        <v>1763</v>
      </c>
      <c r="N285" t="s">
        <v>18</v>
      </c>
      <c r="O285" t="s">
        <v>1828</v>
      </c>
      <c r="P285" t="s">
        <v>1829</v>
      </c>
      <c r="Q285" t="s">
        <v>778</v>
      </c>
      <c r="R285" t="s">
        <v>14</v>
      </c>
    </row>
    <row r="286" spans="1:18">
      <c r="A286" t="str">
        <f>+carte_cholera!A286</f>
        <v>Point ( 1.203927 6.250142)</v>
      </c>
      <c r="B286">
        <v>286</v>
      </c>
      <c r="C286" t="str">
        <f>+carte_cholera!E286</f>
        <v>Agoè Zongo</v>
      </c>
      <c r="D286" t="str">
        <f>+carte_cholera!R286</f>
        <v>negatif</v>
      </c>
      <c r="E286" t="str">
        <f>+carte_cholera!F286</f>
        <v>6.250142</v>
      </c>
      <c r="F286" t="str">
        <f>+carte_cholera!G286</f>
        <v xml:space="preserve"> 1.203927</v>
      </c>
      <c r="G286" t="str">
        <f>+carte_cholera!I286</f>
        <v xml:space="preserve">Agoè-Nyivé </v>
      </c>
      <c r="H286" t="str">
        <f>+carte_cholera!J286</f>
        <v>Grand Lomé</v>
      </c>
      <c r="K286" t="s">
        <v>809</v>
      </c>
      <c r="L286">
        <v>286</v>
      </c>
      <c r="M286" t="s">
        <v>160</v>
      </c>
      <c r="N286" t="s">
        <v>18</v>
      </c>
      <c r="O286" t="s">
        <v>161</v>
      </c>
      <c r="P286" t="s">
        <v>162</v>
      </c>
      <c r="Q286" t="s">
        <v>778</v>
      </c>
      <c r="R286" t="s">
        <v>14</v>
      </c>
    </row>
    <row r="287" spans="1:18">
      <c r="A287" t="str">
        <f>+carte_cholera!A287</f>
        <v>Point ( 1.2177901541906115 6.21494796391453)</v>
      </c>
      <c r="B287">
        <v>287</v>
      </c>
      <c r="C287" t="str">
        <f>+carte_cholera!E287</f>
        <v>Alinka</v>
      </c>
      <c r="D287" t="str">
        <f>+carte_cholera!R287</f>
        <v>negatif</v>
      </c>
      <c r="E287" t="str">
        <f>+carte_cholera!F287</f>
        <v>6.21494796391453</v>
      </c>
      <c r="F287" t="str">
        <f>+carte_cholera!G287</f>
        <v xml:space="preserve"> 1.2177901541906115</v>
      </c>
      <c r="G287" t="str">
        <f>+carte_cholera!I287</f>
        <v xml:space="preserve">Agoè-Nyivé </v>
      </c>
      <c r="H287" t="str">
        <f>+carte_cholera!J287</f>
        <v>Grand Lomé</v>
      </c>
      <c r="K287" t="s">
        <v>777</v>
      </c>
      <c r="L287">
        <v>287</v>
      </c>
      <c r="M287" t="s">
        <v>88</v>
      </c>
      <c r="N287" t="s">
        <v>18</v>
      </c>
      <c r="O287" t="s">
        <v>67</v>
      </c>
      <c r="P287" t="s">
        <v>66</v>
      </c>
      <c r="Q287" t="s">
        <v>778</v>
      </c>
      <c r="R287" t="s">
        <v>14</v>
      </c>
    </row>
    <row r="288" spans="1:18">
      <c r="A288" t="str">
        <f>+carte_cholera!A288</f>
        <v>Point (1.2103335 6.276445911)</v>
      </c>
      <c r="B288">
        <v>288</v>
      </c>
      <c r="C288" t="str">
        <f>+carte_cholera!E288</f>
        <v>Agotimé</v>
      </c>
      <c r="D288" t="str">
        <f>+carte_cholera!R288</f>
        <v>negatif</v>
      </c>
      <c r="E288" t="str">
        <f>+carte_cholera!F288</f>
        <v>6.276445911</v>
      </c>
      <c r="F288" t="str">
        <f>+carte_cholera!G288</f>
        <v>1.2103335</v>
      </c>
      <c r="G288" t="str">
        <f>+carte_cholera!I288</f>
        <v xml:space="preserve">Agoè-Nyivé </v>
      </c>
      <c r="H288" t="str">
        <f>+carte_cholera!J288</f>
        <v>Grand Lomé</v>
      </c>
      <c r="K288" t="s">
        <v>1846</v>
      </c>
      <c r="L288">
        <v>288</v>
      </c>
      <c r="M288" t="s">
        <v>1771</v>
      </c>
      <c r="N288" t="s">
        <v>18</v>
      </c>
      <c r="O288" t="s">
        <v>1828</v>
      </c>
      <c r="P288" t="s">
        <v>1829</v>
      </c>
      <c r="Q288" t="s">
        <v>778</v>
      </c>
      <c r="R288" t="s">
        <v>14</v>
      </c>
    </row>
    <row r="289" spans="1:18">
      <c r="A289" t="str">
        <f>+carte_cholera!A289</f>
        <v>Point (1.2103335 6.276445911)</v>
      </c>
      <c r="B289">
        <v>289</v>
      </c>
      <c r="C289" t="str">
        <f>+carte_cholera!E289</f>
        <v>Zilidji</v>
      </c>
      <c r="D289" t="str">
        <f>+carte_cholera!R289</f>
        <v>negatif</v>
      </c>
      <c r="E289" t="str">
        <f>+carte_cholera!F289</f>
        <v>6.276445911</v>
      </c>
      <c r="F289" t="str">
        <f>+carte_cholera!G289</f>
        <v>1.2103335</v>
      </c>
      <c r="G289" t="str">
        <f>+carte_cholera!I289</f>
        <v xml:space="preserve">Agoè-Nyivé </v>
      </c>
      <c r="H289" t="str">
        <f>+carte_cholera!J289</f>
        <v>Grand Lomé</v>
      </c>
      <c r="K289" t="s">
        <v>1846</v>
      </c>
      <c r="L289">
        <v>289</v>
      </c>
      <c r="M289" t="s">
        <v>1774</v>
      </c>
      <c r="N289" t="s">
        <v>18</v>
      </c>
      <c r="O289" t="s">
        <v>1828</v>
      </c>
      <c r="P289" t="s">
        <v>1829</v>
      </c>
      <c r="Q289" t="s">
        <v>778</v>
      </c>
      <c r="R289" t="s">
        <v>14</v>
      </c>
    </row>
    <row r="290" spans="1:18">
      <c r="A290" t="str">
        <f>+carte_cholera!A290</f>
        <v>Point (1.2103335 6.276445911)</v>
      </c>
      <c r="B290">
        <v>290</v>
      </c>
      <c r="C290" t="str">
        <f>+carte_cholera!E290</f>
        <v>Zongo zilikpota derrière AMANA</v>
      </c>
      <c r="D290" t="str">
        <f>+carte_cholera!R290</f>
        <v>negatif</v>
      </c>
      <c r="E290" t="str">
        <f>+carte_cholera!F290</f>
        <v>6.276445911</v>
      </c>
      <c r="F290" t="str">
        <f>+carte_cholera!G290</f>
        <v>1.2103335</v>
      </c>
      <c r="G290" t="str">
        <f>+carte_cholera!I290</f>
        <v xml:space="preserve">Agoè-Nyivé </v>
      </c>
      <c r="H290" t="str">
        <f>+carte_cholera!J290</f>
        <v>Grand Lomé</v>
      </c>
      <c r="K290" t="s">
        <v>1846</v>
      </c>
      <c r="L290">
        <v>290</v>
      </c>
      <c r="M290" t="s">
        <v>1777</v>
      </c>
      <c r="N290" t="s">
        <v>18</v>
      </c>
      <c r="O290" t="s">
        <v>1828</v>
      </c>
      <c r="P290" t="s">
        <v>1829</v>
      </c>
      <c r="Q290" t="s">
        <v>778</v>
      </c>
      <c r="R290" t="s">
        <v>14</v>
      </c>
    </row>
    <row r="291" spans="1:18">
      <c r="A291" t="str">
        <f>+carte_cholera!A291</f>
        <v>Point (1.2103335 6.276445911)</v>
      </c>
      <c r="B291">
        <v>291</v>
      </c>
      <c r="C291" t="str">
        <f>+carte_cholera!E291</f>
        <v>Zongo derrière la poste</v>
      </c>
      <c r="D291" t="str">
        <f>+carte_cholera!R291</f>
        <v>negatif</v>
      </c>
      <c r="E291" t="str">
        <f>+carte_cholera!F291</f>
        <v>6.276445911</v>
      </c>
      <c r="F291" t="str">
        <f>+carte_cholera!G291</f>
        <v>1.2103335</v>
      </c>
      <c r="G291" t="str">
        <f>+carte_cholera!I291</f>
        <v xml:space="preserve">Agoè-Nyivé </v>
      </c>
      <c r="H291" t="str">
        <f>+carte_cholera!J291</f>
        <v>Grand Lomé</v>
      </c>
      <c r="K291" t="s">
        <v>1846</v>
      </c>
      <c r="L291">
        <v>291</v>
      </c>
      <c r="M291" t="s">
        <v>1832</v>
      </c>
      <c r="N291" t="s">
        <v>18</v>
      </c>
      <c r="O291" t="s">
        <v>1828</v>
      </c>
      <c r="P291" t="s">
        <v>1829</v>
      </c>
      <c r="Q291" t="s">
        <v>778</v>
      </c>
      <c r="R291" t="s">
        <v>14</v>
      </c>
    </row>
    <row r="292" spans="1:18">
      <c r="A292" t="str">
        <f>+carte_cholera!A292</f>
        <v>Point ( 1.203927 6.250142)</v>
      </c>
      <c r="B292">
        <v>292</v>
      </c>
      <c r="C292" t="str">
        <f>+carte_cholera!E292</f>
        <v>Haoussa Zongo</v>
      </c>
      <c r="D292" t="str">
        <f>+carte_cholera!R292</f>
        <v>negatif</v>
      </c>
      <c r="E292" t="str">
        <f>+carte_cholera!F292</f>
        <v>6.250142</v>
      </c>
      <c r="F292" t="str">
        <f>+carte_cholera!G292</f>
        <v xml:space="preserve"> 1.203927</v>
      </c>
      <c r="G292" t="str">
        <f>+carte_cholera!I292</f>
        <v xml:space="preserve">Agoè-Nyivé </v>
      </c>
      <c r="H292" t="str">
        <f>+carte_cholera!J292</f>
        <v>Grand Lomé</v>
      </c>
      <c r="K292" t="s">
        <v>809</v>
      </c>
      <c r="L292">
        <v>292</v>
      </c>
      <c r="M292" t="s">
        <v>1322</v>
      </c>
      <c r="N292" t="s">
        <v>18</v>
      </c>
      <c r="O292" t="s">
        <v>161</v>
      </c>
      <c r="P292" t="s">
        <v>162</v>
      </c>
      <c r="Q292" t="s">
        <v>778</v>
      </c>
      <c r="R292" t="s">
        <v>14</v>
      </c>
    </row>
    <row r="293" spans="1:18">
      <c r="A293" t="str">
        <f>+carte_cholera!A293</f>
        <v>Point (1.2103337 6.276445913)</v>
      </c>
      <c r="B293">
        <v>293</v>
      </c>
      <c r="C293" t="str">
        <f>+carte_cholera!E293</f>
        <v>Zongo zilikpota Nagodé</v>
      </c>
      <c r="D293" t="str">
        <f>+carte_cholera!R293</f>
        <v>negatif</v>
      </c>
      <c r="E293" t="str">
        <f>+carte_cholera!F293</f>
        <v>6.276445913</v>
      </c>
      <c r="F293" t="str">
        <f>+carte_cholera!G293</f>
        <v>1.2103337</v>
      </c>
      <c r="G293" t="str">
        <f>+carte_cholera!I293</f>
        <v xml:space="preserve">Agoè-Nyivé </v>
      </c>
      <c r="H293" t="str">
        <f>+carte_cholera!J293</f>
        <v>Grand Lomé</v>
      </c>
      <c r="K293" t="s">
        <v>1847</v>
      </c>
      <c r="L293">
        <v>293</v>
      </c>
      <c r="M293" t="s">
        <v>1784</v>
      </c>
      <c r="N293" t="s">
        <v>18</v>
      </c>
      <c r="O293" t="s">
        <v>1837</v>
      </c>
      <c r="P293" t="s">
        <v>1838</v>
      </c>
      <c r="Q293" t="s">
        <v>778</v>
      </c>
      <c r="R293" t="s">
        <v>14</v>
      </c>
    </row>
    <row r="294" spans="1:18">
      <c r="A294" t="str">
        <f>+carte_cholera!A294</f>
        <v>Point ( 1.2177901541906115 6.21494796391453)</v>
      </c>
      <c r="B294">
        <v>294</v>
      </c>
      <c r="C294" t="str">
        <f>+carte_cholera!E294</f>
        <v>Alinka</v>
      </c>
      <c r="D294" t="str">
        <f>+carte_cholera!R294</f>
        <v>negatif</v>
      </c>
      <c r="E294" t="str">
        <f>+carte_cholera!F294</f>
        <v>6.21494796391453</v>
      </c>
      <c r="F294" t="str">
        <f>+carte_cholera!G294</f>
        <v xml:space="preserve"> 1.2177901541906115</v>
      </c>
      <c r="G294" t="str">
        <f>+carte_cholera!I294</f>
        <v xml:space="preserve">Agoè-Nyivé </v>
      </c>
      <c r="H294" t="str">
        <f>+carte_cholera!J294</f>
        <v>Grand Lomé</v>
      </c>
      <c r="K294" t="s">
        <v>777</v>
      </c>
      <c r="L294">
        <v>294</v>
      </c>
      <c r="M294" t="s">
        <v>88</v>
      </c>
      <c r="N294" t="s">
        <v>18</v>
      </c>
      <c r="O294" t="s">
        <v>67</v>
      </c>
      <c r="P294" t="s">
        <v>66</v>
      </c>
      <c r="Q294" t="s">
        <v>778</v>
      </c>
      <c r="R294" t="s">
        <v>14</v>
      </c>
    </row>
    <row r="295" spans="1:18">
      <c r="A295" t="str">
        <f>+carte_cholera!A295</f>
        <v>Point (1.2103337 6.276445913)</v>
      </c>
      <c r="B295">
        <v>295</v>
      </c>
      <c r="C295" t="str">
        <f>+carte_cholera!E295</f>
        <v>Zongo petit paris</v>
      </c>
      <c r="D295" t="str">
        <f>+carte_cholera!R295</f>
        <v>negatif</v>
      </c>
      <c r="E295" t="str">
        <f>+carte_cholera!F295</f>
        <v>6.276445913</v>
      </c>
      <c r="F295" t="str">
        <f>+carte_cholera!G295</f>
        <v>1.2103337</v>
      </c>
      <c r="G295" t="str">
        <f>+carte_cholera!I295</f>
        <v xml:space="preserve">Agoè-Nyivé </v>
      </c>
      <c r="H295" t="str">
        <f>+carte_cholera!J295</f>
        <v>Grand Lomé</v>
      </c>
      <c r="K295" t="s">
        <v>1847</v>
      </c>
      <c r="L295">
        <v>295</v>
      </c>
      <c r="M295" t="s">
        <v>1789</v>
      </c>
      <c r="N295" t="s">
        <v>18</v>
      </c>
      <c r="O295" t="s">
        <v>1837</v>
      </c>
      <c r="P295" t="s">
        <v>1838</v>
      </c>
      <c r="Q295" t="s">
        <v>778</v>
      </c>
      <c r="R295" t="s">
        <v>14</v>
      </c>
    </row>
    <row r="296" spans="1:18">
      <c r="A296" t="str">
        <f>+carte_cholera!A296</f>
        <v>Point (1.2103337 6.276445913)</v>
      </c>
      <c r="B296">
        <v>296</v>
      </c>
      <c r="C296" t="str">
        <f>+carte_cholera!E296</f>
        <v>Zongo Akoin</v>
      </c>
      <c r="D296" t="str">
        <f>+carte_cholera!R296</f>
        <v>negatif</v>
      </c>
      <c r="E296" t="str">
        <f>+carte_cholera!F296</f>
        <v>6.276445913</v>
      </c>
      <c r="F296" t="str">
        <f>+carte_cholera!G296</f>
        <v>1.2103337</v>
      </c>
      <c r="G296" t="str">
        <f>+carte_cholera!I296</f>
        <v xml:space="preserve">Agoè-Nyivé </v>
      </c>
      <c r="H296" t="str">
        <f>+carte_cholera!J296</f>
        <v>Grand Lomé</v>
      </c>
      <c r="K296" t="s">
        <v>1847</v>
      </c>
      <c r="L296">
        <v>296</v>
      </c>
      <c r="M296" t="s">
        <v>1793</v>
      </c>
      <c r="N296" t="s">
        <v>18</v>
      </c>
      <c r="O296" t="s">
        <v>1837</v>
      </c>
      <c r="P296" t="s">
        <v>1838</v>
      </c>
      <c r="Q296" t="s">
        <v>778</v>
      </c>
      <c r="R296" t="s">
        <v>14</v>
      </c>
    </row>
    <row r="297" spans="1:18">
      <c r="A297" t="str">
        <f>+carte_cholera!A297</f>
        <v>Point ( 1.203927 6.250142)</v>
      </c>
      <c r="B297">
        <v>297</v>
      </c>
      <c r="C297" t="str">
        <f>+carte_cholera!E297</f>
        <v>Agoè Zongo</v>
      </c>
      <c r="D297" t="str">
        <f>+carte_cholera!R297</f>
        <v>negatif</v>
      </c>
      <c r="E297" t="str">
        <f>+carte_cholera!F297</f>
        <v>6.250142</v>
      </c>
      <c r="F297" t="str">
        <f>+carte_cholera!G297</f>
        <v xml:space="preserve"> 1.203927</v>
      </c>
      <c r="G297" t="str">
        <f>+carte_cholera!I297</f>
        <v xml:space="preserve">Agoè-Nyivé </v>
      </c>
      <c r="H297" t="str">
        <f>+carte_cholera!J297</f>
        <v>Grand Lomé</v>
      </c>
      <c r="K297" t="s">
        <v>809</v>
      </c>
      <c r="L297">
        <v>297</v>
      </c>
      <c r="M297" t="s">
        <v>160</v>
      </c>
      <c r="N297" t="s">
        <v>18</v>
      </c>
      <c r="O297" t="s">
        <v>161</v>
      </c>
      <c r="P297" t="s">
        <v>162</v>
      </c>
      <c r="Q297" t="s">
        <v>778</v>
      </c>
      <c r="R297" t="s">
        <v>14</v>
      </c>
    </row>
    <row r="298" spans="1:18">
      <c r="A298" t="str">
        <f>+carte_cholera!A298</f>
        <v>Point ( 1.203927 6.250142)</v>
      </c>
      <c r="B298">
        <v>298</v>
      </c>
      <c r="C298" t="str">
        <f>+carte_cholera!E298</f>
        <v>Haoussa Zongo</v>
      </c>
      <c r="D298" t="str">
        <f>+carte_cholera!R298</f>
        <v>negatif</v>
      </c>
      <c r="E298" t="str">
        <f>+carte_cholera!F298</f>
        <v>6.250142</v>
      </c>
      <c r="F298" t="str">
        <f>+carte_cholera!G298</f>
        <v xml:space="preserve"> 1.203927</v>
      </c>
      <c r="G298" t="str">
        <f>+carte_cholera!I298</f>
        <v xml:space="preserve">Agoè-Nyivé </v>
      </c>
      <c r="H298" t="str">
        <f>+carte_cholera!J298</f>
        <v>Grand Lomé</v>
      </c>
      <c r="K298" t="s">
        <v>809</v>
      </c>
      <c r="L298">
        <v>298</v>
      </c>
      <c r="M298" t="s">
        <v>1322</v>
      </c>
      <c r="N298" t="s">
        <v>18</v>
      </c>
      <c r="O298" t="s">
        <v>161</v>
      </c>
      <c r="P298" t="s">
        <v>162</v>
      </c>
      <c r="Q298" t="s">
        <v>778</v>
      </c>
      <c r="R298" t="s">
        <v>14</v>
      </c>
    </row>
    <row r="299" spans="1:18">
      <c r="A299" t="str">
        <f>+carte_cholera!A299</f>
        <v>Point (1.2107776 6.250896)</v>
      </c>
      <c r="B299">
        <v>299</v>
      </c>
      <c r="C299" t="str">
        <f>+carte_cholera!E299</f>
        <v>Zongo Nagodé</v>
      </c>
      <c r="D299" t="str">
        <f>+carte_cholera!R299</f>
        <v>Positif</v>
      </c>
      <c r="E299" t="str">
        <f>+carte_cholera!F299</f>
        <v>6.250896</v>
      </c>
      <c r="F299" t="str">
        <f>+carte_cholera!G299</f>
        <v>1.2107776</v>
      </c>
      <c r="G299" t="str">
        <f>+carte_cholera!I299</f>
        <v xml:space="preserve">Agoè-Nyivé </v>
      </c>
      <c r="H299" t="str">
        <f>+carte_cholera!J299</f>
        <v>Grand Lomé</v>
      </c>
      <c r="K299" t="s">
        <v>1848</v>
      </c>
      <c r="L299">
        <v>299</v>
      </c>
      <c r="M299" t="s">
        <v>1800</v>
      </c>
      <c r="N299" t="s">
        <v>10</v>
      </c>
      <c r="O299" t="s">
        <v>1697</v>
      </c>
      <c r="P299" t="s">
        <v>1845</v>
      </c>
      <c r="Q299" t="s">
        <v>778</v>
      </c>
      <c r="R299" t="s">
        <v>14</v>
      </c>
    </row>
    <row r="300" spans="1:18">
      <c r="A300" t="str">
        <f>+carte_cholera!A300</f>
        <v>Point (1.2103337 6.276445913)</v>
      </c>
      <c r="B300">
        <v>300</v>
      </c>
      <c r="C300" t="str">
        <f>+carte_cholera!E300</f>
        <v>Togblékopé</v>
      </c>
      <c r="D300" t="str">
        <f>+carte_cholera!R300</f>
        <v>negatif</v>
      </c>
      <c r="E300" t="str">
        <f>+carte_cholera!F300</f>
        <v>6.276445913</v>
      </c>
      <c r="F300" t="str">
        <f>+carte_cholera!G300</f>
        <v>1.2103337</v>
      </c>
      <c r="G300" t="str">
        <f>+carte_cholera!I300</f>
        <v xml:space="preserve">Agoè-Nyivé </v>
      </c>
      <c r="H300" t="str">
        <f>+carte_cholera!J300</f>
        <v>Grand Lomé</v>
      </c>
      <c r="K300" t="s">
        <v>1847</v>
      </c>
      <c r="L300">
        <v>300</v>
      </c>
      <c r="M300" t="s">
        <v>1803</v>
      </c>
      <c r="N300" t="s">
        <v>18</v>
      </c>
      <c r="O300" t="s">
        <v>1837</v>
      </c>
      <c r="P300" t="s">
        <v>1838</v>
      </c>
      <c r="Q300" t="s">
        <v>778</v>
      </c>
      <c r="R300" t="s">
        <v>14</v>
      </c>
    </row>
    <row r="301" spans="1:18">
      <c r="A301" t="str">
        <f>+carte_cholera!A301</f>
        <v>Point ( 1.203927 6.250142)</v>
      </c>
      <c r="B301">
        <v>301</v>
      </c>
      <c r="C301" t="str">
        <f>+carte_cholera!E301</f>
        <v>Agoè Zongo</v>
      </c>
      <c r="D301" t="str">
        <f>+carte_cholera!R301</f>
        <v>negatif</v>
      </c>
      <c r="E301" t="str">
        <f>+carte_cholera!F301</f>
        <v>6.250142</v>
      </c>
      <c r="F301" t="str">
        <f>+carte_cholera!G301</f>
        <v xml:space="preserve"> 1.203927</v>
      </c>
      <c r="G301" t="str">
        <f>+carte_cholera!I301</f>
        <v xml:space="preserve">Agoè-Nyivé </v>
      </c>
      <c r="H301" t="str">
        <f>+carte_cholera!J301</f>
        <v>Grand Lomé</v>
      </c>
      <c r="K301" t="s">
        <v>809</v>
      </c>
      <c r="L301">
        <v>301</v>
      </c>
      <c r="M301" t="s">
        <v>160</v>
      </c>
      <c r="N301" t="s">
        <v>18</v>
      </c>
      <c r="O301" t="s">
        <v>161</v>
      </c>
      <c r="P301" t="s">
        <v>162</v>
      </c>
      <c r="Q301" t="s">
        <v>778</v>
      </c>
      <c r="R301" t="s">
        <v>14</v>
      </c>
    </row>
    <row r="302" spans="1:18">
      <c r="A302" t="str">
        <f>+carte_cholera!A302</f>
        <v>Point ( 1.203927 6.250142)</v>
      </c>
      <c r="B302">
        <v>302</v>
      </c>
      <c r="C302" t="str">
        <f>+carte_cholera!E302</f>
        <v>Agoè Zongo</v>
      </c>
      <c r="D302" t="str">
        <f>+carte_cholera!R302</f>
        <v>negatif</v>
      </c>
      <c r="E302" t="str">
        <f>+carte_cholera!F302</f>
        <v>6.250142</v>
      </c>
      <c r="F302" t="str">
        <f>+carte_cholera!G302</f>
        <v xml:space="preserve"> 1.203927</v>
      </c>
      <c r="G302" t="str">
        <f>+carte_cholera!I302</f>
        <v xml:space="preserve">Agoè-Nyivé </v>
      </c>
      <c r="H302" t="str">
        <f>+carte_cholera!J302</f>
        <v>Grand Lomé</v>
      </c>
      <c r="K302" t="s">
        <v>809</v>
      </c>
      <c r="L302">
        <v>302</v>
      </c>
      <c r="M302" t="s">
        <v>160</v>
      </c>
      <c r="N302" t="s">
        <v>18</v>
      </c>
      <c r="O302" t="s">
        <v>161</v>
      </c>
      <c r="P302" t="s">
        <v>162</v>
      </c>
      <c r="Q302" t="s">
        <v>778</v>
      </c>
      <c r="R302" t="s">
        <v>14</v>
      </c>
    </row>
    <row r="303" spans="1:18">
      <c r="A303" t="str">
        <f>+carte_cholera!A303</f>
        <v>Point ( 1.203927 6.250142)</v>
      </c>
      <c r="B303">
        <v>303</v>
      </c>
      <c r="C303" t="str">
        <f>+carte_cholera!E303</f>
        <v>Agoè Zongo</v>
      </c>
      <c r="D303" t="str">
        <f>+carte_cholera!R303</f>
        <v>negatif</v>
      </c>
      <c r="E303" t="str">
        <f>+carte_cholera!F303</f>
        <v>6.250142</v>
      </c>
      <c r="F303" t="str">
        <f>+carte_cholera!G303</f>
        <v xml:space="preserve"> 1.203927</v>
      </c>
      <c r="G303" t="str">
        <f>+carte_cholera!I303</f>
        <v xml:space="preserve">Agoè-Nyivé </v>
      </c>
      <c r="H303" t="str">
        <f>+carte_cholera!J303</f>
        <v>Grand Lomé</v>
      </c>
      <c r="K303" t="s">
        <v>809</v>
      </c>
      <c r="L303">
        <v>303</v>
      </c>
      <c r="M303" t="s">
        <v>160</v>
      </c>
      <c r="N303" t="s">
        <v>18</v>
      </c>
      <c r="O303" t="s">
        <v>161</v>
      </c>
      <c r="P303" t="s">
        <v>162</v>
      </c>
      <c r="Q303" t="s">
        <v>778</v>
      </c>
      <c r="R303" t="s">
        <v>14</v>
      </c>
    </row>
    <row r="304" spans="1:18">
      <c r="A304" t="str">
        <f>+carte_cholera!A304</f>
        <v>Point (1.2103337 6.276445913)</v>
      </c>
      <c r="B304">
        <v>304</v>
      </c>
      <c r="C304" t="str">
        <f>+carte_cholera!E304</f>
        <v>Agoè-zongo Togo Brik</v>
      </c>
      <c r="D304" t="str">
        <f>+carte_cholera!R304</f>
        <v>negatif</v>
      </c>
      <c r="E304" t="str">
        <f>+carte_cholera!F304</f>
        <v>6.276445913</v>
      </c>
      <c r="F304" t="str">
        <f>+carte_cholera!G304</f>
        <v>1.2103337</v>
      </c>
      <c r="G304" t="str">
        <f>+carte_cholera!I304</f>
        <v xml:space="preserve">Agoè-Nyivé </v>
      </c>
      <c r="H304" t="str">
        <f>+carte_cholera!J304</f>
        <v>Grand Lomé</v>
      </c>
      <c r="K304" t="s">
        <v>1847</v>
      </c>
      <c r="L304">
        <v>304</v>
      </c>
      <c r="M304" t="s">
        <v>1814</v>
      </c>
      <c r="N304" t="s">
        <v>18</v>
      </c>
      <c r="O304" t="s">
        <v>1837</v>
      </c>
      <c r="P304" t="s">
        <v>1838</v>
      </c>
      <c r="Q304" t="s">
        <v>778</v>
      </c>
      <c r="R304" t="s">
        <v>14</v>
      </c>
    </row>
    <row r="305" spans="1:18">
      <c r="A305" t="str">
        <f>+carte_cholera!A305</f>
        <v>Point (1.2103337 6.276445913)</v>
      </c>
      <c r="B305">
        <v>305</v>
      </c>
      <c r="C305" t="str">
        <f>+carte_cholera!E305</f>
        <v>Agoè Démakpoè</v>
      </c>
      <c r="D305" t="str">
        <f>+carte_cholera!R305</f>
        <v>negatif</v>
      </c>
      <c r="E305" t="str">
        <f>+carte_cholera!F305</f>
        <v>6.276445913</v>
      </c>
      <c r="F305" t="str">
        <f>+carte_cholera!G305</f>
        <v>1.2103337</v>
      </c>
      <c r="G305" t="str">
        <f>+carte_cholera!I305</f>
        <v xml:space="preserve">Agoè-Nyivé </v>
      </c>
      <c r="H305" t="str">
        <f>+carte_cholera!J305</f>
        <v>Grand Lomé</v>
      </c>
      <c r="K305" t="s">
        <v>1847</v>
      </c>
      <c r="L305">
        <v>305</v>
      </c>
      <c r="M305" t="s">
        <v>1817</v>
      </c>
      <c r="N305" t="s">
        <v>18</v>
      </c>
      <c r="O305" t="s">
        <v>1837</v>
      </c>
      <c r="P305" t="s">
        <v>1838</v>
      </c>
      <c r="Q305" t="s">
        <v>778</v>
      </c>
      <c r="R305" t="s">
        <v>14</v>
      </c>
    </row>
    <row r="306" spans="1:18">
      <c r="A306" t="str">
        <f>+carte_cholera!A306</f>
        <v>Point ( 1.203927 6.250142)</v>
      </c>
      <c r="B306">
        <v>306</v>
      </c>
      <c r="C306" t="str">
        <f>+carte_cholera!E306</f>
        <v>Agoè Zongo</v>
      </c>
      <c r="D306" t="str">
        <f>+carte_cholera!R306</f>
        <v>negatif</v>
      </c>
      <c r="E306" t="str">
        <f>+carte_cholera!F306</f>
        <v>6.250142</v>
      </c>
      <c r="F306" t="str">
        <f>+carte_cholera!G306</f>
        <v xml:space="preserve"> 1.203927</v>
      </c>
      <c r="G306" t="str">
        <f>+carte_cholera!I306</f>
        <v xml:space="preserve">Agoè-Nyivé </v>
      </c>
      <c r="H306" t="str">
        <f>+carte_cholera!J306</f>
        <v>Grand Lomé</v>
      </c>
      <c r="K306" t="s">
        <v>809</v>
      </c>
      <c r="L306">
        <v>306</v>
      </c>
      <c r="M306" t="s">
        <v>160</v>
      </c>
      <c r="N306" t="s">
        <v>18</v>
      </c>
      <c r="O306" t="s">
        <v>161</v>
      </c>
      <c r="P306" t="s">
        <v>162</v>
      </c>
      <c r="Q306" t="s">
        <v>778</v>
      </c>
      <c r="R306" t="s">
        <v>14</v>
      </c>
    </row>
    <row r="307" spans="1:18">
      <c r="A307" t="str">
        <f>+carte_cholera!A307</f>
        <v>Point ( 1.203927 6.250142)</v>
      </c>
      <c r="B307">
        <v>307</v>
      </c>
      <c r="C307" t="str">
        <f>+carte_cholera!E307</f>
        <v>Haoussa Zongo</v>
      </c>
      <c r="D307" t="str">
        <f>+carte_cholera!R307</f>
        <v>negatif</v>
      </c>
      <c r="E307" t="str">
        <f>+carte_cholera!F307</f>
        <v>6.250142</v>
      </c>
      <c r="F307" t="str">
        <f>+carte_cholera!G307</f>
        <v xml:space="preserve"> 1.203927</v>
      </c>
      <c r="G307" t="str">
        <f>+carte_cholera!I307</f>
        <v xml:space="preserve">Agoè-Nyivé </v>
      </c>
      <c r="H307" t="str">
        <f>+carte_cholera!J307</f>
        <v>Grand Lomé</v>
      </c>
      <c r="K307" t="s">
        <v>809</v>
      </c>
      <c r="L307">
        <v>307</v>
      </c>
      <c r="M307" t="s">
        <v>1322</v>
      </c>
      <c r="N307" t="s">
        <v>18</v>
      </c>
      <c r="O307" t="s">
        <v>161</v>
      </c>
      <c r="P307" t="s">
        <v>162</v>
      </c>
      <c r="Q307" t="s">
        <v>778</v>
      </c>
      <c r="R307" t="s">
        <v>14</v>
      </c>
    </row>
    <row r="308" spans="1:18">
      <c r="A308" t="str">
        <f>+carte_cholera!A308</f>
        <v>Point ( 1.203927 6.250142)</v>
      </c>
      <c r="B308">
        <v>308</v>
      </c>
      <c r="C308" t="str">
        <f>+carte_cholera!E308</f>
        <v>Haoussa Zongo</v>
      </c>
      <c r="D308" t="str">
        <f>+carte_cholera!R308</f>
        <v>negatif</v>
      </c>
      <c r="E308" t="str">
        <f>+carte_cholera!F308</f>
        <v>6.250142</v>
      </c>
      <c r="F308" t="str">
        <f>+carte_cholera!G308</f>
        <v xml:space="preserve"> 1.203927</v>
      </c>
      <c r="G308" t="str">
        <f>+carte_cholera!I308</f>
        <v xml:space="preserve">Agoè-Nyivé </v>
      </c>
      <c r="H308" t="str">
        <f>+carte_cholera!J308</f>
        <v>Grand Lomé</v>
      </c>
      <c r="K308" t="s">
        <v>809</v>
      </c>
      <c r="L308">
        <v>308</v>
      </c>
      <c r="M308" t="s">
        <v>1322</v>
      </c>
      <c r="N308" t="s">
        <v>18</v>
      </c>
      <c r="O308" t="s">
        <v>161</v>
      </c>
      <c r="P308" t="s">
        <v>162</v>
      </c>
      <c r="Q308" t="s">
        <v>778</v>
      </c>
      <c r="R308" t="s">
        <v>14</v>
      </c>
    </row>
    <row r="309" spans="1:18">
      <c r="A309" t="str">
        <f>+carte_cholera!A309</f>
        <v>Point (1.2138632 6.254258543)</v>
      </c>
      <c r="B309">
        <v>309</v>
      </c>
      <c r="C309" t="str">
        <f>+carte_cholera!E309</f>
        <v>Fidokpui zilikpota Poste</v>
      </c>
      <c r="D309" t="str">
        <f>+carte_cholera!R309</f>
        <v>Positif</v>
      </c>
      <c r="E309" t="str">
        <f>+carte_cholera!F309</f>
        <v>6.254258543</v>
      </c>
      <c r="F309" t="str">
        <f>+carte_cholera!G309</f>
        <v>1.2138632</v>
      </c>
      <c r="G309" t="str">
        <f>+carte_cholera!I309</f>
        <v xml:space="preserve">Agoè-Nyivé </v>
      </c>
      <c r="H309" t="str">
        <f>+carte_cholera!J309</f>
        <v>Grand Lomé</v>
      </c>
      <c r="K309" t="s">
        <v>1849</v>
      </c>
      <c r="L309">
        <v>309</v>
      </c>
      <c r="M309" t="s">
        <v>1824</v>
      </c>
      <c r="N309" t="s">
        <v>10</v>
      </c>
      <c r="O309" t="s">
        <v>1843</v>
      </c>
      <c r="P309" t="s">
        <v>1844</v>
      </c>
      <c r="Q309" t="s">
        <v>778</v>
      </c>
      <c r="R309" t="s">
        <v>14</v>
      </c>
    </row>
    <row r="310" spans="1:18">
      <c r="A310" t="str">
        <f>+carte_cholera!A310</f>
        <v>Point (1.2138632 6.254258543)</v>
      </c>
      <c r="B310">
        <v>310</v>
      </c>
      <c r="C310" t="str">
        <f>+carte_cholera!E310</f>
        <v>Fidokpui zilikpota Poste</v>
      </c>
      <c r="D310" t="str">
        <f>+carte_cholera!R310</f>
        <v>negatif</v>
      </c>
      <c r="E310" t="str">
        <f>+carte_cholera!F310</f>
        <v>6.254258543</v>
      </c>
      <c r="F310" t="str">
        <f>+carte_cholera!G310</f>
        <v>1.2138632</v>
      </c>
      <c r="G310" t="str">
        <f>+carte_cholera!I310</f>
        <v xml:space="preserve">Agoè-Nyivé </v>
      </c>
      <c r="H310" t="str">
        <f>+carte_cholera!J310</f>
        <v>Grand Lomé</v>
      </c>
      <c r="K310" t="s">
        <v>1849</v>
      </c>
      <c r="L310">
        <v>310</v>
      </c>
      <c r="M310" t="s">
        <v>1824</v>
      </c>
      <c r="N310" t="s">
        <v>18</v>
      </c>
      <c r="O310" t="s">
        <v>1843</v>
      </c>
      <c r="P310" t="s">
        <v>1844</v>
      </c>
      <c r="Q310" t="s">
        <v>778</v>
      </c>
      <c r="R310" t="s">
        <v>14</v>
      </c>
    </row>
    <row r="311" spans="1:18">
      <c r="A311" t="str">
        <f>+carte_cholera!A311</f>
        <v>Point (1.2138632 6.254258543)</v>
      </c>
      <c r="B311">
        <v>311</v>
      </c>
      <c r="C311" t="str">
        <f>+carte_cholera!E311</f>
        <v>Zongo Zilikpota Poste</v>
      </c>
      <c r="D311" t="str">
        <f>+carte_cholera!R311</f>
        <v>negatif</v>
      </c>
      <c r="E311" t="str">
        <f>+carte_cholera!F311</f>
        <v>6.254258543</v>
      </c>
      <c r="F311" t="str">
        <f>+carte_cholera!G311</f>
        <v>1.2138632</v>
      </c>
      <c r="G311" t="str">
        <f>+carte_cholera!I311</f>
        <v xml:space="preserve">Agoè-Nyivé </v>
      </c>
      <c r="H311" t="str">
        <f>+carte_cholera!J311</f>
        <v>Grand Lomé</v>
      </c>
      <c r="K311" t="s">
        <v>1849</v>
      </c>
      <c r="L311">
        <v>311</v>
      </c>
      <c r="M311" t="s">
        <v>1862</v>
      </c>
      <c r="N311" t="s">
        <v>18</v>
      </c>
      <c r="O311" t="s">
        <v>1843</v>
      </c>
      <c r="P311" t="s">
        <v>1844</v>
      </c>
      <c r="Q311" t="s">
        <v>778</v>
      </c>
      <c r="R311" t="s">
        <v>14</v>
      </c>
    </row>
    <row r="312" spans="1:18">
      <c r="A312" t="str">
        <f>+carte_cholera!A312</f>
        <v>Point (1.2138632 6.254258543)</v>
      </c>
      <c r="B312">
        <v>312</v>
      </c>
      <c r="C312" t="str">
        <f>+carte_cholera!E312</f>
        <v>Zongo Zilikpota Poste</v>
      </c>
      <c r="D312" t="str">
        <f>+carte_cholera!R312</f>
        <v>negatif</v>
      </c>
      <c r="E312" t="str">
        <f>+carte_cholera!F312</f>
        <v>6.254258543</v>
      </c>
      <c r="F312" t="str">
        <f>+carte_cholera!G312</f>
        <v>1.2138632</v>
      </c>
      <c r="G312" t="str">
        <f>+carte_cholera!I312</f>
        <v xml:space="preserve">Agoè-Nyivé </v>
      </c>
      <c r="H312" t="str">
        <f>+carte_cholera!J312</f>
        <v>Grand Lomé</v>
      </c>
      <c r="K312" t="s">
        <v>1849</v>
      </c>
      <c r="L312">
        <v>312</v>
      </c>
      <c r="M312" t="s">
        <v>1862</v>
      </c>
      <c r="N312" t="s">
        <v>18</v>
      </c>
      <c r="O312" t="s">
        <v>1843</v>
      </c>
      <c r="P312" t="s">
        <v>1844</v>
      </c>
      <c r="Q312" t="s">
        <v>778</v>
      </c>
      <c r="R312" t="s">
        <v>14</v>
      </c>
    </row>
    <row r="313" spans="1:18">
      <c r="A313" t="str">
        <f>+carte_cholera!A313</f>
        <v>Point ( 1.203927 6.250142)</v>
      </c>
      <c r="B313">
        <v>313</v>
      </c>
      <c r="C313" t="str">
        <f>+carte_cholera!E313</f>
        <v>Agoè Zongo</v>
      </c>
      <c r="D313" t="str">
        <f>+carte_cholera!R313</f>
        <v>negatif</v>
      </c>
      <c r="E313" t="str">
        <f>+carte_cholera!F313</f>
        <v>6.250142</v>
      </c>
      <c r="F313" t="str">
        <f>+carte_cholera!G313</f>
        <v xml:space="preserve"> 1.203927</v>
      </c>
      <c r="G313" t="str">
        <f>+carte_cholera!I313</f>
        <v xml:space="preserve">Agoè-Nyivé </v>
      </c>
      <c r="H313" t="str">
        <f>+carte_cholera!J313</f>
        <v>Grand Lomé</v>
      </c>
      <c r="K313" t="s">
        <v>809</v>
      </c>
      <c r="L313">
        <v>313</v>
      </c>
      <c r="M313" t="s">
        <v>160</v>
      </c>
      <c r="N313" t="s">
        <v>18</v>
      </c>
      <c r="O313" t="s">
        <v>161</v>
      </c>
      <c r="P313" t="s">
        <v>162</v>
      </c>
      <c r="Q313" t="s">
        <v>778</v>
      </c>
      <c r="R313" t="s">
        <v>14</v>
      </c>
    </row>
    <row r="314" spans="1:18">
      <c r="A314" t="str">
        <f>+carte_cholera!A314</f>
        <v>Point (1.2138632 6.254258543)</v>
      </c>
      <c r="B314">
        <v>314</v>
      </c>
      <c r="C314" t="str">
        <f>+carte_cholera!E314</f>
        <v>Zongo Zilikpota Poste</v>
      </c>
      <c r="D314" t="str">
        <f>+carte_cholera!R314</f>
        <v>negatif</v>
      </c>
      <c r="E314" t="str">
        <f>+carte_cholera!F314</f>
        <v>6.254258543</v>
      </c>
      <c r="F314" t="str">
        <f>+carte_cholera!G314</f>
        <v>1.2138632</v>
      </c>
      <c r="G314" t="str">
        <f>+carte_cholera!I314</f>
        <v xml:space="preserve">Agoè-Nyivé </v>
      </c>
      <c r="H314" t="str">
        <f>+carte_cholera!J314</f>
        <v>Grand Lomé</v>
      </c>
      <c r="K314" t="s">
        <v>1849</v>
      </c>
      <c r="L314">
        <v>314</v>
      </c>
      <c r="M314" t="s">
        <v>1862</v>
      </c>
      <c r="N314" t="s">
        <v>18</v>
      </c>
      <c r="O314" t="s">
        <v>1843</v>
      </c>
      <c r="P314" t="s">
        <v>1844</v>
      </c>
      <c r="Q314" t="s">
        <v>778</v>
      </c>
      <c r="R314" t="s">
        <v>14</v>
      </c>
    </row>
    <row r="315" spans="1:18">
      <c r="A315" t="str">
        <f>+carte_cholera!A315</f>
        <v>Point (1.202724 6.276330)</v>
      </c>
      <c r="B315">
        <v>315</v>
      </c>
      <c r="C315" t="str">
        <f>+carte_cholera!E315</f>
        <v>Adétikopé Dévimé</v>
      </c>
      <c r="D315" t="str">
        <f>+carte_cholera!R315</f>
        <v>negatif</v>
      </c>
      <c r="E315" t="str">
        <f>+carte_cholera!F315</f>
        <v>6.276330</v>
      </c>
      <c r="F315" t="str">
        <f>+carte_cholera!G315</f>
        <v>1.202724</v>
      </c>
      <c r="G315" t="str">
        <f>+carte_cholera!I315</f>
        <v xml:space="preserve">Agoè-Nyivé </v>
      </c>
      <c r="H315" t="str">
        <f>+carte_cholera!J315</f>
        <v>Grand Lomé</v>
      </c>
      <c r="K315" t="s">
        <v>1960</v>
      </c>
      <c r="L315">
        <v>315</v>
      </c>
      <c r="M315" t="s">
        <v>1872</v>
      </c>
      <c r="N315" t="s">
        <v>18</v>
      </c>
      <c r="O315" t="s">
        <v>1886</v>
      </c>
      <c r="P315" t="s">
        <v>1887</v>
      </c>
      <c r="Q315" t="s">
        <v>778</v>
      </c>
      <c r="R315" t="s">
        <v>14</v>
      </c>
    </row>
    <row r="316" spans="1:18">
      <c r="A316" t="str">
        <f>+carte_cholera!A316</f>
        <v>Point (1.2138632 6.254258543)</v>
      </c>
      <c r="B316">
        <v>316</v>
      </c>
      <c r="C316" t="str">
        <f>+carte_cholera!E316</f>
        <v>Zongo Zilikpota Poste</v>
      </c>
      <c r="D316" t="str">
        <f>+carte_cholera!R316</f>
        <v>Positif</v>
      </c>
      <c r="E316" t="str">
        <f>+carte_cholera!F316</f>
        <v>6.254258543</v>
      </c>
      <c r="F316" t="str">
        <f>+carte_cholera!G316</f>
        <v>1.2138632</v>
      </c>
      <c r="G316" t="str">
        <f>+carte_cholera!I316</f>
        <v xml:space="preserve">Agoè-Nyivé </v>
      </c>
      <c r="H316" t="str">
        <f>+carte_cholera!J316</f>
        <v>Grand Lomé</v>
      </c>
      <c r="K316" t="s">
        <v>1849</v>
      </c>
      <c r="L316">
        <v>316</v>
      </c>
      <c r="M316" t="s">
        <v>1862</v>
      </c>
      <c r="N316" t="s">
        <v>10</v>
      </c>
      <c r="O316" t="s">
        <v>1843</v>
      </c>
      <c r="P316" t="s">
        <v>1844</v>
      </c>
      <c r="Q316" t="s">
        <v>778</v>
      </c>
      <c r="R316" t="s">
        <v>14</v>
      </c>
    </row>
    <row r="317" spans="1:18">
      <c r="A317" t="str">
        <f>+carte_cholera!A317</f>
        <v>Point (1.2138632 6.254258543)</v>
      </c>
      <c r="B317">
        <v>317</v>
      </c>
      <c r="C317" t="str">
        <f>+carte_cholera!E317</f>
        <v>Zongo Zilikpota Poste</v>
      </c>
      <c r="D317" t="str">
        <f>+carte_cholera!R317</f>
        <v>negatif</v>
      </c>
      <c r="E317" t="str">
        <f>+carte_cholera!F317</f>
        <v>6.254258543</v>
      </c>
      <c r="F317" t="str">
        <f>+carte_cholera!G317</f>
        <v>1.2138632</v>
      </c>
      <c r="G317" t="str">
        <f>+carte_cholera!I317</f>
        <v xml:space="preserve">Agoè-Nyivé </v>
      </c>
      <c r="H317" t="str">
        <f>+carte_cholera!J317</f>
        <v>Grand Lomé</v>
      </c>
      <c r="K317" t="s">
        <v>1849</v>
      </c>
      <c r="L317">
        <v>317</v>
      </c>
      <c r="M317" t="s">
        <v>1862</v>
      </c>
      <c r="N317" t="s">
        <v>18</v>
      </c>
      <c r="O317" t="s">
        <v>1843</v>
      </c>
      <c r="P317" t="s">
        <v>1844</v>
      </c>
      <c r="Q317" t="s">
        <v>778</v>
      </c>
      <c r="R317" t="s">
        <v>14</v>
      </c>
    </row>
    <row r="318" spans="1:18">
      <c r="A318" t="str">
        <f>+carte_cholera!A318</f>
        <v>Point (1.2138632 6.254258543)</v>
      </c>
      <c r="B318">
        <v>318</v>
      </c>
      <c r="C318" t="str">
        <f>+carte_cholera!E318</f>
        <v>Zongo Zilikpota Poste</v>
      </c>
      <c r="D318" t="str">
        <f>+carte_cholera!R318</f>
        <v>Positif</v>
      </c>
      <c r="E318" t="str">
        <f>+carte_cholera!F318</f>
        <v>6.254258543</v>
      </c>
      <c r="F318" t="str">
        <f>+carte_cholera!G318</f>
        <v>1.2138632</v>
      </c>
      <c r="G318" t="str">
        <f>+carte_cholera!I318</f>
        <v xml:space="preserve">Agoè-Nyivé </v>
      </c>
      <c r="H318" t="str">
        <f>+carte_cholera!J318</f>
        <v>Grand Lomé</v>
      </c>
      <c r="K318" t="s">
        <v>1849</v>
      </c>
      <c r="L318">
        <v>318</v>
      </c>
      <c r="M318" t="s">
        <v>1862</v>
      </c>
      <c r="N318" t="s">
        <v>10</v>
      </c>
      <c r="O318" t="s">
        <v>1843</v>
      </c>
      <c r="P318" t="s">
        <v>1844</v>
      </c>
      <c r="Q318" t="s">
        <v>778</v>
      </c>
      <c r="R318" t="s">
        <v>14</v>
      </c>
    </row>
    <row r="319" spans="1:18">
      <c r="A319" t="str">
        <f>+carte_cholera!A319</f>
        <v>Point ( 1.203927 6.250142)</v>
      </c>
      <c r="B319">
        <v>319</v>
      </c>
      <c r="C319" t="str">
        <f>+carte_cholera!E319</f>
        <v>Agoè Zongo</v>
      </c>
      <c r="D319" t="str">
        <f>+carte_cholera!R319</f>
        <v>negatif</v>
      </c>
      <c r="E319" t="str">
        <f>+carte_cholera!F319</f>
        <v>6.250142</v>
      </c>
      <c r="F319" t="str">
        <f>+carte_cholera!G319</f>
        <v xml:space="preserve"> 1.203927</v>
      </c>
      <c r="G319" t="str">
        <f>+carte_cholera!I319</f>
        <v xml:space="preserve">Agoè-Nyivé </v>
      </c>
      <c r="H319" t="str">
        <f>+carte_cholera!J319</f>
        <v>Grand Lomé</v>
      </c>
      <c r="K319" t="s">
        <v>809</v>
      </c>
      <c r="L319">
        <v>319</v>
      </c>
      <c r="M319" t="s">
        <v>160</v>
      </c>
      <c r="N319" t="s">
        <v>18</v>
      </c>
      <c r="O319" t="s">
        <v>161</v>
      </c>
      <c r="P319" t="s">
        <v>162</v>
      </c>
      <c r="Q319" t="s">
        <v>778</v>
      </c>
      <c r="R319" t="s">
        <v>14</v>
      </c>
    </row>
    <row r="320" spans="1:18">
      <c r="A320" t="str">
        <f>+carte_cholera!A320</f>
        <v>Point (1.2138632 6.254258543)</v>
      </c>
      <c r="B320">
        <v>320</v>
      </c>
      <c r="C320" t="str">
        <f>+carte_cholera!E320</f>
        <v>Zongo Zilikpota Poste</v>
      </c>
      <c r="D320" t="str">
        <f>+carte_cholera!R320</f>
        <v>Positif</v>
      </c>
      <c r="E320" t="str">
        <f>+carte_cholera!F320</f>
        <v>6.254258543</v>
      </c>
      <c r="F320" t="str">
        <f>+carte_cholera!G320</f>
        <v>1.2138632</v>
      </c>
      <c r="G320" t="str">
        <f>+carte_cholera!I320</f>
        <v xml:space="preserve">Agoè-Nyivé </v>
      </c>
      <c r="H320" t="str">
        <f>+carte_cholera!J320</f>
        <v>Grand Lomé</v>
      </c>
      <c r="K320" t="s">
        <v>1849</v>
      </c>
      <c r="L320">
        <v>320</v>
      </c>
      <c r="M320" t="s">
        <v>1862</v>
      </c>
      <c r="N320" t="s">
        <v>10</v>
      </c>
      <c r="O320" t="s">
        <v>1843</v>
      </c>
      <c r="P320" t="s">
        <v>1844</v>
      </c>
      <c r="Q320" t="s">
        <v>778</v>
      </c>
      <c r="R320" t="s">
        <v>14</v>
      </c>
    </row>
    <row r="321" spans="1:18">
      <c r="A321" t="str">
        <f>+carte_cholera!A321</f>
        <v>Point (1.2103337 6.276445913)</v>
      </c>
      <c r="B321">
        <v>321</v>
      </c>
      <c r="C321" t="str">
        <f>+carte_cholera!E321</f>
        <v>Zongo Alinka</v>
      </c>
      <c r="D321" t="str">
        <f>+carte_cholera!R321</f>
        <v>negatif</v>
      </c>
      <c r="E321" t="str">
        <f>+carte_cholera!F321</f>
        <v>6.276445913</v>
      </c>
      <c r="F321" t="str">
        <f>+carte_cholera!G321</f>
        <v>1.2103337</v>
      </c>
      <c r="G321" t="str">
        <f>+carte_cholera!I321</f>
        <v xml:space="preserve">Agoè-Nyivé </v>
      </c>
      <c r="H321" t="str">
        <f>+carte_cholera!J321</f>
        <v>Grand Lomé</v>
      </c>
      <c r="K321" t="s">
        <v>1847</v>
      </c>
      <c r="L321">
        <v>321</v>
      </c>
      <c r="M321" t="s">
        <v>1895</v>
      </c>
      <c r="N321" t="s">
        <v>18</v>
      </c>
      <c r="O321" t="s">
        <v>1837</v>
      </c>
      <c r="P321" t="s">
        <v>1838</v>
      </c>
      <c r="Q321" t="s">
        <v>778</v>
      </c>
      <c r="R321" t="s">
        <v>14</v>
      </c>
    </row>
    <row r="322" spans="1:18">
      <c r="A322" t="str">
        <f>+carte_cholera!A322</f>
        <v>Point (1.2138632 6.254258543)</v>
      </c>
      <c r="B322">
        <v>322</v>
      </c>
      <c r="C322" t="str">
        <f>+carte_cholera!E322</f>
        <v>Zongo Zilikpota Poste</v>
      </c>
      <c r="D322" t="str">
        <f>+carte_cholera!R322</f>
        <v>Positif</v>
      </c>
      <c r="E322" t="str">
        <f>+carte_cholera!F322</f>
        <v>6.254258543</v>
      </c>
      <c r="F322" t="str">
        <f>+carte_cholera!G322</f>
        <v>1.2138632</v>
      </c>
      <c r="G322" t="str">
        <f>+carte_cholera!I322</f>
        <v xml:space="preserve">Agoè-Nyivé </v>
      </c>
      <c r="H322" t="str">
        <f>+carte_cholera!J322</f>
        <v>Grand Lomé</v>
      </c>
      <c r="K322" t="s">
        <v>1849</v>
      </c>
      <c r="L322">
        <v>322</v>
      </c>
      <c r="M322" t="s">
        <v>1862</v>
      </c>
      <c r="N322" t="s">
        <v>10</v>
      </c>
      <c r="O322" t="s">
        <v>1843</v>
      </c>
      <c r="P322" t="s">
        <v>1844</v>
      </c>
      <c r="Q322" t="s">
        <v>778</v>
      </c>
      <c r="R322" t="s">
        <v>14</v>
      </c>
    </row>
    <row r="323" spans="1:18">
      <c r="A323" t="str">
        <f>+carte_cholera!A323</f>
        <v>Point (1.2138632 6.254258543)</v>
      </c>
      <c r="B323">
        <v>323</v>
      </c>
      <c r="C323" t="str">
        <f>+carte_cholera!E323</f>
        <v>Zongo Zilikpota Poste</v>
      </c>
      <c r="D323" t="str">
        <f>+carte_cholera!R323</f>
        <v>negatif</v>
      </c>
      <c r="E323" t="str">
        <f>+carte_cholera!F323</f>
        <v>6.254258543</v>
      </c>
      <c r="F323" t="str">
        <f>+carte_cholera!G323</f>
        <v>1.2138632</v>
      </c>
      <c r="G323" t="str">
        <f>+carte_cholera!I323</f>
        <v xml:space="preserve">Agoè-Nyivé </v>
      </c>
      <c r="H323" t="str">
        <f>+carte_cholera!J323</f>
        <v>Grand Lomé</v>
      </c>
      <c r="K323" t="s">
        <v>1849</v>
      </c>
      <c r="L323">
        <v>323</v>
      </c>
      <c r="M323" t="s">
        <v>1862</v>
      </c>
      <c r="N323" t="s">
        <v>18</v>
      </c>
      <c r="O323" t="s">
        <v>1843</v>
      </c>
      <c r="P323" t="s">
        <v>1844</v>
      </c>
      <c r="Q323" t="s">
        <v>778</v>
      </c>
      <c r="R323" t="s">
        <v>14</v>
      </c>
    </row>
    <row r="324" spans="1:18">
      <c r="A324" t="str">
        <f>+carte_cholera!A324</f>
        <v>Point (1.2138632 6.254258543)</v>
      </c>
      <c r="B324">
        <v>324</v>
      </c>
      <c r="C324" t="str">
        <f>+carte_cholera!E324</f>
        <v>Zongo Zilikpota Poste</v>
      </c>
      <c r="D324" t="str">
        <f>+carte_cholera!R324</f>
        <v>Positif</v>
      </c>
      <c r="E324" t="str">
        <f>+carte_cholera!F324</f>
        <v>6.254258543</v>
      </c>
      <c r="F324" t="str">
        <f>+carte_cholera!G324</f>
        <v>1.2138632</v>
      </c>
      <c r="G324" t="str">
        <f>+carte_cholera!I324</f>
        <v xml:space="preserve">Agoè-Nyivé </v>
      </c>
      <c r="H324" t="str">
        <f>+carte_cholera!J324</f>
        <v>Grand Lomé</v>
      </c>
      <c r="K324" t="s">
        <v>1849</v>
      </c>
      <c r="L324">
        <v>324</v>
      </c>
      <c r="M324" t="s">
        <v>1862</v>
      </c>
      <c r="N324" t="s">
        <v>10</v>
      </c>
      <c r="O324" t="s">
        <v>1843</v>
      </c>
      <c r="P324" t="s">
        <v>1844</v>
      </c>
      <c r="Q324" t="s">
        <v>778</v>
      </c>
      <c r="R324" t="s">
        <v>14</v>
      </c>
    </row>
    <row r="325" spans="1:18">
      <c r="A325" t="str">
        <f>+carte_cholera!A325</f>
        <v>Point (1.2138632 6.254258543)</v>
      </c>
      <c r="B325">
        <v>325</v>
      </c>
      <c r="C325" t="str">
        <f>+carte_cholera!E325</f>
        <v>Zongo Zilikpota Poste</v>
      </c>
      <c r="D325" t="str">
        <f>+carte_cholera!R325</f>
        <v>Positif</v>
      </c>
      <c r="E325" t="str">
        <f>+carte_cholera!F325</f>
        <v>6.254258543</v>
      </c>
      <c r="F325" t="str">
        <f>+carte_cholera!G325</f>
        <v>1.2138632</v>
      </c>
      <c r="G325" t="str">
        <f>+carte_cholera!I325</f>
        <v xml:space="preserve">Agoè-Nyivé </v>
      </c>
      <c r="H325" t="str">
        <f>+carte_cholera!J325</f>
        <v>Grand Lomé</v>
      </c>
      <c r="K325" t="s">
        <v>1849</v>
      </c>
      <c r="L325">
        <v>325</v>
      </c>
      <c r="M325" t="s">
        <v>1862</v>
      </c>
      <c r="N325" t="s">
        <v>10</v>
      </c>
      <c r="O325" t="s">
        <v>1843</v>
      </c>
      <c r="P325" t="s">
        <v>1844</v>
      </c>
      <c r="Q325" t="s">
        <v>778</v>
      </c>
      <c r="R325" t="s">
        <v>14</v>
      </c>
    </row>
    <row r="326" spans="1:18">
      <c r="A326" t="str">
        <f>+carte_cholera!A326</f>
        <v>Point ( 1.203927 6.250142)</v>
      </c>
      <c r="B326">
        <v>326</v>
      </c>
      <c r="C326" t="str">
        <f>+carte_cholera!E326</f>
        <v>Agoè Zongo</v>
      </c>
      <c r="D326" t="str">
        <f>+carte_cholera!R326</f>
        <v>Positif</v>
      </c>
      <c r="E326" t="str">
        <f>+carte_cholera!F326</f>
        <v>6.250142</v>
      </c>
      <c r="F326" t="str">
        <f>+carte_cholera!G326</f>
        <v xml:space="preserve"> 1.203927</v>
      </c>
      <c r="G326" t="str">
        <f>+carte_cholera!I326</f>
        <v xml:space="preserve">Agoè-Nyivé </v>
      </c>
      <c r="H326" t="str">
        <f>+carte_cholera!J326</f>
        <v>Grand Lomé</v>
      </c>
      <c r="K326" t="s">
        <v>809</v>
      </c>
      <c r="L326">
        <v>326</v>
      </c>
      <c r="M326" t="s">
        <v>160</v>
      </c>
      <c r="N326" t="s">
        <v>10</v>
      </c>
      <c r="O326" t="s">
        <v>161</v>
      </c>
      <c r="P326" t="s">
        <v>162</v>
      </c>
      <c r="Q326" t="s">
        <v>778</v>
      </c>
      <c r="R326" t="s">
        <v>14</v>
      </c>
    </row>
    <row r="327" spans="1:18">
      <c r="A327" t="str">
        <f>+carte_cholera!A327</f>
        <v>Point (1.2138632 6.254258543)</v>
      </c>
      <c r="B327">
        <v>327</v>
      </c>
      <c r="C327" t="str">
        <f>+carte_cholera!E327</f>
        <v xml:space="preserve">Fidokpui Zilikpota </v>
      </c>
      <c r="D327" t="str">
        <f>+carte_cholera!R327</f>
        <v>negatif</v>
      </c>
      <c r="E327" t="str">
        <f>+carte_cholera!F327</f>
        <v>6.254258543</v>
      </c>
      <c r="F327" t="str">
        <f>+carte_cholera!G327</f>
        <v>1.2138632</v>
      </c>
      <c r="G327" t="str">
        <f>+carte_cholera!I327</f>
        <v xml:space="preserve">Agoè-Nyivé </v>
      </c>
      <c r="H327" t="str">
        <f>+carte_cholera!J327</f>
        <v>Grand Lomé</v>
      </c>
      <c r="K327" t="s">
        <v>1849</v>
      </c>
      <c r="L327">
        <v>327</v>
      </c>
      <c r="M327" t="s">
        <v>1912</v>
      </c>
      <c r="N327" t="s">
        <v>18</v>
      </c>
      <c r="O327" t="s">
        <v>1843</v>
      </c>
      <c r="P327" t="s">
        <v>1844</v>
      </c>
      <c r="Q327" t="s">
        <v>778</v>
      </c>
      <c r="R327" t="s">
        <v>14</v>
      </c>
    </row>
    <row r="328" spans="1:18">
      <c r="A328" t="str">
        <f>+carte_cholera!A328</f>
        <v>Point (1.2138632 6.254258543)</v>
      </c>
      <c r="B328">
        <v>328</v>
      </c>
      <c r="C328" t="str">
        <f>+carte_cholera!E328</f>
        <v>Agoé Atchanvé</v>
      </c>
      <c r="D328" t="str">
        <f>+carte_cholera!R328</f>
        <v>negatif</v>
      </c>
      <c r="E328" t="str">
        <f>+carte_cholera!F328</f>
        <v>6.254258543</v>
      </c>
      <c r="F328" t="str">
        <f>+carte_cholera!G328</f>
        <v>1.2138632</v>
      </c>
      <c r="G328" t="str">
        <f>+carte_cholera!I328</f>
        <v xml:space="preserve">Agoè-Nyivé </v>
      </c>
      <c r="H328" t="str">
        <f>+carte_cholera!J328</f>
        <v>Grand Lomé</v>
      </c>
      <c r="K328" t="s">
        <v>1849</v>
      </c>
      <c r="L328">
        <v>328</v>
      </c>
      <c r="M328" t="s">
        <v>1916</v>
      </c>
      <c r="N328" t="s">
        <v>18</v>
      </c>
      <c r="O328" t="s">
        <v>1843</v>
      </c>
      <c r="P328" t="s">
        <v>1844</v>
      </c>
      <c r="Q328" t="s">
        <v>778</v>
      </c>
      <c r="R328" t="s">
        <v>14</v>
      </c>
    </row>
    <row r="329" spans="1:18">
      <c r="A329" t="str">
        <f>+carte_cholera!A329</f>
        <v>Point (1.2138632 6.254258543)</v>
      </c>
      <c r="B329">
        <v>329</v>
      </c>
      <c r="C329" t="str">
        <f>+carte_cholera!E329</f>
        <v>Agoé zongo</v>
      </c>
      <c r="D329" t="str">
        <f>+carte_cholera!R329</f>
        <v>negatif</v>
      </c>
      <c r="E329" t="str">
        <f>+carte_cholera!F329</f>
        <v>6.254258543</v>
      </c>
      <c r="F329" t="str">
        <f>+carte_cholera!G329</f>
        <v>1.2138632</v>
      </c>
      <c r="G329" t="str">
        <f>+carte_cholera!I329</f>
        <v xml:space="preserve">Agoè-Nyivé </v>
      </c>
      <c r="H329" t="str">
        <f>+carte_cholera!J329</f>
        <v>Grand Lomé</v>
      </c>
      <c r="K329" t="s">
        <v>1849</v>
      </c>
      <c r="L329">
        <v>329</v>
      </c>
      <c r="M329" t="s">
        <v>1919</v>
      </c>
      <c r="N329" t="s">
        <v>18</v>
      </c>
      <c r="O329" t="s">
        <v>1843</v>
      </c>
      <c r="P329" t="s">
        <v>1844</v>
      </c>
      <c r="Q329" t="s">
        <v>778</v>
      </c>
      <c r="R329" t="s">
        <v>14</v>
      </c>
    </row>
    <row r="330" spans="1:18">
      <c r="A330" t="str">
        <f>+carte_cholera!A330</f>
        <v>Point ( 1.2177901541906115 6.21494796391453)</v>
      </c>
      <c r="B330">
        <v>330</v>
      </c>
      <c r="C330" t="str">
        <f>+carte_cholera!E330</f>
        <v>Alinka</v>
      </c>
      <c r="D330" t="str">
        <f>+carte_cholera!R330</f>
        <v>negatif</v>
      </c>
      <c r="E330" t="str">
        <f>+carte_cholera!F330</f>
        <v>6.21494796391453</v>
      </c>
      <c r="F330" t="str">
        <f>+carte_cholera!G330</f>
        <v xml:space="preserve"> 1.2177901541906115</v>
      </c>
      <c r="G330" t="str">
        <f>+carte_cholera!I330</f>
        <v xml:space="preserve">Agoè-Nyivé </v>
      </c>
      <c r="H330" t="str">
        <f>+carte_cholera!J330</f>
        <v>Grand Lomé</v>
      </c>
      <c r="K330" t="s">
        <v>777</v>
      </c>
      <c r="L330">
        <v>330</v>
      </c>
      <c r="M330" t="s">
        <v>88</v>
      </c>
      <c r="N330" t="s">
        <v>18</v>
      </c>
      <c r="O330" t="s">
        <v>67</v>
      </c>
      <c r="P330" t="s">
        <v>66</v>
      </c>
      <c r="Q330" t="s">
        <v>778</v>
      </c>
      <c r="R330" t="s">
        <v>14</v>
      </c>
    </row>
    <row r="331" spans="1:18">
      <c r="A331" t="str">
        <f>+carte_cholera!A331</f>
        <v>Point (1.2103338 6.276445914)</v>
      </c>
      <c r="B331">
        <v>331</v>
      </c>
      <c r="C331" t="str">
        <f>+carte_cholera!E331</f>
        <v>Fidokpui</v>
      </c>
      <c r="D331" t="str">
        <f>+carte_cholera!R331</f>
        <v>Positif</v>
      </c>
      <c r="E331" t="str">
        <f>+carte_cholera!F331</f>
        <v>6.276445914</v>
      </c>
      <c r="F331" t="str">
        <f>+carte_cholera!G331</f>
        <v>1.2103338</v>
      </c>
      <c r="G331" t="str">
        <f>+carte_cholera!I331</f>
        <v xml:space="preserve">Agoè-Nyivé </v>
      </c>
      <c r="H331" t="str">
        <f>+carte_cholera!J331</f>
        <v>Grand Lomé</v>
      </c>
      <c r="K331" t="s">
        <v>1961</v>
      </c>
      <c r="L331">
        <v>331</v>
      </c>
      <c r="M331" t="s">
        <v>1924</v>
      </c>
      <c r="N331" t="s">
        <v>10</v>
      </c>
      <c r="O331" t="s">
        <v>1839</v>
      </c>
      <c r="P331" t="s">
        <v>1840</v>
      </c>
      <c r="Q331" t="s">
        <v>778</v>
      </c>
      <c r="R331" t="s">
        <v>14</v>
      </c>
    </row>
    <row r="332" spans="1:18">
      <c r="A332" t="str">
        <f>+carte_cholera!A332</f>
        <v>Point ( 1.2177901541906115 6.21494796391453)</v>
      </c>
      <c r="B332">
        <v>332</v>
      </c>
      <c r="C332" t="str">
        <f>+carte_cholera!E332</f>
        <v>Alinka</v>
      </c>
      <c r="D332" t="str">
        <f>+carte_cholera!R332</f>
        <v>negatif</v>
      </c>
      <c r="E332" t="str">
        <f>+carte_cholera!F332</f>
        <v>6.21494796391453</v>
      </c>
      <c r="F332" t="str">
        <f>+carte_cholera!G332</f>
        <v xml:space="preserve"> 1.2177901541906115</v>
      </c>
      <c r="G332" t="str">
        <f>+carte_cholera!I332</f>
        <v xml:space="preserve">Agoè-Nyivé </v>
      </c>
      <c r="H332" t="str">
        <f>+carte_cholera!J332</f>
        <v>Grand Lomé</v>
      </c>
      <c r="K332" t="s">
        <v>777</v>
      </c>
      <c r="L332">
        <v>332</v>
      </c>
      <c r="M332" t="s">
        <v>88</v>
      </c>
      <c r="N332" t="s">
        <v>18</v>
      </c>
      <c r="O332" t="s">
        <v>67</v>
      </c>
      <c r="P332" t="s">
        <v>66</v>
      </c>
      <c r="Q332" t="s">
        <v>778</v>
      </c>
      <c r="R332" t="s">
        <v>14</v>
      </c>
    </row>
    <row r="333" spans="1:18">
      <c r="A333" t="str">
        <f>+carte_cholera!A333</f>
        <v>Point (1.2138632 6.254258543)</v>
      </c>
      <c r="B333">
        <v>333</v>
      </c>
      <c r="C333" t="str">
        <f>+carte_cholera!E333</f>
        <v>Agoé zongo</v>
      </c>
      <c r="D333" t="str">
        <f>+carte_cholera!R333</f>
        <v>negatif</v>
      </c>
      <c r="E333" t="str">
        <f>+carte_cholera!F333</f>
        <v>6.254258543</v>
      </c>
      <c r="F333" t="str">
        <f>+carte_cholera!G333</f>
        <v>1.2138632</v>
      </c>
      <c r="G333" t="str">
        <f>+carte_cholera!I333</f>
        <v xml:space="preserve">Agoè-Nyivé </v>
      </c>
      <c r="H333" t="str">
        <f>+carte_cholera!J333</f>
        <v>Grand Lomé</v>
      </c>
      <c r="K333" t="s">
        <v>1849</v>
      </c>
      <c r="L333">
        <v>333</v>
      </c>
      <c r="M333" t="s">
        <v>1919</v>
      </c>
      <c r="N333" t="s">
        <v>18</v>
      </c>
      <c r="O333" t="s">
        <v>1843</v>
      </c>
      <c r="P333" t="s">
        <v>1844</v>
      </c>
      <c r="Q333" t="s">
        <v>778</v>
      </c>
      <c r="R333" t="s">
        <v>14</v>
      </c>
    </row>
    <row r="334" spans="1:18">
      <c r="A334" t="str">
        <f>+carte_cholera!A334</f>
        <v>Point (1.2138632 6.254258543)</v>
      </c>
      <c r="B334">
        <v>334</v>
      </c>
      <c r="C334" t="str">
        <f>+carte_cholera!E334</f>
        <v>Agoè Zongo Zilikpota/amana</v>
      </c>
      <c r="D334" t="str">
        <f>+carte_cholera!R334</f>
        <v>negatif</v>
      </c>
      <c r="E334" t="str">
        <f>+carte_cholera!F334</f>
        <v>6.254258543</v>
      </c>
      <c r="F334" t="str">
        <f>+carte_cholera!G334</f>
        <v>1.2138632</v>
      </c>
      <c r="G334" t="str">
        <f>+carte_cholera!I334</f>
        <v xml:space="preserve">Agoè-Nyivé </v>
      </c>
      <c r="H334" t="str">
        <f>+carte_cholera!J334</f>
        <v>Grand Lomé</v>
      </c>
      <c r="K334" t="s">
        <v>1849</v>
      </c>
      <c r="L334">
        <v>334</v>
      </c>
      <c r="M334" t="s">
        <v>1931</v>
      </c>
      <c r="N334" t="s">
        <v>18</v>
      </c>
      <c r="O334" t="s">
        <v>1843</v>
      </c>
      <c r="P334" t="s">
        <v>1844</v>
      </c>
      <c r="Q334" t="s">
        <v>778</v>
      </c>
      <c r="R334" t="s">
        <v>14</v>
      </c>
    </row>
    <row r="335" spans="1:18">
      <c r="A335" t="str">
        <f>+carte_cholera!A335</f>
        <v>Point (1.210338 6.276450)</v>
      </c>
      <c r="B335">
        <v>335</v>
      </c>
      <c r="C335" t="str">
        <f>+carte_cholera!E335</f>
        <v>Kotokoli Zongo</v>
      </c>
      <c r="D335" t="str">
        <f>+carte_cholera!R335</f>
        <v>negatif</v>
      </c>
      <c r="E335" t="str">
        <f>+carte_cholera!F335</f>
        <v>6.276450</v>
      </c>
      <c r="F335" t="str">
        <f>+carte_cholera!G335</f>
        <v>1.210338</v>
      </c>
      <c r="G335" t="str">
        <f>+carte_cholera!I335</f>
        <v xml:space="preserve">Agoè-Nyivé </v>
      </c>
      <c r="H335" t="str">
        <f>+carte_cholera!J335</f>
        <v>Grand Lomé</v>
      </c>
      <c r="K335" t="s">
        <v>1735</v>
      </c>
      <c r="L335">
        <v>335</v>
      </c>
      <c r="M335" t="s">
        <v>1572</v>
      </c>
      <c r="N335" t="s">
        <v>18</v>
      </c>
      <c r="O335" t="s">
        <v>1707</v>
      </c>
      <c r="P335" t="s">
        <v>1708</v>
      </c>
      <c r="Q335" t="s">
        <v>778</v>
      </c>
      <c r="R335" t="s">
        <v>14</v>
      </c>
    </row>
    <row r="336" spans="1:18">
      <c r="A336" t="str">
        <f>+carte_cholera!A336</f>
        <v>Point ( 1.2177901541906115 6.21494796391453)</v>
      </c>
      <c r="B336">
        <v>336</v>
      </c>
      <c r="C336" t="str">
        <f>+carte_cholera!E336</f>
        <v>Alinka</v>
      </c>
      <c r="D336" t="str">
        <f>+carte_cholera!R336</f>
        <v>negatif</v>
      </c>
      <c r="E336" t="str">
        <f>+carte_cholera!F336</f>
        <v>6.21494796391453</v>
      </c>
      <c r="F336" t="str">
        <f>+carte_cholera!G336</f>
        <v xml:space="preserve"> 1.2177901541906115</v>
      </c>
      <c r="G336" t="str">
        <f>+carte_cholera!I336</f>
        <v xml:space="preserve">Agoè-Nyivé </v>
      </c>
      <c r="H336" t="str">
        <f>+carte_cholera!J336</f>
        <v>Grand Lomé</v>
      </c>
      <c r="K336" t="s">
        <v>777</v>
      </c>
      <c r="L336">
        <v>336</v>
      </c>
      <c r="M336" t="s">
        <v>88</v>
      </c>
      <c r="N336" t="s">
        <v>18</v>
      </c>
      <c r="O336" t="s">
        <v>67</v>
      </c>
      <c r="P336" t="s">
        <v>66</v>
      </c>
      <c r="Q336" t="s">
        <v>778</v>
      </c>
      <c r="R336" t="s">
        <v>14</v>
      </c>
    </row>
    <row r="337" spans="1:18">
      <c r="A337" t="str">
        <f>+carte_cholera!A337</f>
        <v>Point (1.2138632 6.254258543)</v>
      </c>
      <c r="B337">
        <v>337</v>
      </c>
      <c r="C337" t="str">
        <f>+carte_cholera!E337</f>
        <v>Agoé zongo</v>
      </c>
      <c r="D337" t="str">
        <f>+carte_cholera!R337</f>
        <v>negatif</v>
      </c>
      <c r="E337" t="str">
        <f>+carte_cholera!F337</f>
        <v>6.254258543</v>
      </c>
      <c r="F337" t="str">
        <f>+carte_cholera!G337</f>
        <v>1.2138632</v>
      </c>
      <c r="G337" t="str">
        <f>+carte_cholera!I337</f>
        <v xml:space="preserve">Agoè-Nyivé </v>
      </c>
      <c r="H337" t="str">
        <f>+carte_cholera!J337</f>
        <v>Grand Lomé</v>
      </c>
      <c r="K337" t="s">
        <v>1849</v>
      </c>
      <c r="L337">
        <v>337</v>
      </c>
      <c r="M337" t="s">
        <v>1919</v>
      </c>
      <c r="N337" t="s">
        <v>18</v>
      </c>
      <c r="O337" t="s">
        <v>1843</v>
      </c>
      <c r="P337" t="s">
        <v>1844</v>
      </c>
      <c r="Q337" t="s">
        <v>778</v>
      </c>
      <c r="R337" t="s">
        <v>14</v>
      </c>
    </row>
    <row r="338" spans="1:18">
      <c r="A338" t="str">
        <f>+carte_cholera!A338</f>
        <v>Point (1.2138632 6.254258543)</v>
      </c>
      <c r="B338">
        <v>338</v>
      </c>
      <c r="C338" t="str">
        <f>+carte_cholera!E338</f>
        <v>Agoé zongo</v>
      </c>
      <c r="D338" t="str">
        <f>+carte_cholera!R338</f>
        <v>negatif</v>
      </c>
      <c r="E338" t="str">
        <f>+carte_cholera!F338</f>
        <v>6.254258543</v>
      </c>
      <c r="F338" t="str">
        <f>+carte_cholera!G338</f>
        <v>1.2138632</v>
      </c>
      <c r="G338" t="str">
        <f>+carte_cholera!I338</f>
        <v xml:space="preserve">Agoè-Nyivé </v>
      </c>
      <c r="H338" t="str">
        <f>+carte_cholera!J338</f>
        <v>Grand Lomé</v>
      </c>
      <c r="K338" t="s">
        <v>1849</v>
      </c>
      <c r="L338">
        <v>338</v>
      </c>
      <c r="M338" t="s">
        <v>1919</v>
      </c>
      <c r="N338" t="s">
        <v>18</v>
      </c>
      <c r="O338" t="s">
        <v>1843</v>
      </c>
      <c r="P338" t="s">
        <v>1844</v>
      </c>
      <c r="Q338" t="s">
        <v>778</v>
      </c>
      <c r="R338" t="s">
        <v>14</v>
      </c>
    </row>
    <row r="339" spans="1:18">
      <c r="A339" t="str">
        <f>+carte_cholera!A339</f>
        <v>Point (1.2138632 6.254258543)</v>
      </c>
      <c r="B339">
        <v>339</v>
      </c>
      <c r="C339" t="str">
        <f>+carte_cholera!E339</f>
        <v>Agoè Zongo Zilikpota</v>
      </c>
      <c r="D339" t="str">
        <f>+carte_cholera!R339</f>
        <v>Positif</v>
      </c>
      <c r="E339" t="str">
        <f>+carte_cholera!F339</f>
        <v>6.254258543</v>
      </c>
      <c r="F339" t="str">
        <f>+carte_cholera!G339</f>
        <v>1.2138632</v>
      </c>
      <c r="G339" t="str">
        <f>+carte_cholera!I339</f>
        <v xml:space="preserve">Agoè-Nyivé </v>
      </c>
      <c r="H339" t="str">
        <f>+carte_cholera!J339</f>
        <v>Grand Lomé</v>
      </c>
      <c r="K339" t="s">
        <v>1849</v>
      </c>
      <c r="L339">
        <v>339</v>
      </c>
      <c r="M339" t="s">
        <v>1942</v>
      </c>
      <c r="N339" t="s">
        <v>10</v>
      </c>
      <c r="O339" t="s">
        <v>1843</v>
      </c>
      <c r="P339" t="s">
        <v>1844</v>
      </c>
      <c r="Q339" t="s">
        <v>778</v>
      </c>
      <c r="R339" t="s">
        <v>14</v>
      </c>
    </row>
    <row r="340" spans="1:18">
      <c r="A340" t="str">
        <f>+carte_cholera!A340</f>
        <v>Point (1.2138632 6.254258543)</v>
      </c>
      <c r="B340">
        <v>340</v>
      </c>
      <c r="C340" t="str">
        <f>+carte_cholera!E340</f>
        <v>Agoè Zongo Zilikpota/amana</v>
      </c>
      <c r="D340" t="str">
        <f>+carte_cholera!R340</f>
        <v>negatif</v>
      </c>
      <c r="E340" t="str">
        <f>+carte_cholera!F340</f>
        <v>6.254258543</v>
      </c>
      <c r="F340" t="str">
        <f>+carte_cholera!G340</f>
        <v>1.2138632</v>
      </c>
      <c r="G340" t="str">
        <f>+carte_cholera!I340</f>
        <v xml:space="preserve">Agoè-Nyivé </v>
      </c>
      <c r="H340" t="str">
        <f>+carte_cholera!J340</f>
        <v>Grand Lomé</v>
      </c>
      <c r="K340" t="s">
        <v>1849</v>
      </c>
      <c r="L340">
        <v>340</v>
      </c>
      <c r="M340" t="s">
        <v>1931</v>
      </c>
      <c r="N340" t="s">
        <v>18</v>
      </c>
      <c r="O340" t="s">
        <v>1843</v>
      </c>
      <c r="P340" t="s">
        <v>1844</v>
      </c>
      <c r="Q340" t="s">
        <v>778</v>
      </c>
      <c r="R340" t="s">
        <v>14</v>
      </c>
    </row>
    <row r="341" spans="1:18">
      <c r="A341" t="str">
        <f>+carte_cholera!A341</f>
        <v>Point (1.213465 6.250501)</v>
      </c>
      <c r="B341">
        <v>341</v>
      </c>
      <c r="C341" t="str">
        <f>+carte_cholera!E341</f>
        <v>Zongo Zilikpota</v>
      </c>
      <c r="D341" t="str">
        <f>+carte_cholera!R341</f>
        <v>negatif</v>
      </c>
      <c r="E341" t="str">
        <f>+carte_cholera!F341</f>
        <v>6.250501</v>
      </c>
      <c r="F341" t="str">
        <f>+carte_cholera!G341</f>
        <v>1.213465</v>
      </c>
      <c r="G341" t="str">
        <f>+carte_cholera!I341</f>
        <v xml:space="preserve">Agoè-Nyivé </v>
      </c>
      <c r="H341" t="str">
        <f>+carte_cholera!J341</f>
        <v>Grand Lomé</v>
      </c>
      <c r="K341" t="s">
        <v>1731</v>
      </c>
      <c r="L341">
        <v>341</v>
      </c>
      <c r="M341" t="s">
        <v>1591</v>
      </c>
      <c r="N341" t="s">
        <v>18</v>
      </c>
      <c r="O341" t="s">
        <v>1682</v>
      </c>
      <c r="P341" t="s">
        <v>1683</v>
      </c>
      <c r="Q341" t="s">
        <v>778</v>
      </c>
      <c r="R341" t="s">
        <v>14</v>
      </c>
    </row>
    <row r="342" spans="1:18">
      <c r="A342" t="str">
        <f>+carte_cholera!A342</f>
        <v>Point (1.2138632 6.254258543)</v>
      </c>
      <c r="B342">
        <v>342</v>
      </c>
      <c r="C342" t="str">
        <f>+carte_cholera!E342</f>
        <v>Agoé zongo</v>
      </c>
      <c r="D342" t="str">
        <f>+carte_cholera!R342</f>
        <v>negatif</v>
      </c>
      <c r="E342" t="str">
        <f>+carte_cholera!F342</f>
        <v>6.254258543</v>
      </c>
      <c r="F342" t="str">
        <f>+carte_cholera!G342</f>
        <v>1.2138632</v>
      </c>
      <c r="G342" t="str">
        <f>+carte_cholera!I342</f>
        <v xml:space="preserve">Agoè-Nyivé </v>
      </c>
      <c r="H342" t="str">
        <f>+carte_cholera!J342</f>
        <v>Grand Lomé</v>
      </c>
      <c r="K342" t="s">
        <v>1849</v>
      </c>
      <c r="L342">
        <v>342</v>
      </c>
      <c r="M342" t="s">
        <v>1919</v>
      </c>
      <c r="N342" t="s">
        <v>18</v>
      </c>
      <c r="O342" t="s">
        <v>1843</v>
      </c>
      <c r="P342" t="s">
        <v>1844</v>
      </c>
      <c r="Q342" t="s">
        <v>778</v>
      </c>
      <c r="R342" t="s">
        <v>14</v>
      </c>
    </row>
    <row r="343" spans="1:18">
      <c r="A343" t="str">
        <f>+carte_cholera!A343</f>
        <v>Point (1.202724 6.276330)</v>
      </c>
      <c r="B343">
        <v>343</v>
      </c>
      <c r="C343" t="str">
        <f>+carte_cholera!E343</f>
        <v>Adétikopé Well city</v>
      </c>
      <c r="D343" t="str">
        <f>+carte_cholera!R343</f>
        <v>negatif</v>
      </c>
      <c r="E343" t="str">
        <f>+carte_cholera!F343</f>
        <v>6.276330</v>
      </c>
      <c r="F343" t="str">
        <f>+carte_cholera!G343</f>
        <v>1.202724</v>
      </c>
      <c r="G343" t="str">
        <f>+carte_cholera!I343</f>
        <v xml:space="preserve">Agoè-Nyivé </v>
      </c>
      <c r="H343" t="str">
        <f>+carte_cholera!J343</f>
        <v>Grand Lomé</v>
      </c>
      <c r="K343" t="s">
        <v>1960</v>
      </c>
      <c r="L343">
        <v>343</v>
      </c>
      <c r="M343" t="s">
        <v>1952</v>
      </c>
      <c r="N343" t="s">
        <v>18</v>
      </c>
      <c r="O343" t="s">
        <v>1886</v>
      </c>
      <c r="P343" t="s">
        <v>1887</v>
      </c>
      <c r="Q343" t="s">
        <v>778</v>
      </c>
      <c r="R343" t="s">
        <v>14</v>
      </c>
    </row>
    <row r="344" spans="1:18">
      <c r="A344" t="str">
        <f>+carte_cholera!A344</f>
        <v>Point (1.202724 6.276330)</v>
      </c>
      <c r="B344">
        <v>344</v>
      </c>
      <c r="C344" t="str">
        <f>+carte_cholera!E344</f>
        <v>Adétikopé Well city</v>
      </c>
      <c r="D344" t="str">
        <f>+carte_cholera!R344</f>
        <v>negatif</v>
      </c>
      <c r="E344" t="str">
        <f>+carte_cholera!F344</f>
        <v>6.276330</v>
      </c>
      <c r="F344" t="str">
        <f>+carte_cholera!G344</f>
        <v>1.202724</v>
      </c>
      <c r="G344" t="str">
        <f>+carte_cholera!I344</f>
        <v xml:space="preserve">Agoè-Nyivé </v>
      </c>
      <c r="H344" t="str">
        <f>+carte_cholera!J344</f>
        <v>Grand Lomé</v>
      </c>
      <c r="K344" t="s">
        <v>1960</v>
      </c>
      <c r="L344">
        <v>344</v>
      </c>
      <c r="M344" t="s">
        <v>1952</v>
      </c>
      <c r="N344" t="s">
        <v>18</v>
      </c>
      <c r="O344" t="s">
        <v>1886</v>
      </c>
      <c r="P344" t="s">
        <v>1887</v>
      </c>
      <c r="Q344" t="s">
        <v>778</v>
      </c>
      <c r="R344" t="s">
        <v>14</v>
      </c>
    </row>
    <row r="345" spans="1:18">
      <c r="A345" t="str">
        <f>+carte_cholera!A345</f>
        <v>Point (1.202724 6.276330)</v>
      </c>
      <c r="B345">
        <v>345</v>
      </c>
      <c r="C345" t="str">
        <f>+carte_cholera!E345</f>
        <v>Adétikopé Well city</v>
      </c>
      <c r="D345" t="str">
        <f>+carte_cholera!R345</f>
        <v>negatif</v>
      </c>
      <c r="E345" t="str">
        <f>+carte_cholera!F345</f>
        <v>6.276330</v>
      </c>
      <c r="F345" t="str">
        <f>+carte_cholera!G345</f>
        <v>1.202724</v>
      </c>
      <c r="G345" t="str">
        <f>+carte_cholera!I345</f>
        <v xml:space="preserve">Agoè-Nyivé </v>
      </c>
      <c r="H345" t="str">
        <f>+carte_cholera!J345</f>
        <v>Grand Lomé</v>
      </c>
      <c r="K345" t="s">
        <v>1960</v>
      </c>
      <c r="L345">
        <v>345</v>
      </c>
      <c r="M345" t="s">
        <v>1952</v>
      </c>
      <c r="N345" t="s">
        <v>18</v>
      </c>
      <c r="O345" t="s">
        <v>1886</v>
      </c>
      <c r="P345" t="s">
        <v>1887</v>
      </c>
      <c r="Q345" t="s">
        <v>778</v>
      </c>
      <c r="R345" t="s">
        <v>14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CBE09C-6E83-489F-83E0-B7F0DB8A02AC}">
  <dimension ref="A3:M56"/>
  <sheetViews>
    <sheetView workbookViewId="0">
      <selection activeCell="B23" sqref="B23"/>
    </sheetView>
  </sheetViews>
  <sheetFormatPr defaultRowHeight="15"/>
  <cols>
    <col min="1" max="1" width="24.28515625" bestFit="1" customWidth="1"/>
    <col min="2" max="2" width="16.28515625" bestFit="1" customWidth="1"/>
    <col min="3" max="3" width="7.7109375" bestFit="1" customWidth="1"/>
    <col min="4" max="4" width="11.28515625" bestFit="1" customWidth="1"/>
    <col min="5" max="5" width="7.85546875" bestFit="1" customWidth="1"/>
    <col min="6" max="6" width="11.28515625" bestFit="1" customWidth="1"/>
  </cols>
  <sheetData>
    <row r="3" spans="1:13">
      <c r="A3" s="11" t="s">
        <v>811</v>
      </c>
      <c r="B3" s="11" t="s">
        <v>812</v>
      </c>
    </row>
    <row r="4" spans="1:13">
      <c r="A4" s="11" t="s">
        <v>813</v>
      </c>
      <c r="B4" t="s">
        <v>814</v>
      </c>
      <c r="C4" t="s">
        <v>815</v>
      </c>
      <c r="D4" t="s">
        <v>816</v>
      </c>
    </row>
    <row r="5" spans="1:13">
      <c r="A5" s="12" t="s">
        <v>228</v>
      </c>
      <c r="B5" s="60">
        <v>3</v>
      </c>
      <c r="C5" s="60">
        <v>8</v>
      </c>
      <c r="D5" s="60">
        <v>11</v>
      </c>
      <c r="K5" s="19" t="s">
        <v>646</v>
      </c>
      <c r="M5" s="19" t="s">
        <v>8</v>
      </c>
    </row>
    <row r="6" spans="1:13">
      <c r="A6" s="12" t="s">
        <v>473</v>
      </c>
      <c r="B6" s="60">
        <v>5</v>
      </c>
      <c r="C6" s="60">
        <v>13</v>
      </c>
      <c r="D6" s="60">
        <v>18</v>
      </c>
      <c r="K6" s="2" t="s">
        <v>278</v>
      </c>
      <c r="M6" s="2" t="s">
        <v>9</v>
      </c>
    </row>
    <row r="7" spans="1:13">
      <c r="A7" s="12" t="s">
        <v>411</v>
      </c>
      <c r="B7" s="60">
        <v>1</v>
      </c>
      <c r="C7" s="60">
        <v>9</v>
      </c>
      <c r="D7" s="60">
        <v>10</v>
      </c>
      <c r="K7" s="29" t="s">
        <v>425</v>
      </c>
      <c r="M7" s="29" t="s">
        <v>15</v>
      </c>
    </row>
    <row r="8" spans="1:13">
      <c r="A8" s="12" t="s">
        <v>443</v>
      </c>
      <c r="B8" s="60">
        <v>25</v>
      </c>
      <c r="C8" s="60">
        <v>26</v>
      </c>
      <c r="D8" s="60">
        <v>51</v>
      </c>
      <c r="K8" s="29" t="s">
        <v>286</v>
      </c>
      <c r="M8" s="29" t="s">
        <v>17</v>
      </c>
    </row>
    <row r="9" spans="1:13">
      <c r="A9" s="12" t="s">
        <v>140</v>
      </c>
      <c r="B9" s="60">
        <v>8</v>
      </c>
      <c r="C9" s="60">
        <v>10</v>
      </c>
      <c r="D9" s="60">
        <v>18</v>
      </c>
      <c r="K9" s="30" t="s">
        <v>480</v>
      </c>
      <c r="M9" s="2" t="s">
        <v>21</v>
      </c>
    </row>
    <row r="10" spans="1:13">
      <c r="A10" s="12" t="s">
        <v>288</v>
      </c>
      <c r="B10" s="60">
        <v>3</v>
      </c>
      <c r="C10" s="60">
        <v>4</v>
      </c>
      <c r="D10" s="60">
        <v>7</v>
      </c>
      <c r="K10" s="2" t="s">
        <v>409</v>
      </c>
      <c r="M10" s="29" t="s">
        <v>23</v>
      </c>
    </row>
    <row r="11" spans="1:13">
      <c r="A11" s="12" t="s">
        <v>280</v>
      </c>
      <c r="B11" s="60">
        <v>9</v>
      </c>
      <c r="C11" s="60">
        <v>15</v>
      </c>
      <c r="D11" s="60">
        <v>24</v>
      </c>
      <c r="K11" s="7" t="s">
        <v>230</v>
      </c>
      <c r="M11" s="29" t="s">
        <v>25</v>
      </c>
    </row>
    <row r="12" spans="1:13">
      <c r="A12" s="12" t="s">
        <v>482</v>
      </c>
      <c r="B12" s="60">
        <v>7</v>
      </c>
      <c r="C12" s="60">
        <v>13</v>
      </c>
      <c r="D12" s="60">
        <v>20</v>
      </c>
      <c r="K12" s="29" t="s">
        <v>441</v>
      </c>
      <c r="M12" s="2" t="s">
        <v>27</v>
      </c>
    </row>
    <row r="13" spans="1:13">
      <c r="A13" s="12" t="s">
        <v>457</v>
      </c>
      <c r="B13" s="60">
        <v>4</v>
      </c>
      <c r="C13" s="60">
        <v>8</v>
      </c>
      <c r="D13" s="60">
        <v>12</v>
      </c>
      <c r="K13" s="29" t="s">
        <v>464</v>
      </c>
      <c r="M13" s="2" t="s">
        <v>28</v>
      </c>
    </row>
    <row r="14" spans="1:13">
      <c r="A14" s="12" t="s">
        <v>466</v>
      </c>
      <c r="B14" s="60">
        <v>1</v>
      </c>
      <c r="C14" s="60">
        <v>4</v>
      </c>
      <c r="D14" s="60">
        <v>5</v>
      </c>
      <c r="M14" s="29" t="s">
        <v>29</v>
      </c>
    </row>
    <row r="15" spans="1:13">
      <c r="A15" s="12" t="s">
        <v>450</v>
      </c>
      <c r="B15" s="60">
        <v>2</v>
      </c>
      <c r="C15" s="60">
        <v>11</v>
      </c>
      <c r="D15" s="60">
        <v>13</v>
      </c>
      <c r="M15" s="2" t="s">
        <v>32</v>
      </c>
    </row>
    <row r="16" spans="1:13">
      <c r="A16" s="12" t="s">
        <v>356</v>
      </c>
      <c r="B16" s="60"/>
      <c r="C16" s="60">
        <v>1</v>
      </c>
      <c r="D16" s="60">
        <v>1</v>
      </c>
      <c r="M16" s="2" t="s">
        <v>37</v>
      </c>
    </row>
    <row r="17" spans="1:13">
      <c r="A17" s="12" t="s">
        <v>709</v>
      </c>
      <c r="B17" s="60">
        <v>3</v>
      </c>
      <c r="C17" s="60">
        <v>7</v>
      </c>
      <c r="D17" s="60">
        <v>10</v>
      </c>
      <c r="M17" s="31" t="s">
        <v>42</v>
      </c>
    </row>
    <row r="18" spans="1:13">
      <c r="A18" s="12" t="s">
        <v>702</v>
      </c>
      <c r="B18" s="60">
        <v>1</v>
      </c>
      <c r="C18" s="60">
        <v>2</v>
      </c>
      <c r="D18" s="60">
        <v>3</v>
      </c>
      <c r="M18" s="31" t="s">
        <v>43</v>
      </c>
    </row>
    <row r="19" spans="1:13">
      <c r="A19" s="12" t="s">
        <v>491</v>
      </c>
      <c r="B19" s="60">
        <v>3</v>
      </c>
      <c r="C19" s="60">
        <v>9</v>
      </c>
      <c r="D19" s="60">
        <v>12</v>
      </c>
      <c r="M19" s="31" t="s">
        <v>48</v>
      </c>
    </row>
    <row r="20" spans="1:13">
      <c r="A20" s="12" t="s">
        <v>505</v>
      </c>
      <c r="B20" s="60">
        <v>1</v>
      </c>
      <c r="C20" s="60"/>
      <c r="D20" s="60">
        <v>1</v>
      </c>
      <c r="M20" s="7" t="s">
        <v>49</v>
      </c>
    </row>
    <row r="21" spans="1:13">
      <c r="A21" s="12" t="s">
        <v>530</v>
      </c>
      <c r="B21" s="60"/>
      <c r="C21" s="60">
        <v>1</v>
      </c>
      <c r="D21" s="60">
        <v>1</v>
      </c>
      <c r="M21" s="29" t="s">
        <v>50</v>
      </c>
    </row>
    <row r="22" spans="1:13">
      <c r="A22" s="12" t="s">
        <v>255</v>
      </c>
      <c r="B22" s="60">
        <v>37</v>
      </c>
      <c r="C22" s="60">
        <v>81</v>
      </c>
      <c r="D22" s="60">
        <v>118</v>
      </c>
      <c r="M22" s="2" t="s">
        <v>74</v>
      </c>
    </row>
    <row r="23" spans="1:13">
      <c r="A23" s="12" t="s">
        <v>239</v>
      </c>
      <c r="B23" s="60"/>
      <c r="C23" s="60">
        <v>2</v>
      </c>
      <c r="D23" s="60">
        <v>2</v>
      </c>
      <c r="M23" s="29" t="s">
        <v>75</v>
      </c>
    </row>
    <row r="24" spans="1:13">
      <c r="A24" s="12" t="s">
        <v>555</v>
      </c>
      <c r="B24" s="60"/>
      <c r="C24" s="60">
        <v>1</v>
      </c>
      <c r="D24" s="60">
        <v>1</v>
      </c>
      <c r="M24" s="2" t="s">
        <v>80</v>
      </c>
    </row>
    <row r="25" spans="1:13">
      <c r="A25" s="12" t="s">
        <v>434</v>
      </c>
      <c r="B25" s="60"/>
      <c r="C25" s="60">
        <v>1</v>
      </c>
      <c r="D25" s="60">
        <v>1</v>
      </c>
      <c r="M25" s="29" t="s">
        <v>83</v>
      </c>
    </row>
    <row r="26" spans="1:13">
      <c r="A26" s="12" t="s">
        <v>271</v>
      </c>
      <c r="B26" s="60">
        <v>1</v>
      </c>
      <c r="C26" s="60">
        <v>4</v>
      </c>
      <c r="D26" s="60">
        <v>5</v>
      </c>
      <c r="M26" s="2" t="s">
        <v>84</v>
      </c>
    </row>
    <row r="27" spans="1:13">
      <c r="A27" s="12" t="s">
        <v>816</v>
      </c>
      <c r="B27" s="60">
        <v>114</v>
      </c>
      <c r="C27" s="60">
        <v>230</v>
      </c>
      <c r="D27" s="60">
        <v>344</v>
      </c>
      <c r="M27" s="2" t="s">
        <v>87</v>
      </c>
    </row>
    <row r="28" spans="1:13">
      <c r="M28" s="76"/>
    </row>
    <row r="29" spans="1:13">
      <c r="M29" s="76"/>
    </row>
    <row r="30" spans="1:13">
      <c r="M30" s="76"/>
    </row>
    <row r="31" spans="1:13">
      <c r="M31" s="76"/>
    </row>
    <row r="32" spans="1:13">
      <c r="M32" s="76"/>
    </row>
    <row r="33" spans="1:13">
      <c r="M33" s="76"/>
    </row>
    <row r="34" spans="1:13">
      <c r="M34" s="76"/>
    </row>
    <row r="35" spans="1:13" ht="18" customHeight="1">
      <c r="A35" s="11" t="s">
        <v>811</v>
      </c>
      <c r="B35" s="11" t="s">
        <v>812</v>
      </c>
    </row>
    <row r="36" spans="1:13">
      <c r="A36" s="11" t="s">
        <v>813</v>
      </c>
      <c r="B36" t="s">
        <v>814</v>
      </c>
      <c r="C36" t="s">
        <v>815</v>
      </c>
      <c r="D36" t="s">
        <v>816</v>
      </c>
    </row>
    <row r="37" spans="1:13">
      <c r="A37" s="12" t="s">
        <v>230</v>
      </c>
      <c r="B37" s="60">
        <v>2</v>
      </c>
      <c r="C37" s="60">
        <v>5</v>
      </c>
      <c r="D37" s="60">
        <v>7</v>
      </c>
    </row>
    <row r="38" spans="1:13">
      <c r="A38" s="12" t="s">
        <v>237</v>
      </c>
      <c r="B38" s="60"/>
      <c r="C38" s="60">
        <v>2</v>
      </c>
      <c r="D38" s="60">
        <v>2</v>
      </c>
    </row>
    <row r="39" spans="1:13">
      <c r="A39" s="12" t="s">
        <v>253</v>
      </c>
      <c r="B39" s="60">
        <v>38</v>
      </c>
      <c r="C39" s="60">
        <v>83</v>
      </c>
      <c r="D39" s="60">
        <v>121</v>
      </c>
    </row>
    <row r="40" spans="1:13">
      <c r="A40" s="12" t="s">
        <v>261</v>
      </c>
      <c r="B40" s="60"/>
      <c r="C40" s="60">
        <v>1</v>
      </c>
      <c r="D40" s="60">
        <v>1</v>
      </c>
    </row>
    <row r="41" spans="1:13">
      <c r="A41" s="12" t="s">
        <v>539</v>
      </c>
      <c r="B41" s="60">
        <v>4</v>
      </c>
      <c r="C41" s="60">
        <v>9</v>
      </c>
      <c r="D41" s="60">
        <v>13</v>
      </c>
    </row>
    <row r="42" spans="1:13">
      <c r="A42" s="12" t="s">
        <v>278</v>
      </c>
      <c r="B42" s="60">
        <v>8</v>
      </c>
      <c r="C42" s="60">
        <v>10</v>
      </c>
      <c r="D42" s="60">
        <v>18</v>
      </c>
    </row>
    <row r="43" spans="1:13">
      <c r="A43" s="12" t="s">
        <v>286</v>
      </c>
      <c r="B43" s="60">
        <v>3</v>
      </c>
      <c r="C43" s="60">
        <v>4</v>
      </c>
      <c r="D43" s="60">
        <v>7</v>
      </c>
    </row>
    <row r="44" spans="1:13">
      <c r="A44" s="12" t="s">
        <v>409</v>
      </c>
      <c r="B44" s="60">
        <v>1</v>
      </c>
      <c r="C44" s="60">
        <v>9</v>
      </c>
      <c r="D44" s="60">
        <v>10</v>
      </c>
    </row>
    <row r="45" spans="1:13">
      <c r="A45" s="12" t="s">
        <v>425</v>
      </c>
      <c r="B45" s="60">
        <v>9</v>
      </c>
      <c r="C45" s="60">
        <v>15</v>
      </c>
      <c r="D45" s="60">
        <v>24</v>
      </c>
    </row>
    <row r="46" spans="1:13">
      <c r="A46" s="12" t="s">
        <v>441</v>
      </c>
      <c r="B46" s="60">
        <v>31</v>
      </c>
      <c r="C46" s="60">
        <v>45</v>
      </c>
      <c r="D46" s="60">
        <v>76</v>
      </c>
    </row>
    <row r="47" spans="1:13">
      <c r="A47" s="12" t="s">
        <v>464</v>
      </c>
      <c r="B47" s="60">
        <v>5</v>
      </c>
      <c r="C47" s="60">
        <v>14</v>
      </c>
      <c r="D47" s="60">
        <v>19</v>
      </c>
    </row>
    <row r="48" spans="1:13">
      <c r="A48" s="12" t="s">
        <v>480</v>
      </c>
      <c r="B48" s="60">
        <v>7</v>
      </c>
      <c r="C48" s="60">
        <v>13</v>
      </c>
      <c r="D48" s="60">
        <v>20</v>
      </c>
    </row>
    <row r="49" spans="1:4">
      <c r="A49" s="12" t="s">
        <v>489</v>
      </c>
      <c r="B49" s="60">
        <v>5</v>
      </c>
      <c r="C49" s="60">
        <v>11</v>
      </c>
      <c r="D49" s="60">
        <v>16</v>
      </c>
    </row>
    <row r="50" spans="1:4">
      <c r="A50" s="12" t="s">
        <v>318</v>
      </c>
      <c r="B50" s="60"/>
      <c r="C50" s="60">
        <v>1</v>
      </c>
      <c r="D50" s="60">
        <v>1</v>
      </c>
    </row>
    <row r="51" spans="1:4">
      <c r="A51" s="12" t="s">
        <v>553</v>
      </c>
      <c r="B51" s="60"/>
      <c r="C51" s="60">
        <v>1</v>
      </c>
      <c r="D51" s="60">
        <v>1</v>
      </c>
    </row>
    <row r="52" spans="1:4">
      <c r="A52" s="12" t="s">
        <v>528</v>
      </c>
      <c r="B52" s="60"/>
      <c r="C52" s="60">
        <v>1</v>
      </c>
      <c r="D52" s="60">
        <v>1</v>
      </c>
    </row>
    <row r="53" spans="1:4">
      <c r="A53" s="12" t="s">
        <v>432</v>
      </c>
      <c r="B53" s="60"/>
      <c r="C53" s="60">
        <v>1</v>
      </c>
      <c r="D53" s="60">
        <v>1</v>
      </c>
    </row>
    <row r="54" spans="1:4">
      <c r="A54" s="12" t="s">
        <v>1027</v>
      </c>
      <c r="B54" s="60"/>
      <c r="C54" s="60">
        <v>1</v>
      </c>
      <c r="D54" s="60">
        <v>1</v>
      </c>
    </row>
    <row r="55" spans="1:4">
      <c r="A55" s="12" t="s">
        <v>269</v>
      </c>
      <c r="B55" s="60">
        <v>1</v>
      </c>
      <c r="C55" s="60">
        <v>4</v>
      </c>
      <c r="D55" s="60">
        <v>5</v>
      </c>
    </row>
    <row r="56" spans="1:4">
      <c r="A56" s="12" t="s">
        <v>816</v>
      </c>
      <c r="B56" s="60">
        <v>114</v>
      </c>
      <c r="C56" s="60">
        <v>230</v>
      </c>
      <c r="D56" s="60">
        <v>344</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EF1EBF43-815D-4116-B507-EAADC0ED5188}">
          <x14:formula1>
            <xm:f>Liste!$I$2:$I$76</xm:f>
          </x14:formula1>
          <xm:sqref>K5:K13</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R345"/>
  <sheetViews>
    <sheetView tabSelected="1" zoomScale="80" zoomScaleNormal="80" workbookViewId="0">
      <pane ySplit="1" topLeftCell="A16" activePane="bottomLeft" state="frozen"/>
      <selection pane="bottomLeft" activeCell="L12" sqref="L12"/>
    </sheetView>
  </sheetViews>
  <sheetFormatPr defaultColWidth="11.5703125" defaultRowHeight="15"/>
  <cols>
    <col min="1" max="1" width="13.140625" style="1" customWidth="1"/>
    <col min="2" max="2" width="38.42578125" style="74" customWidth="1"/>
    <col min="3" max="3" width="19.42578125" style="1" customWidth="1"/>
    <col min="4" max="4" width="15.42578125" style="1" customWidth="1"/>
    <col min="5" max="5" width="12.140625" style="1" customWidth="1"/>
    <col min="6" max="6" width="14.42578125" style="1" customWidth="1"/>
    <col min="7" max="7" width="18.7109375" style="1" customWidth="1"/>
    <col min="8" max="8" width="24" style="43" customWidth="1"/>
    <col min="9" max="9" width="24.28515625" style="165" customWidth="1"/>
    <col min="10" max="10" width="19.7109375" style="1" customWidth="1"/>
    <col min="11" max="11" width="18" style="1" customWidth="1"/>
    <col min="12" max="12" width="29.7109375" style="1" customWidth="1"/>
    <col min="13" max="13" width="16" style="1" customWidth="1"/>
    <col min="14" max="14" width="13.5703125" style="1" customWidth="1"/>
    <col min="15" max="15" width="11.5703125" style="1" customWidth="1"/>
    <col min="16" max="16" width="12.5703125" style="1" customWidth="1"/>
    <col min="17" max="17" width="17.140625" style="1" customWidth="1"/>
    <col min="18" max="18" width="21.5703125" style="1" customWidth="1"/>
    <col min="19" max="19" width="11.5703125" style="1" customWidth="1"/>
    <col min="20" max="20" width="14.85546875" style="1" customWidth="1"/>
    <col min="21" max="21" width="21.140625" style="1" customWidth="1"/>
    <col min="22" max="22" width="16.85546875" style="1" customWidth="1"/>
    <col min="23" max="23" width="29.140625" style="1" customWidth="1"/>
    <col min="24" max="24" width="73" style="1" customWidth="1"/>
    <col min="25" max="25" width="37.28515625" style="1" customWidth="1"/>
    <col min="26" max="26" width="39.5703125" style="1" customWidth="1"/>
    <col min="27" max="27" width="42" style="1" customWidth="1"/>
    <col min="28" max="28" width="40.85546875" style="1" customWidth="1"/>
    <col min="29" max="29" width="33.5703125" style="1" customWidth="1"/>
    <col min="30" max="30" width="31" style="1" customWidth="1"/>
    <col min="31" max="31" width="14.42578125" style="1" customWidth="1"/>
    <col min="32" max="32" width="14.7109375" style="1" customWidth="1"/>
    <col min="33" max="33" width="17.5703125" style="1" customWidth="1"/>
    <col min="34" max="34" width="28.7109375" style="1" customWidth="1"/>
    <col min="35" max="35" width="16" style="1" customWidth="1"/>
    <col min="36" max="36" width="33.5703125" style="1" customWidth="1"/>
    <col min="37" max="37" width="46.28515625" style="1" customWidth="1"/>
    <col min="38" max="38" width="12.85546875" customWidth="1"/>
    <col min="39" max="39" width="16.140625" style="1" customWidth="1"/>
    <col min="40" max="40" width="13.7109375" style="1" customWidth="1"/>
    <col min="42" max="42" width="25.42578125" style="1" customWidth="1"/>
    <col min="43" max="16384" width="11.5703125" style="1"/>
  </cols>
  <sheetData>
    <row r="1" spans="1:42" s="39" customFormat="1" ht="25.5">
      <c r="A1" s="35" t="s">
        <v>823</v>
      </c>
      <c r="B1" s="73" t="s">
        <v>824</v>
      </c>
      <c r="C1" s="36" t="s">
        <v>825</v>
      </c>
      <c r="D1" s="36" t="s">
        <v>826</v>
      </c>
      <c r="E1" s="36" t="s">
        <v>827</v>
      </c>
      <c r="F1" s="36" t="s">
        <v>828</v>
      </c>
      <c r="G1" s="36" t="s">
        <v>829</v>
      </c>
      <c r="H1" s="40" t="s">
        <v>830</v>
      </c>
      <c r="I1" s="154" t="s">
        <v>831</v>
      </c>
      <c r="J1" s="36" t="s">
        <v>832</v>
      </c>
      <c r="K1" s="36" t="s">
        <v>833</v>
      </c>
      <c r="L1" s="36" t="s">
        <v>834</v>
      </c>
      <c r="M1" s="36" t="s">
        <v>835</v>
      </c>
      <c r="N1" s="36" t="s">
        <v>836</v>
      </c>
      <c r="O1" s="36" t="s">
        <v>837</v>
      </c>
      <c r="P1" s="36" t="s">
        <v>838</v>
      </c>
      <c r="Q1" s="36" t="s">
        <v>839</v>
      </c>
      <c r="R1" s="36" t="s">
        <v>840</v>
      </c>
      <c r="S1" s="36" t="s">
        <v>841</v>
      </c>
      <c r="T1" s="36" t="s">
        <v>842</v>
      </c>
      <c r="U1" s="36" t="s">
        <v>843</v>
      </c>
      <c r="V1" s="36" t="s">
        <v>844</v>
      </c>
      <c r="W1" s="36" t="s">
        <v>845</v>
      </c>
      <c r="X1" s="36" t="s">
        <v>846</v>
      </c>
      <c r="Y1" s="36" t="s">
        <v>847</v>
      </c>
      <c r="Z1" s="36" t="s">
        <v>848</v>
      </c>
      <c r="AA1" s="36" t="s">
        <v>849</v>
      </c>
      <c r="AB1" s="36" t="s">
        <v>850</v>
      </c>
      <c r="AC1" s="36" t="s">
        <v>851</v>
      </c>
      <c r="AD1" s="36" t="s">
        <v>852</v>
      </c>
      <c r="AE1" s="36" t="s">
        <v>853</v>
      </c>
      <c r="AF1" s="36" t="s">
        <v>854</v>
      </c>
      <c r="AG1" s="36" t="s">
        <v>855</v>
      </c>
      <c r="AH1" s="37" t="s">
        <v>856</v>
      </c>
      <c r="AI1" s="36" t="s">
        <v>857</v>
      </c>
      <c r="AJ1" s="36" t="s">
        <v>858</v>
      </c>
      <c r="AK1" s="36" t="s">
        <v>859</v>
      </c>
      <c r="AL1" s="38" t="s">
        <v>860</v>
      </c>
      <c r="AM1" s="36" t="s">
        <v>861</v>
      </c>
      <c r="AN1" s="36" t="s">
        <v>862</v>
      </c>
      <c r="AO1" s="36" t="s">
        <v>863</v>
      </c>
      <c r="AP1" s="73" t="s">
        <v>1344</v>
      </c>
    </row>
    <row r="2" spans="1:42" ht="28.5" customHeight="1">
      <c r="A2" s="2">
        <v>1</v>
      </c>
      <c r="B2" s="50" t="s">
        <v>864</v>
      </c>
      <c r="C2" s="2">
        <v>43</v>
      </c>
      <c r="D2" s="3" t="str">
        <f t="shared" ref="D2:D65" si="0">IF(C2="","",IF(C2&lt;=2,"[0-2]",IF(C2&lt;=4,"[2-4]",IF(C2&lt;=14,"[5-14]",IF(C2&lt;=44,"[15-44]",IF(C2&lt;=59,"[45-59]",IF(C2&gt;=60,"[60 et plus]")))))))</f>
        <v>[15-44]</v>
      </c>
      <c r="E2" s="2"/>
      <c r="F2" s="2" t="s">
        <v>865</v>
      </c>
      <c r="G2" s="2" t="s">
        <v>866</v>
      </c>
      <c r="H2" s="41">
        <v>93943654</v>
      </c>
      <c r="I2" s="155" t="s">
        <v>9</v>
      </c>
      <c r="J2" s="2" t="s">
        <v>867</v>
      </c>
      <c r="K2" s="2" t="s">
        <v>868</v>
      </c>
      <c r="L2" s="2" t="s">
        <v>869</v>
      </c>
      <c r="M2" s="2" t="s">
        <v>278</v>
      </c>
      <c r="N2" s="2" t="s">
        <v>13</v>
      </c>
      <c r="O2" s="2" t="s">
        <v>14</v>
      </c>
      <c r="P2" s="4">
        <v>45517</v>
      </c>
      <c r="Q2" s="5" t="str">
        <f t="shared" ref="Q2:Q65" si="1">CONCATENATE("S",_xlfn.ISOWEEKNUM(P2))</f>
        <v>S33</v>
      </c>
      <c r="R2" s="4">
        <v>45517</v>
      </c>
      <c r="S2" s="2" t="s">
        <v>870</v>
      </c>
      <c r="T2" s="2" t="s">
        <v>870</v>
      </c>
      <c r="U2" s="2" t="s">
        <v>871</v>
      </c>
      <c r="V2" s="2" t="s">
        <v>870</v>
      </c>
      <c r="W2" s="6" t="s">
        <v>872</v>
      </c>
      <c r="X2" s="2" t="s">
        <v>873</v>
      </c>
      <c r="Y2" s="2" t="s">
        <v>870</v>
      </c>
      <c r="Z2" s="2" t="s">
        <v>871</v>
      </c>
      <c r="AA2" s="2" t="s">
        <v>871</v>
      </c>
      <c r="AB2" s="2" t="s">
        <v>871</v>
      </c>
      <c r="AC2" s="2" t="s">
        <v>874</v>
      </c>
      <c r="AD2" s="2" t="s">
        <v>871</v>
      </c>
      <c r="AE2" s="2" t="s">
        <v>870</v>
      </c>
      <c r="AF2" s="2" t="s">
        <v>875</v>
      </c>
      <c r="AG2" s="2" t="s">
        <v>876</v>
      </c>
      <c r="AH2" s="2"/>
      <c r="AI2" s="4">
        <v>45520</v>
      </c>
      <c r="AJ2" s="2" t="s">
        <v>877</v>
      </c>
      <c r="AK2" s="2" t="s">
        <v>814</v>
      </c>
      <c r="AL2" s="2" t="s">
        <v>13</v>
      </c>
      <c r="AM2" s="2" t="s">
        <v>278</v>
      </c>
      <c r="AN2" s="2" t="s">
        <v>280</v>
      </c>
      <c r="AO2" s="47" t="s">
        <v>10</v>
      </c>
      <c r="AP2" s="72" t="s">
        <v>834</v>
      </c>
    </row>
    <row r="3" spans="1:42" ht="31.5" customHeight="1">
      <c r="A3" s="2">
        <f>A2+1</f>
        <v>2</v>
      </c>
      <c r="B3" s="50" t="s">
        <v>878</v>
      </c>
      <c r="C3" s="2">
        <v>29</v>
      </c>
      <c r="D3" s="3" t="str">
        <f t="shared" si="0"/>
        <v>[15-44]</v>
      </c>
      <c r="E3" s="2"/>
      <c r="F3" s="2" t="s">
        <v>865</v>
      </c>
      <c r="G3" s="2" t="s">
        <v>879</v>
      </c>
      <c r="H3" s="41">
        <v>98812607</v>
      </c>
      <c r="I3" s="155" t="s">
        <v>9</v>
      </c>
      <c r="J3" s="2" t="s">
        <v>880</v>
      </c>
      <c r="K3" s="2" t="s">
        <v>881</v>
      </c>
      <c r="L3" s="2" t="s">
        <v>869</v>
      </c>
      <c r="M3" s="2" t="s">
        <v>278</v>
      </c>
      <c r="N3" s="2" t="s">
        <v>13</v>
      </c>
      <c r="O3" s="2" t="s">
        <v>14</v>
      </c>
      <c r="P3" s="4">
        <v>45516</v>
      </c>
      <c r="Q3" s="5" t="str">
        <f t="shared" si="1"/>
        <v>S33</v>
      </c>
      <c r="R3" s="4">
        <v>45517</v>
      </c>
      <c r="S3" s="2" t="s">
        <v>870</v>
      </c>
      <c r="T3" s="2" t="s">
        <v>870</v>
      </c>
      <c r="U3" s="2" t="s">
        <v>870</v>
      </c>
      <c r="V3" s="2" t="s">
        <v>870</v>
      </c>
      <c r="W3" s="6" t="s">
        <v>882</v>
      </c>
      <c r="X3" s="2" t="s">
        <v>873</v>
      </c>
      <c r="Y3" s="2" t="s">
        <v>871</v>
      </c>
      <c r="Z3" s="2" t="s">
        <v>871</v>
      </c>
      <c r="AA3" s="2" t="s">
        <v>871</v>
      </c>
      <c r="AB3" s="2" t="s">
        <v>871</v>
      </c>
      <c r="AC3" s="2" t="s">
        <v>883</v>
      </c>
      <c r="AD3" s="2" t="s">
        <v>871</v>
      </c>
      <c r="AE3" s="2" t="s">
        <v>870</v>
      </c>
      <c r="AF3" s="2" t="s">
        <v>875</v>
      </c>
      <c r="AG3" s="2" t="s">
        <v>876</v>
      </c>
      <c r="AH3" s="2"/>
      <c r="AI3" s="4">
        <v>45521</v>
      </c>
      <c r="AJ3" s="2" t="s">
        <v>884</v>
      </c>
      <c r="AK3" s="2" t="s">
        <v>814</v>
      </c>
      <c r="AL3" s="2" t="s">
        <v>13</v>
      </c>
      <c r="AM3" s="2" t="s">
        <v>278</v>
      </c>
      <c r="AN3" s="2" t="s">
        <v>280</v>
      </c>
      <c r="AO3" s="47" t="s">
        <v>10</v>
      </c>
      <c r="AP3" s="72" t="s">
        <v>834</v>
      </c>
    </row>
    <row r="4" spans="1:42">
      <c r="A4" s="2">
        <f t="shared" ref="A4:A67" si="2">A3+1</f>
        <v>3</v>
      </c>
      <c r="B4" s="50" t="s">
        <v>885</v>
      </c>
      <c r="C4" s="2">
        <v>6</v>
      </c>
      <c r="D4" s="3" t="str">
        <f t="shared" si="0"/>
        <v>[5-14]</v>
      </c>
      <c r="E4" s="2"/>
      <c r="F4" s="2" t="s">
        <v>865</v>
      </c>
      <c r="G4" s="2" t="s">
        <v>886</v>
      </c>
      <c r="H4" s="41" t="s">
        <v>887</v>
      </c>
      <c r="I4" s="155" t="s">
        <v>9</v>
      </c>
      <c r="J4" s="2" t="s">
        <v>867</v>
      </c>
      <c r="K4" s="2" t="s">
        <v>881</v>
      </c>
      <c r="L4" s="2" t="s">
        <v>869</v>
      </c>
      <c r="M4" s="2" t="s">
        <v>278</v>
      </c>
      <c r="N4" s="2" t="s">
        <v>13</v>
      </c>
      <c r="O4" s="2" t="s">
        <v>14</v>
      </c>
      <c r="P4" s="4">
        <v>45517</v>
      </c>
      <c r="Q4" s="5" t="str">
        <f t="shared" si="1"/>
        <v>S33</v>
      </c>
      <c r="R4" s="4">
        <v>45518</v>
      </c>
      <c r="S4" s="2" t="s">
        <v>870</v>
      </c>
      <c r="T4" s="2" t="s">
        <v>870</v>
      </c>
      <c r="U4" s="2" t="s">
        <v>871</v>
      </c>
      <c r="V4" s="2" t="s">
        <v>871</v>
      </c>
      <c r="W4" s="2" t="s">
        <v>871</v>
      </c>
      <c r="X4" s="2" t="s">
        <v>873</v>
      </c>
      <c r="Y4" s="2" t="s">
        <v>870</v>
      </c>
      <c r="Z4" s="2" t="s">
        <v>871</v>
      </c>
      <c r="AA4" s="2" t="s">
        <v>871</v>
      </c>
      <c r="AB4" s="2" t="s">
        <v>871</v>
      </c>
      <c r="AC4" s="2" t="s">
        <v>874</v>
      </c>
      <c r="AD4" s="2" t="s">
        <v>871</v>
      </c>
      <c r="AE4" s="2" t="s">
        <v>870</v>
      </c>
      <c r="AF4" s="2" t="s">
        <v>875</v>
      </c>
      <c r="AG4" s="50" t="s">
        <v>876</v>
      </c>
      <c r="AH4" s="2"/>
      <c r="AI4" s="4">
        <v>45520</v>
      </c>
      <c r="AJ4" s="2" t="s">
        <v>877</v>
      </c>
      <c r="AK4" s="2" t="s">
        <v>814</v>
      </c>
      <c r="AL4" s="2" t="s">
        <v>13</v>
      </c>
      <c r="AM4" s="2" t="s">
        <v>278</v>
      </c>
      <c r="AN4" s="2" t="s">
        <v>280</v>
      </c>
      <c r="AO4" s="47" t="s">
        <v>10</v>
      </c>
      <c r="AP4" s="72" t="s">
        <v>834</v>
      </c>
    </row>
    <row r="5" spans="1:42">
      <c r="A5" s="2">
        <f t="shared" si="2"/>
        <v>4</v>
      </c>
      <c r="B5" s="50" t="s">
        <v>888</v>
      </c>
      <c r="C5" s="2">
        <v>38</v>
      </c>
      <c r="D5" s="3" t="str">
        <f t="shared" si="0"/>
        <v>[15-44]</v>
      </c>
      <c r="E5" s="2"/>
      <c r="F5" s="2" t="s">
        <v>865</v>
      </c>
      <c r="G5" s="2" t="s">
        <v>889</v>
      </c>
      <c r="H5" s="41">
        <v>91976417</v>
      </c>
      <c r="I5" s="155" t="s">
        <v>15</v>
      </c>
      <c r="J5" s="2" t="s">
        <v>200</v>
      </c>
      <c r="K5" s="2" t="s">
        <v>201</v>
      </c>
      <c r="L5" s="2" t="s">
        <v>869</v>
      </c>
      <c r="M5" s="2" t="s">
        <v>278</v>
      </c>
      <c r="N5" s="2" t="s">
        <v>13</v>
      </c>
      <c r="O5" s="2" t="s">
        <v>14</v>
      </c>
      <c r="P5" s="4">
        <v>45517</v>
      </c>
      <c r="Q5" s="5" t="str">
        <f t="shared" si="1"/>
        <v>S33</v>
      </c>
      <c r="R5" s="4">
        <v>45518</v>
      </c>
      <c r="S5" s="2" t="s">
        <v>871</v>
      </c>
      <c r="T5" s="2" t="s">
        <v>871</v>
      </c>
      <c r="U5" s="2" t="s">
        <v>871</v>
      </c>
      <c r="V5" s="2" t="s">
        <v>871</v>
      </c>
      <c r="W5" s="2" t="s">
        <v>871</v>
      </c>
      <c r="X5" s="2" t="s">
        <v>890</v>
      </c>
      <c r="Y5" s="2" t="s">
        <v>871</v>
      </c>
      <c r="Z5" s="2" t="s">
        <v>871</v>
      </c>
      <c r="AA5" s="2" t="s">
        <v>871</v>
      </c>
      <c r="AB5" s="2" t="s">
        <v>871</v>
      </c>
      <c r="AC5" s="2" t="s">
        <v>891</v>
      </c>
      <c r="AD5" s="2" t="s">
        <v>871</v>
      </c>
      <c r="AE5" s="2" t="s">
        <v>870</v>
      </c>
      <c r="AF5" s="2" t="s">
        <v>892</v>
      </c>
      <c r="AG5" s="2" t="s">
        <v>1066</v>
      </c>
      <c r="AH5" s="2"/>
      <c r="AI5" s="4">
        <v>45520</v>
      </c>
      <c r="AJ5" s="2" t="s">
        <v>877</v>
      </c>
      <c r="AK5" s="2" t="s">
        <v>815</v>
      </c>
      <c r="AL5" s="2" t="s">
        <v>13</v>
      </c>
      <c r="AM5" s="2" t="s">
        <v>425</v>
      </c>
      <c r="AN5" s="2" t="s">
        <v>140</v>
      </c>
      <c r="AO5" s="2" t="s">
        <v>18</v>
      </c>
      <c r="AP5" s="72" t="s">
        <v>834</v>
      </c>
    </row>
    <row r="6" spans="1:42">
      <c r="A6" s="2">
        <f t="shared" si="2"/>
        <v>5</v>
      </c>
      <c r="B6" s="50" t="s">
        <v>893</v>
      </c>
      <c r="C6" s="2">
        <v>31</v>
      </c>
      <c r="D6" s="3" t="str">
        <f t="shared" si="0"/>
        <v>[15-44]</v>
      </c>
      <c r="E6" s="2"/>
      <c r="F6" s="2" t="s">
        <v>865</v>
      </c>
      <c r="G6" s="2" t="s">
        <v>889</v>
      </c>
      <c r="H6" s="41">
        <v>97658643</v>
      </c>
      <c r="I6" s="155" t="s">
        <v>9</v>
      </c>
      <c r="J6" s="2" t="s">
        <v>867</v>
      </c>
      <c r="K6" s="2" t="s">
        <v>881</v>
      </c>
      <c r="L6" s="2" t="s">
        <v>869</v>
      </c>
      <c r="M6" s="2" t="s">
        <v>278</v>
      </c>
      <c r="N6" s="2" t="s">
        <v>13</v>
      </c>
      <c r="O6" s="2" t="s">
        <v>14</v>
      </c>
      <c r="P6" s="4">
        <v>45517</v>
      </c>
      <c r="Q6" s="5" t="str">
        <f t="shared" si="1"/>
        <v>S33</v>
      </c>
      <c r="R6" s="4">
        <v>45517</v>
      </c>
      <c r="S6" s="2" t="s">
        <v>821</v>
      </c>
      <c r="T6" s="2" t="s">
        <v>871</v>
      </c>
      <c r="U6" s="2" t="s">
        <v>871</v>
      </c>
      <c r="V6" s="2" t="s">
        <v>871</v>
      </c>
      <c r="W6" s="2" t="s">
        <v>871</v>
      </c>
      <c r="X6" s="2" t="s">
        <v>873</v>
      </c>
      <c r="Y6" s="2" t="s">
        <v>870</v>
      </c>
      <c r="Z6" s="2" t="s">
        <v>871</v>
      </c>
      <c r="AA6" s="2" t="s">
        <v>894</v>
      </c>
      <c r="AB6" s="2" t="s">
        <v>871</v>
      </c>
      <c r="AC6" s="2" t="s">
        <v>891</v>
      </c>
      <c r="AD6" s="2" t="s">
        <v>871</v>
      </c>
      <c r="AE6" s="2" t="s">
        <v>870</v>
      </c>
      <c r="AF6" s="2" t="s">
        <v>892</v>
      </c>
      <c r="AG6" s="2" t="s">
        <v>1066</v>
      </c>
      <c r="AH6" s="2"/>
      <c r="AI6" s="4">
        <v>45519</v>
      </c>
      <c r="AJ6" s="2" t="s">
        <v>877</v>
      </c>
      <c r="AK6" s="2" t="s">
        <v>815</v>
      </c>
      <c r="AL6" s="2" t="s">
        <v>13</v>
      </c>
      <c r="AM6" s="2" t="s">
        <v>278</v>
      </c>
      <c r="AN6" s="2" t="s">
        <v>280</v>
      </c>
      <c r="AO6" s="2" t="s">
        <v>18</v>
      </c>
      <c r="AP6" s="72" t="s">
        <v>834</v>
      </c>
    </row>
    <row r="7" spans="1:42">
      <c r="A7" s="2">
        <f t="shared" si="2"/>
        <v>6</v>
      </c>
      <c r="B7" s="50" t="s">
        <v>895</v>
      </c>
      <c r="C7" s="34">
        <f>Table1[[#This Row],[Age (mois)]]/12</f>
        <v>0.16666666666666666</v>
      </c>
      <c r="D7" s="3" t="str">
        <f t="shared" si="0"/>
        <v>[0-2]</v>
      </c>
      <c r="E7" s="2">
        <v>2</v>
      </c>
      <c r="F7" s="7" t="s">
        <v>896</v>
      </c>
      <c r="G7" s="2" t="s">
        <v>897</v>
      </c>
      <c r="H7" s="41" t="s">
        <v>898</v>
      </c>
      <c r="I7" s="155" t="s">
        <v>9</v>
      </c>
      <c r="J7" s="2" t="s">
        <v>867</v>
      </c>
      <c r="K7" s="2" t="s">
        <v>881</v>
      </c>
      <c r="L7" s="2" t="s">
        <v>869</v>
      </c>
      <c r="M7" s="2" t="s">
        <v>278</v>
      </c>
      <c r="N7" s="2" t="s">
        <v>13</v>
      </c>
      <c r="O7" s="2" t="s">
        <v>14</v>
      </c>
      <c r="P7" s="4">
        <v>45518</v>
      </c>
      <c r="Q7" s="5" t="str">
        <f t="shared" si="1"/>
        <v>S33</v>
      </c>
      <c r="R7" s="4">
        <v>45518</v>
      </c>
      <c r="S7" s="2" t="s">
        <v>870</v>
      </c>
      <c r="T7" s="2" t="s">
        <v>871</v>
      </c>
      <c r="U7" s="2" t="s">
        <v>871</v>
      </c>
      <c r="V7" s="2" t="s">
        <v>871</v>
      </c>
      <c r="W7" s="2" t="s">
        <v>871</v>
      </c>
      <c r="X7" s="2" t="s">
        <v>873</v>
      </c>
      <c r="Y7" s="2" t="s">
        <v>870</v>
      </c>
      <c r="Z7" s="2" t="s">
        <v>871</v>
      </c>
      <c r="AA7" s="2" t="s">
        <v>871</v>
      </c>
      <c r="AB7" s="2" t="s">
        <v>871</v>
      </c>
      <c r="AC7" s="2" t="s">
        <v>899</v>
      </c>
      <c r="AD7" s="2" t="s">
        <v>871</v>
      </c>
      <c r="AE7" s="2" t="s">
        <v>870</v>
      </c>
      <c r="AF7" s="2" t="s">
        <v>875</v>
      </c>
      <c r="AG7" s="50" t="s">
        <v>876</v>
      </c>
      <c r="AH7" s="2"/>
      <c r="AI7" s="4">
        <v>45520</v>
      </c>
      <c r="AJ7" s="2" t="s">
        <v>877</v>
      </c>
      <c r="AK7" s="2" t="s">
        <v>814</v>
      </c>
      <c r="AL7" s="2" t="s">
        <v>13</v>
      </c>
      <c r="AM7" s="2" t="s">
        <v>278</v>
      </c>
      <c r="AN7" s="2" t="s">
        <v>280</v>
      </c>
      <c r="AO7" s="47" t="s">
        <v>10</v>
      </c>
      <c r="AP7" s="72" t="s">
        <v>834</v>
      </c>
    </row>
    <row r="8" spans="1:42">
      <c r="A8" s="2">
        <f t="shared" si="2"/>
        <v>7</v>
      </c>
      <c r="B8" s="50" t="s">
        <v>900</v>
      </c>
      <c r="C8" s="2">
        <v>39</v>
      </c>
      <c r="D8" s="3" t="str">
        <f t="shared" si="0"/>
        <v>[15-44]</v>
      </c>
      <c r="E8" s="2"/>
      <c r="F8" s="7" t="s">
        <v>896</v>
      </c>
      <c r="G8" s="2" t="s">
        <v>889</v>
      </c>
      <c r="H8" s="41">
        <v>93943654</v>
      </c>
      <c r="I8" s="155" t="s">
        <v>9</v>
      </c>
      <c r="J8" s="2" t="s">
        <v>867</v>
      </c>
      <c r="K8" s="2" t="s">
        <v>881</v>
      </c>
      <c r="L8" s="2" t="s">
        <v>869</v>
      </c>
      <c r="M8" s="2" t="s">
        <v>278</v>
      </c>
      <c r="N8" s="2" t="s">
        <v>13</v>
      </c>
      <c r="O8" s="2" t="s">
        <v>14</v>
      </c>
      <c r="P8" s="4">
        <v>45518</v>
      </c>
      <c r="Q8" s="5" t="str">
        <f t="shared" si="1"/>
        <v>S33</v>
      </c>
      <c r="R8" s="4">
        <v>45518</v>
      </c>
      <c r="S8" s="2" t="s">
        <v>871</v>
      </c>
      <c r="T8" s="2" t="s">
        <v>871</v>
      </c>
      <c r="U8" s="2" t="s">
        <v>871</v>
      </c>
      <c r="V8" s="2" t="s">
        <v>871</v>
      </c>
      <c r="W8" s="2" t="s">
        <v>871</v>
      </c>
      <c r="X8" s="2" t="s">
        <v>890</v>
      </c>
      <c r="Y8" s="2" t="s">
        <v>870</v>
      </c>
      <c r="Z8" s="2" t="s">
        <v>871</v>
      </c>
      <c r="AA8" s="2" t="s">
        <v>871</v>
      </c>
      <c r="AB8" s="2" t="s">
        <v>871</v>
      </c>
      <c r="AC8" s="2" t="s">
        <v>901</v>
      </c>
      <c r="AD8" s="2" t="s">
        <v>871</v>
      </c>
      <c r="AE8" s="2" t="s">
        <v>870</v>
      </c>
      <c r="AF8" s="2" t="s">
        <v>892</v>
      </c>
      <c r="AG8" s="2" t="s">
        <v>1066</v>
      </c>
      <c r="AH8" s="2"/>
      <c r="AI8" s="4">
        <v>45519</v>
      </c>
      <c r="AJ8" s="2" t="s">
        <v>877</v>
      </c>
      <c r="AK8" s="2" t="s">
        <v>815</v>
      </c>
      <c r="AL8" s="2" t="s">
        <v>13</v>
      </c>
      <c r="AM8" s="2" t="s">
        <v>278</v>
      </c>
      <c r="AN8" s="2" t="s">
        <v>280</v>
      </c>
      <c r="AO8" s="2" t="s">
        <v>18</v>
      </c>
      <c r="AP8" s="72" t="s">
        <v>834</v>
      </c>
    </row>
    <row r="9" spans="1:42">
      <c r="A9" s="2">
        <f t="shared" si="2"/>
        <v>8</v>
      </c>
      <c r="B9" s="50" t="s">
        <v>1488</v>
      </c>
      <c r="C9" s="2">
        <v>2</v>
      </c>
      <c r="D9" s="3" t="str">
        <f t="shared" si="0"/>
        <v>[0-2]</v>
      </c>
      <c r="E9" s="2"/>
      <c r="F9" s="2" t="s">
        <v>865</v>
      </c>
      <c r="G9" s="2" t="s">
        <v>1014</v>
      </c>
      <c r="H9" s="41">
        <v>99049976</v>
      </c>
      <c r="I9" s="155" t="s">
        <v>9</v>
      </c>
      <c r="J9" s="91" t="s">
        <v>198</v>
      </c>
      <c r="K9" s="91" t="s">
        <v>199</v>
      </c>
      <c r="L9" s="2" t="s">
        <v>869</v>
      </c>
      <c r="M9" s="2" t="s">
        <v>278</v>
      </c>
      <c r="N9" s="2" t="s">
        <v>13</v>
      </c>
      <c r="O9" s="2" t="s">
        <v>14</v>
      </c>
      <c r="P9" s="4">
        <v>45517</v>
      </c>
      <c r="Q9" s="5" t="str">
        <f t="shared" si="1"/>
        <v>S33</v>
      </c>
      <c r="R9" s="4">
        <v>45520</v>
      </c>
      <c r="S9" s="2" t="s">
        <v>870</v>
      </c>
      <c r="T9" s="2" t="s">
        <v>870</v>
      </c>
      <c r="U9" s="2" t="s">
        <v>870</v>
      </c>
      <c r="V9" s="2" t="s">
        <v>870</v>
      </c>
      <c r="W9" s="2" t="s">
        <v>902</v>
      </c>
      <c r="X9" s="2" t="s">
        <v>873</v>
      </c>
      <c r="Y9" s="2" t="s">
        <v>871</v>
      </c>
      <c r="Z9" s="2" t="s">
        <v>871</v>
      </c>
      <c r="AA9" s="2" t="s">
        <v>871</v>
      </c>
      <c r="AB9" s="2" t="s">
        <v>871</v>
      </c>
      <c r="AC9" s="2" t="s">
        <v>901</v>
      </c>
      <c r="AD9" s="2" t="s">
        <v>871</v>
      </c>
      <c r="AE9" s="2" t="s">
        <v>870</v>
      </c>
      <c r="AF9" s="2" t="s">
        <v>892</v>
      </c>
      <c r="AG9" s="2" t="s">
        <v>903</v>
      </c>
      <c r="AH9" s="2"/>
      <c r="AI9" s="4">
        <v>45521</v>
      </c>
      <c r="AJ9" s="2" t="s">
        <v>877</v>
      </c>
      <c r="AK9" s="2" t="s">
        <v>815</v>
      </c>
      <c r="AL9" s="2" t="s">
        <v>13</v>
      </c>
      <c r="AM9" s="2" t="s">
        <v>278</v>
      </c>
      <c r="AN9" s="2" t="s">
        <v>280</v>
      </c>
      <c r="AO9" s="2" t="s">
        <v>18</v>
      </c>
      <c r="AP9" s="72" t="s">
        <v>834</v>
      </c>
    </row>
    <row r="10" spans="1:42">
      <c r="A10" s="2">
        <f t="shared" si="2"/>
        <v>9</v>
      </c>
      <c r="B10" s="50" t="s">
        <v>904</v>
      </c>
      <c r="C10" s="2">
        <v>30</v>
      </c>
      <c r="D10" s="3" t="str">
        <f t="shared" si="0"/>
        <v>[15-44]</v>
      </c>
      <c r="E10" s="2"/>
      <c r="F10" s="2" t="s">
        <v>865</v>
      </c>
      <c r="G10" s="2" t="s">
        <v>889</v>
      </c>
      <c r="H10" s="41">
        <v>90189101</v>
      </c>
      <c r="I10" s="155" t="s">
        <v>9</v>
      </c>
      <c r="J10" s="7" t="s">
        <v>11</v>
      </c>
      <c r="K10" s="7" t="s">
        <v>12</v>
      </c>
      <c r="L10" s="2" t="s">
        <v>869</v>
      </c>
      <c r="M10" s="2" t="s">
        <v>278</v>
      </c>
      <c r="N10" s="2" t="s">
        <v>13</v>
      </c>
      <c r="O10" s="2" t="s">
        <v>14</v>
      </c>
      <c r="P10" s="4">
        <v>45517</v>
      </c>
      <c r="Q10" s="5" t="str">
        <f t="shared" si="1"/>
        <v>S33</v>
      </c>
      <c r="R10" s="4">
        <v>45521</v>
      </c>
      <c r="S10" s="2" t="s">
        <v>870</v>
      </c>
      <c r="T10" s="2" t="s">
        <v>870</v>
      </c>
      <c r="U10" s="2" t="s">
        <v>870</v>
      </c>
      <c r="V10" s="2" t="s">
        <v>871</v>
      </c>
      <c r="W10" s="2" t="s">
        <v>871</v>
      </c>
      <c r="X10" s="2" t="s">
        <v>873</v>
      </c>
      <c r="Y10" s="2" t="s">
        <v>871</v>
      </c>
      <c r="Z10" s="2" t="s">
        <v>871</v>
      </c>
      <c r="AA10" s="2" t="s">
        <v>871</v>
      </c>
      <c r="AB10" s="2" t="s">
        <v>871</v>
      </c>
      <c r="AC10" s="2" t="s">
        <v>901</v>
      </c>
      <c r="AD10" s="2" t="s">
        <v>871</v>
      </c>
      <c r="AE10" s="2" t="s">
        <v>870</v>
      </c>
      <c r="AF10" s="2" t="s">
        <v>892</v>
      </c>
      <c r="AG10" s="2" t="s">
        <v>903</v>
      </c>
      <c r="AH10" s="2"/>
      <c r="AI10" s="4">
        <v>45522</v>
      </c>
      <c r="AJ10" s="2" t="s">
        <v>877</v>
      </c>
      <c r="AK10" s="2" t="s">
        <v>815</v>
      </c>
      <c r="AL10" s="2" t="s">
        <v>13</v>
      </c>
      <c r="AM10" s="2" t="s">
        <v>278</v>
      </c>
      <c r="AN10" s="2" t="s">
        <v>280</v>
      </c>
      <c r="AO10" s="2" t="s">
        <v>18</v>
      </c>
      <c r="AP10" s="72" t="s">
        <v>834</v>
      </c>
    </row>
    <row r="11" spans="1:42">
      <c r="A11" s="2">
        <f t="shared" si="2"/>
        <v>10</v>
      </c>
      <c r="B11" s="50" t="s">
        <v>905</v>
      </c>
      <c r="C11" s="2">
        <v>32</v>
      </c>
      <c r="D11" s="3" t="str">
        <f t="shared" si="0"/>
        <v>[15-44]</v>
      </c>
      <c r="E11" s="2"/>
      <c r="F11" s="2" t="s">
        <v>865</v>
      </c>
      <c r="G11" s="2" t="s">
        <v>906</v>
      </c>
      <c r="H11" s="41">
        <v>90271278</v>
      </c>
      <c r="I11" s="155" t="s">
        <v>17</v>
      </c>
      <c r="J11" s="2"/>
      <c r="K11" s="2"/>
      <c r="L11" s="2" t="s">
        <v>869</v>
      </c>
      <c r="M11" s="2" t="s">
        <v>278</v>
      </c>
      <c r="N11" s="2" t="s">
        <v>13</v>
      </c>
      <c r="O11" s="2" t="s">
        <v>14</v>
      </c>
      <c r="P11" s="4">
        <v>45521</v>
      </c>
      <c r="Q11" s="5" t="str">
        <f t="shared" si="1"/>
        <v>S33</v>
      </c>
      <c r="R11" s="4">
        <v>45524</v>
      </c>
      <c r="S11" s="2" t="s">
        <v>870</v>
      </c>
      <c r="T11" s="2" t="s">
        <v>870</v>
      </c>
      <c r="U11" s="2" t="s">
        <v>870</v>
      </c>
      <c r="V11" s="2" t="s">
        <v>871</v>
      </c>
      <c r="W11" s="2" t="s">
        <v>902</v>
      </c>
      <c r="X11" s="2" t="s">
        <v>873</v>
      </c>
      <c r="Y11" s="2" t="s">
        <v>871</v>
      </c>
      <c r="Z11" s="2" t="s">
        <v>871</v>
      </c>
      <c r="AA11" s="2" t="s">
        <v>871</v>
      </c>
      <c r="AB11" s="2" t="s">
        <v>871</v>
      </c>
      <c r="AC11" s="2" t="s">
        <v>901</v>
      </c>
      <c r="AD11" s="2" t="s">
        <v>871</v>
      </c>
      <c r="AE11" s="2" t="s">
        <v>870</v>
      </c>
      <c r="AF11" s="2" t="s">
        <v>892</v>
      </c>
      <c r="AG11" s="2" t="s">
        <v>903</v>
      </c>
      <c r="AH11" s="2"/>
      <c r="AI11" s="2"/>
      <c r="AJ11" s="2" t="s">
        <v>877</v>
      </c>
      <c r="AK11" s="2" t="s">
        <v>815</v>
      </c>
      <c r="AL11" s="2" t="s">
        <v>13</v>
      </c>
      <c r="AM11" s="2" t="s">
        <v>286</v>
      </c>
      <c r="AN11" s="2" t="s">
        <v>288</v>
      </c>
      <c r="AO11" s="2" t="s">
        <v>18</v>
      </c>
      <c r="AP11" s="72" t="s">
        <v>834</v>
      </c>
    </row>
    <row r="12" spans="1:42">
      <c r="A12" s="2">
        <f t="shared" si="2"/>
        <v>11</v>
      </c>
      <c r="B12" s="50" t="s">
        <v>907</v>
      </c>
      <c r="C12" s="2">
        <v>16</v>
      </c>
      <c r="D12" s="3" t="str">
        <f t="shared" si="0"/>
        <v>[15-44]</v>
      </c>
      <c r="E12" s="2"/>
      <c r="F12" s="2" t="s">
        <v>865</v>
      </c>
      <c r="G12" s="2" t="s">
        <v>886</v>
      </c>
      <c r="H12" s="41">
        <v>92958137</v>
      </c>
      <c r="I12" s="155" t="s">
        <v>21</v>
      </c>
      <c r="J12" s="2"/>
      <c r="K12" s="2"/>
      <c r="L12" s="2" t="s">
        <v>908</v>
      </c>
      <c r="M12" s="2" t="s">
        <v>278</v>
      </c>
      <c r="N12" s="2" t="s">
        <v>13</v>
      </c>
      <c r="O12" s="2" t="s">
        <v>14</v>
      </c>
      <c r="P12" s="4">
        <v>45532</v>
      </c>
      <c r="Q12" s="5" t="str">
        <f t="shared" si="1"/>
        <v>S35</v>
      </c>
      <c r="R12" s="4">
        <v>45533</v>
      </c>
      <c r="S12" s="2" t="s">
        <v>870</v>
      </c>
      <c r="T12" s="2" t="s">
        <v>871</v>
      </c>
      <c r="U12" s="2" t="s">
        <v>871</v>
      </c>
      <c r="V12" s="2" t="s">
        <v>870</v>
      </c>
      <c r="W12" s="2" t="s">
        <v>871</v>
      </c>
      <c r="X12" s="2" t="s">
        <v>873</v>
      </c>
      <c r="Y12" s="2" t="s">
        <v>871</v>
      </c>
      <c r="Z12" s="2" t="s">
        <v>871</v>
      </c>
      <c r="AA12" s="2" t="s">
        <v>871</v>
      </c>
      <c r="AB12" s="2" t="s">
        <v>871</v>
      </c>
      <c r="AC12" s="2" t="s">
        <v>874</v>
      </c>
      <c r="AD12" s="2" t="s">
        <v>871</v>
      </c>
      <c r="AE12" s="2" t="s">
        <v>870</v>
      </c>
      <c r="AF12" s="7" t="s">
        <v>909</v>
      </c>
      <c r="AG12" s="2" t="s">
        <v>903</v>
      </c>
      <c r="AH12" s="2"/>
      <c r="AI12" s="2"/>
      <c r="AJ12" s="2" t="s">
        <v>877</v>
      </c>
      <c r="AK12" s="2" t="s">
        <v>815</v>
      </c>
      <c r="AL12" s="2" t="s">
        <v>13</v>
      </c>
      <c r="AM12" s="2" t="s">
        <v>425</v>
      </c>
      <c r="AN12" s="2" t="s">
        <v>140</v>
      </c>
      <c r="AO12" s="2" t="s">
        <v>18</v>
      </c>
      <c r="AP12" s="72" t="s">
        <v>834</v>
      </c>
    </row>
    <row r="13" spans="1:42">
      <c r="A13" s="2">
        <f t="shared" si="2"/>
        <v>12</v>
      </c>
      <c r="B13" s="50" t="s">
        <v>910</v>
      </c>
      <c r="C13" s="2">
        <v>30</v>
      </c>
      <c r="D13" s="3" t="str">
        <f t="shared" si="0"/>
        <v>[15-44]</v>
      </c>
      <c r="E13" s="2"/>
      <c r="F13" s="2" t="s">
        <v>865</v>
      </c>
      <c r="G13" s="2" t="s">
        <v>911</v>
      </c>
      <c r="H13" s="41"/>
      <c r="I13" s="155" t="s">
        <v>23</v>
      </c>
      <c r="J13" s="2"/>
      <c r="K13" s="2"/>
      <c r="L13" s="2" t="s">
        <v>912</v>
      </c>
      <c r="M13" s="2" t="s">
        <v>278</v>
      </c>
      <c r="N13" s="2" t="s">
        <v>13</v>
      </c>
      <c r="O13" s="2" t="s">
        <v>14</v>
      </c>
      <c r="P13" s="4">
        <v>45549</v>
      </c>
      <c r="Q13" s="5" t="str">
        <f t="shared" si="1"/>
        <v>S37</v>
      </c>
      <c r="R13" s="4">
        <v>45551</v>
      </c>
      <c r="S13" s="2" t="s">
        <v>873</v>
      </c>
      <c r="T13" s="2" t="s">
        <v>873</v>
      </c>
      <c r="U13" s="2" t="s">
        <v>913</v>
      </c>
      <c r="V13" s="2" t="s">
        <v>873</v>
      </c>
      <c r="W13" s="2" t="s">
        <v>914</v>
      </c>
      <c r="X13" s="2" t="s">
        <v>873</v>
      </c>
      <c r="Y13" s="2" t="s">
        <v>913</v>
      </c>
      <c r="Z13" s="2" t="s">
        <v>913</v>
      </c>
      <c r="AA13" s="2" t="s">
        <v>913</v>
      </c>
      <c r="AB13" s="2" t="s">
        <v>913</v>
      </c>
      <c r="AC13" s="2" t="s">
        <v>874</v>
      </c>
      <c r="AD13" s="2" t="s">
        <v>913</v>
      </c>
      <c r="AE13" s="2" t="s">
        <v>873</v>
      </c>
      <c r="AF13" s="2" t="s">
        <v>875</v>
      </c>
      <c r="AG13" s="50" t="s">
        <v>876</v>
      </c>
      <c r="AH13" s="2"/>
      <c r="AI13" s="4">
        <v>45555</v>
      </c>
      <c r="AJ13" s="2" t="s">
        <v>877</v>
      </c>
      <c r="AK13" s="2" t="s">
        <v>814</v>
      </c>
      <c r="AL13" s="2" t="s">
        <v>13</v>
      </c>
      <c r="AM13" s="2" t="s">
        <v>286</v>
      </c>
      <c r="AN13" s="2" t="s">
        <v>288</v>
      </c>
      <c r="AO13" s="47" t="s">
        <v>10</v>
      </c>
      <c r="AP13" s="72" t="s">
        <v>834</v>
      </c>
    </row>
    <row r="14" spans="1:42">
      <c r="A14" s="2">
        <f t="shared" si="2"/>
        <v>13</v>
      </c>
      <c r="B14" s="50" t="s">
        <v>915</v>
      </c>
      <c r="C14" s="2">
        <v>28</v>
      </c>
      <c r="D14" s="3" t="str">
        <f t="shared" si="0"/>
        <v>[15-44]</v>
      </c>
      <c r="E14" s="2"/>
      <c r="F14" s="2" t="s">
        <v>865</v>
      </c>
      <c r="G14" s="2" t="s">
        <v>911</v>
      </c>
      <c r="H14" s="41"/>
      <c r="I14" s="155" t="s">
        <v>23</v>
      </c>
      <c r="J14" s="2"/>
      <c r="K14" s="2"/>
      <c r="L14" s="2" t="s">
        <v>912</v>
      </c>
      <c r="M14" s="2" t="s">
        <v>278</v>
      </c>
      <c r="N14" s="2" t="s">
        <v>13</v>
      </c>
      <c r="O14" s="2" t="s">
        <v>14</v>
      </c>
      <c r="P14" s="4">
        <v>45552</v>
      </c>
      <c r="Q14" s="5" t="str">
        <f t="shared" si="1"/>
        <v>S38</v>
      </c>
      <c r="R14" s="4">
        <v>45552</v>
      </c>
      <c r="S14" s="2" t="s">
        <v>873</v>
      </c>
      <c r="T14" s="2" t="s">
        <v>873</v>
      </c>
      <c r="U14" s="2" t="s">
        <v>913</v>
      </c>
      <c r="V14" s="2" t="s">
        <v>873</v>
      </c>
      <c r="W14" s="2"/>
      <c r="X14" s="2" t="s">
        <v>873</v>
      </c>
      <c r="Y14" s="2" t="s">
        <v>873</v>
      </c>
      <c r="Z14" s="2" t="s">
        <v>913</v>
      </c>
      <c r="AA14" s="2" t="s">
        <v>913</v>
      </c>
      <c r="AB14" s="2" t="s">
        <v>913</v>
      </c>
      <c r="AC14" s="2" t="s">
        <v>874</v>
      </c>
      <c r="AD14" s="2" t="s">
        <v>913</v>
      </c>
      <c r="AE14" s="2" t="s">
        <v>873</v>
      </c>
      <c r="AF14" s="2" t="s">
        <v>875</v>
      </c>
      <c r="AG14" s="50" t="s">
        <v>876</v>
      </c>
      <c r="AH14" s="2"/>
      <c r="AI14" s="4">
        <v>45556</v>
      </c>
      <c r="AJ14" s="2" t="s">
        <v>877</v>
      </c>
      <c r="AK14" s="2" t="s">
        <v>814</v>
      </c>
      <c r="AL14" s="2" t="s">
        <v>13</v>
      </c>
      <c r="AM14" s="2" t="s">
        <v>286</v>
      </c>
      <c r="AN14" s="2" t="s">
        <v>288</v>
      </c>
      <c r="AO14" s="47" t="s">
        <v>10</v>
      </c>
      <c r="AP14" s="72" t="s">
        <v>834</v>
      </c>
    </row>
    <row r="15" spans="1:42">
      <c r="A15" s="2">
        <f t="shared" si="2"/>
        <v>14</v>
      </c>
      <c r="B15" s="50" t="s">
        <v>916</v>
      </c>
      <c r="C15" s="2">
        <v>34</v>
      </c>
      <c r="D15" s="3" t="str">
        <f t="shared" si="0"/>
        <v>[15-44]</v>
      </c>
      <c r="E15" s="2"/>
      <c r="F15" s="2" t="s">
        <v>865</v>
      </c>
      <c r="G15" s="2" t="s">
        <v>917</v>
      </c>
      <c r="H15" s="41"/>
      <c r="I15" s="155" t="s">
        <v>25</v>
      </c>
      <c r="J15" s="2"/>
      <c r="K15" s="2"/>
      <c r="L15" s="2" t="s">
        <v>918</v>
      </c>
      <c r="M15" s="2" t="s">
        <v>425</v>
      </c>
      <c r="N15" s="2" t="s">
        <v>13</v>
      </c>
      <c r="O15" s="2" t="s">
        <v>14</v>
      </c>
      <c r="P15" s="4">
        <v>45552</v>
      </c>
      <c r="Q15" s="5" t="str">
        <f t="shared" si="1"/>
        <v>S38</v>
      </c>
      <c r="R15" s="4">
        <v>45553</v>
      </c>
      <c r="S15" s="2" t="s">
        <v>873</v>
      </c>
      <c r="T15" s="2" t="s">
        <v>873</v>
      </c>
      <c r="U15" s="2" t="s">
        <v>870</v>
      </c>
      <c r="V15" s="2" t="s">
        <v>871</v>
      </c>
      <c r="W15" s="2"/>
      <c r="X15" s="2" t="s">
        <v>873</v>
      </c>
      <c r="Y15" s="2" t="s">
        <v>871</v>
      </c>
      <c r="Z15" s="2" t="s">
        <v>913</v>
      </c>
      <c r="AA15" s="2" t="s">
        <v>913</v>
      </c>
      <c r="AB15" s="2" t="s">
        <v>913</v>
      </c>
      <c r="AC15" s="2" t="s">
        <v>919</v>
      </c>
      <c r="AD15" s="2" t="s">
        <v>871</v>
      </c>
      <c r="AE15" s="2" t="s">
        <v>870</v>
      </c>
      <c r="AF15" s="2" t="s">
        <v>892</v>
      </c>
      <c r="AG15" s="2" t="s">
        <v>903</v>
      </c>
      <c r="AH15" s="2"/>
      <c r="AI15" s="4">
        <v>45553</v>
      </c>
      <c r="AJ15" s="2" t="s">
        <v>877</v>
      </c>
      <c r="AK15" s="2" t="s">
        <v>815</v>
      </c>
      <c r="AL15" s="2" t="s">
        <v>13</v>
      </c>
      <c r="AM15" s="2" t="s">
        <v>425</v>
      </c>
      <c r="AN15" s="2" t="s">
        <v>140</v>
      </c>
      <c r="AO15" s="2" t="s">
        <v>18</v>
      </c>
      <c r="AP15" s="72" t="s">
        <v>834</v>
      </c>
    </row>
    <row r="16" spans="1:42" customFormat="1">
      <c r="A16" s="2">
        <f t="shared" si="2"/>
        <v>15</v>
      </c>
      <c r="B16" s="50" t="s">
        <v>920</v>
      </c>
      <c r="C16" s="2">
        <v>50</v>
      </c>
      <c r="D16" s="3" t="str">
        <f t="shared" si="0"/>
        <v>[45-59]</v>
      </c>
      <c r="E16" s="2"/>
      <c r="F16" s="7" t="s">
        <v>896</v>
      </c>
      <c r="G16" s="2" t="s">
        <v>921</v>
      </c>
      <c r="H16" s="41"/>
      <c r="I16" s="155" t="s">
        <v>27</v>
      </c>
      <c r="J16" s="50" t="s">
        <v>1357</v>
      </c>
      <c r="K16" s="50" t="s">
        <v>1356</v>
      </c>
      <c r="L16" s="2" t="s">
        <v>918</v>
      </c>
      <c r="M16" s="2" t="s">
        <v>997</v>
      </c>
      <c r="N16" s="2" t="s">
        <v>41</v>
      </c>
      <c r="O16" s="2" t="s">
        <v>769</v>
      </c>
      <c r="P16" s="4">
        <v>45563</v>
      </c>
      <c r="Q16" s="5" t="str">
        <f t="shared" si="1"/>
        <v>S39</v>
      </c>
      <c r="R16" s="4">
        <v>45564</v>
      </c>
      <c r="S16" s="2" t="s">
        <v>870</v>
      </c>
      <c r="T16" s="2" t="s">
        <v>870</v>
      </c>
      <c r="U16" s="2" t="s">
        <v>871</v>
      </c>
      <c r="V16" s="2" t="s">
        <v>871</v>
      </c>
      <c r="W16" s="2"/>
      <c r="X16" s="2" t="s">
        <v>873</v>
      </c>
      <c r="Y16" s="2" t="s">
        <v>871</v>
      </c>
      <c r="Z16" s="2" t="s">
        <v>873</v>
      </c>
      <c r="AA16" s="2" t="s">
        <v>873</v>
      </c>
      <c r="AB16" s="2" t="s">
        <v>873</v>
      </c>
      <c r="AC16" s="2" t="s">
        <v>874</v>
      </c>
      <c r="AD16" s="2" t="s">
        <v>871</v>
      </c>
      <c r="AE16" s="2" t="s">
        <v>870</v>
      </c>
      <c r="AF16" s="2" t="s">
        <v>875</v>
      </c>
      <c r="AG16" s="2" t="s">
        <v>903</v>
      </c>
      <c r="AH16" s="2"/>
      <c r="AI16" s="4">
        <v>45555</v>
      </c>
      <c r="AJ16" s="2" t="s">
        <v>877</v>
      </c>
      <c r="AK16" s="2" t="s">
        <v>814</v>
      </c>
      <c r="AL16" s="2" t="s">
        <v>41</v>
      </c>
      <c r="AM16" s="2" t="s">
        <v>480</v>
      </c>
      <c r="AN16" s="30" t="s">
        <v>482</v>
      </c>
      <c r="AO16" s="2" t="s">
        <v>10</v>
      </c>
      <c r="AP16" s="72" t="s">
        <v>834</v>
      </c>
    </row>
    <row r="17" spans="1:42">
      <c r="A17" s="2">
        <f t="shared" si="2"/>
        <v>16</v>
      </c>
      <c r="B17" s="50" t="s">
        <v>922</v>
      </c>
      <c r="C17" s="2">
        <v>35</v>
      </c>
      <c r="D17" s="3" t="str">
        <f t="shared" si="0"/>
        <v>[15-44]</v>
      </c>
      <c r="E17" s="2"/>
      <c r="F17" s="2" t="s">
        <v>865</v>
      </c>
      <c r="G17" s="2" t="s">
        <v>923</v>
      </c>
      <c r="H17" s="41"/>
      <c r="I17" s="155" t="s">
        <v>9</v>
      </c>
      <c r="J17" s="7" t="s">
        <v>11</v>
      </c>
      <c r="K17" s="7" t="s">
        <v>12</v>
      </c>
      <c r="L17" s="2" t="s">
        <v>924</v>
      </c>
      <c r="M17" s="2" t="s">
        <v>278</v>
      </c>
      <c r="N17" s="2" t="s">
        <v>13</v>
      </c>
      <c r="O17" s="2" t="s">
        <v>14</v>
      </c>
      <c r="P17" s="4">
        <v>45563</v>
      </c>
      <c r="Q17" s="5" t="str">
        <f t="shared" si="1"/>
        <v>S39</v>
      </c>
      <c r="R17" s="4">
        <v>45564</v>
      </c>
      <c r="S17" s="2" t="s">
        <v>870</v>
      </c>
      <c r="T17" s="2" t="s">
        <v>870</v>
      </c>
      <c r="U17" s="2" t="s">
        <v>870</v>
      </c>
      <c r="V17" s="2" t="s">
        <v>871</v>
      </c>
      <c r="W17" s="2"/>
      <c r="X17" s="2" t="s">
        <v>873</v>
      </c>
      <c r="Y17" s="2" t="s">
        <v>871</v>
      </c>
      <c r="Z17" s="2" t="s">
        <v>871</v>
      </c>
      <c r="AA17" s="2" t="s">
        <v>871</v>
      </c>
      <c r="AB17" s="2" t="s">
        <v>871</v>
      </c>
      <c r="AC17" s="2" t="s">
        <v>874</v>
      </c>
      <c r="AD17" s="2" t="s">
        <v>871</v>
      </c>
      <c r="AE17" s="2" t="s">
        <v>870</v>
      </c>
      <c r="AF17" s="2" t="s">
        <v>892</v>
      </c>
      <c r="AG17" s="2" t="s">
        <v>903</v>
      </c>
      <c r="AH17" s="2"/>
      <c r="AI17" s="4">
        <v>45564</v>
      </c>
      <c r="AJ17" s="2" t="s">
        <v>877</v>
      </c>
      <c r="AK17" s="2" t="s">
        <v>815</v>
      </c>
      <c r="AL17" s="2" t="s">
        <v>13</v>
      </c>
      <c r="AM17" s="2" t="s">
        <v>278</v>
      </c>
      <c r="AN17" s="2" t="s">
        <v>280</v>
      </c>
      <c r="AO17" s="2" t="s">
        <v>18</v>
      </c>
      <c r="AP17" s="72" t="s">
        <v>834</v>
      </c>
    </row>
    <row r="18" spans="1:42">
      <c r="A18" s="2">
        <f t="shared" si="2"/>
        <v>17</v>
      </c>
      <c r="B18" s="50" t="s">
        <v>925</v>
      </c>
      <c r="C18" s="2">
        <v>4</v>
      </c>
      <c r="D18" s="3" t="str">
        <f t="shared" si="0"/>
        <v>[2-4]</v>
      </c>
      <c r="E18" s="2"/>
      <c r="F18" s="2" t="s">
        <v>865</v>
      </c>
      <c r="G18" s="2" t="s">
        <v>897</v>
      </c>
      <c r="H18" s="41"/>
      <c r="I18" s="155" t="s">
        <v>25</v>
      </c>
      <c r="J18" s="2"/>
      <c r="K18" s="2"/>
      <c r="L18" s="2" t="s">
        <v>918</v>
      </c>
      <c r="M18" s="2" t="s">
        <v>425</v>
      </c>
      <c r="N18" s="2" t="s">
        <v>13</v>
      </c>
      <c r="O18" s="2" t="s">
        <v>14</v>
      </c>
      <c r="P18" s="4">
        <v>45560</v>
      </c>
      <c r="Q18" s="5" t="str">
        <f t="shared" si="1"/>
        <v>S39</v>
      </c>
      <c r="R18" s="4">
        <v>45560</v>
      </c>
      <c r="S18" s="2" t="s">
        <v>870</v>
      </c>
      <c r="T18" s="2" t="s">
        <v>870</v>
      </c>
      <c r="U18" s="2" t="s">
        <v>871</v>
      </c>
      <c r="V18" s="2" t="s">
        <v>870</v>
      </c>
      <c r="W18" s="2"/>
      <c r="X18" s="2" t="s">
        <v>873</v>
      </c>
      <c r="Y18" s="2" t="s">
        <v>871</v>
      </c>
      <c r="Z18" s="2" t="s">
        <v>871</v>
      </c>
      <c r="AA18" s="2" t="s">
        <v>871</v>
      </c>
      <c r="AB18" s="2" t="s">
        <v>871</v>
      </c>
      <c r="AC18" s="2" t="s">
        <v>874</v>
      </c>
      <c r="AD18" s="2" t="s">
        <v>871</v>
      </c>
      <c r="AE18" s="2" t="s">
        <v>871</v>
      </c>
      <c r="AF18" s="7" t="s">
        <v>909</v>
      </c>
      <c r="AG18" s="2" t="s">
        <v>1066</v>
      </c>
      <c r="AH18" s="2"/>
      <c r="AI18" s="2" t="s">
        <v>897</v>
      </c>
      <c r="AJ18" s="2" t="s">
        <v>884</v>
      </c>
      <c r="AK18" s="2" t="s">
        <v>815</v>
      </c>
      <c r="AL18" s="2" t="s">
        <v>13</v>
      </c>
      <c r="AM18" s="2" t="s">
        <v>425</v>
      </c>
      <c r="AN18" s="2" t="s">
        <v>140</v>
      </c>
      <c r="AO18" s="2" t="s">
        <v>18</v>
      </c>
      <c r="AP18" s="50" t="s">
        <v>1068</v>
      </c>
    </row>
    <row r="19" spans="1:42">
      <c r="A19" s="2">
        <f t="shared" si="2"/>
        <v>18</v>
      </c>
      <c r="B19" s="50" t="s">
        <v>926</v>
      </c>
      <c r="C19" s="2">
        <v>11</v>
      </c>
      <c r="D19" s="3" t="str">
        <f t="shared" si="0"/>
        <v>[5-14]</v>
      </c>
      <c r="E19" s="2"/>
      <c r="F19" s="7" t="s">
        <v>896</v>
      </c>
      <c r="G19" s="2" t="s">
        <v>886</v>
      </c>
      <c r="H19" s="41"/>
      <c r="I19" s="155" t="s">
        <v>25</v>
      </c>
      <c r="J19" s="2"/>
      <c r="K19" s="2"/>
      <c r="L19" s="2" t="s">
        <v>869</v>
      </c>
      <c r="M19" s="2" t="s">
        <v>425</v>
      </c>
      <c r="N19" s="2" t="s">
        <v>13</v>
      </c>
      <c r="O19" s="2" t="s">
        <v>14</v>
      </c>
      <c r="P19" s="4">
        <v>45560</v>
      </c>
      <c r="Q19" s="5" t="str">
        <f t="shared" si="1"/>
        <v>S39</v>
      </c>
      <c r="R19" s="4">
        <v>45561</v>
      </c>
      <c r="S19" s="2" t="s">
        <v>870</v>
      </c>
      <c r="T19" s="2" t="s">
        <v>870</v>
      </c>
      <c r="U19" s="2" t="s">
        <v>871</v>
      </c>
      <c r="V19" s="2" t="s">
        <v>870</v>
      </c>
      <c r="W19" s="2"/>
      <c r="X19" s="2" t="s">
        <v>873</v>
      </c>
      <c r="Y19" s="2" t="s">
        <v>870</v>
      </c>
      <c r="Z19" s="2" t="s">
        <v>871</v>
      </c>
      <c r="AA19" s="2" t="s">
        <v>871</v>
      </c>
      <c r="AB19" s="2" t="s">
        <v>871</v>
      </c>
      <c r="AC19" s="2" t="s">
        <v>874</v>
      </c>
      <c r="AD19" s="2" t="s">
        <v>871</v>
      </c>
      <c r="AE19" s="2" t="s">
        <v>870</v>
      </c>
      <c r="AF19" s="2" t="s">
        <v>875</v>
      </c>
      <c r="AG19" s="50" t="s">
        <v>876</v>
      </c>
      <c r="AH19" s="2"/>
      <c r="AI19" s="4">
        <v>45565</v>
      </c>
      <c r="AJ19" s="2" t="s">
        <v>877</v>
      </c>
      <c r="AK19" s="2" t="s">
        <v>814</v>
      </c>
      <c r="AL19" s="2" t="s">
        <v>13</v>
      </c>
      <c r="AM19" s="2" t="s">
        <v>425</v>
      </c>
      <c r="AN19" s="2" t="s">
        <v>140</v>
      </c>
      <c r="AO19" s="47" t="s">
        <v>10</v>
      </c>
      <c r="AP19" s="72" t="s">
        <v>834</v>
      </c>
    </row>
    <row r="20" spans="1:42">
      <c r="A20" s="2">
        <f t="shared" si="2"/>
        <v>19</v>
      </c>
      <c r="B20" s="50" t="s">
        <v>927</v>
      </c>
      <c r="C20" s="2">
        <v>35</v>
      </c>
      <c r="D20" s="3" t="str">
        <f t="shared" si="0"/>
        <v>[15-44]</v>
      </c>
      <c r="E20" s="2"/>
      <c r="F20" s="7" t="s">
        <v>896</v>
      </c>
      <c r="G20" s="2" t="s">
        <v>889</v>
      </c>
      <c r="H20" s="41"/>
      <c r="I20" s="155" t="s">
        <v>25</v>
      </c>
      <c r="J20" s="2"/>
      <c r="K20" s="2"/>
      <c r="L20" s="2" t="s">
        <v>928</v>
      </c>
      <c r="M20" s="2" t="s">
        <v>425</v>
      </c>
      <c r="N20" s="2" t="s">
        <v>13</v>
      </c>
      <c r="O20" s="2" t="s">
        <v>14</v>
      </c>
      <c r="P20" s="4">
        <v>45560</v>
      </c>
      <c r="Q20" s="5" t="str">
        <f t="shared" si="1"/>
        <v>S39</v>
      </c>
      <c r="R20" s="4">
        <v>45561</v>
      </c>
      <c r="S20" s="2" t="s">
        <v>870</v>
      </c>
      <c r="T20" s="2" t="s">
        <v>870</v>
      </c>
      <c r="U20" s="2" t="s">
        <v>871</v>
      </c>
      <c r="V20" s="2" t="s">
        <v>870</v>
      </c>
      <c r="W20" s="2"/>
      <c r="X20" s="2" t="s">
        <v>873</v>
      </c>
      <c r="Y20" s="2" t="s">
        <v>870</v>
      </c>
      <c r="Z20" s="2" t="s">
        <v>871</v>
      </c>
      <c r="AA20" s="2" t="s">
        <v>871</v>
      </c>
      <c r="AB20" s="2" t="s">
        <v>871</v>
      </c>
      <c r="AC20" s="2" t="s">
        <v>874</v>
      </c>
      <c r="AD20" s="2" t="s">
        <v>871</v>
      </c>
      <c r="AE20" s="2" t="s">
        <v>871</v>
      </c>
      <c r="AF20" s="7" t="s">
        <v>909</v>
      </c>
      <c r="AG20" s="2" t="s">
        <v>1066</v>
      </c>
      <c r="AH20" s="2"/>
      <c r="AI20" s="4">
        <v>45585</v>
      </c>
      <c r="AJ20" s="2" t="s">
        <v>877</v>
      </c>
      <c r="AK20" s="2" t="s">
        <v>815</v>
      </c>
      <c r="AL20" s="2" t="s">
        <v>13</v>
      </c>
      <c r="AM20" s="2" t="s">
        <v>425</v>
      </c>
      <c r="AN20" s="2" t="s">
        <v>140</v>
      </c>
      <c r="AO20" s="2" t="s">
        <v>18</v>
      </c>
      <c r="AP20" s="50" t="s">
        <v>1068</v>
      </c>
    </row>
    <row r="21" spans="1:42">
      <c r="A21" s="2">
        <f t="shared" si="2"/>
        <v>20</v>
      </c>
      <c r="B21" s="50" t="s">
        <v>929</v>
      </c>
      <c r="C21" s="2">
        <v>7</v>
      </c>
      <c r="D21" s="3" t="str">
        <f t="shared" si="0"/>
        <v>[5-14]</v>
      </c>
      <c r="E21" s="2"/>
      <c r="F21" s="7" t="s">
        <v>896</v>
      </c>
      <c r="G21" s="2" t="s">
        <v>886</v>
      </c>
      <c r="H21" s="41"/>
      <c r="I21" s="155" t="s">
        <v>25</v>
      </c>
      <c r="J21" s="2"/>
      <c r="K21" s="2"/>
      <c r="L21" s="2" t="s">
        <v>918</v>
      </c>
      <c r="M21" s="2" t="s">
        <v>425</v>
      </c>
      <c r="N21" s="2" t="s">
        <v>13</v>
      </c>
      <c r="O21" s="2" t="s">
        <v>14</v>
      </c>
      <c r="P21" s="4">
        <v>45560</v>
      </c>
      <c r="Q21" s="5" t="str">
        <f t="shared" si="1"/>
        <v>S39</v>
      </c>
      <c r="R21" s="4">
        <v>45561</v>
      </c>
      <c r="S21" s="2" t="s">
        <v>870</v>
      </c>
      <c r="T21" s="2" t="s">
        <v>870</v>
      </c>
      <c r="U21" s="2" t="s">
        <v>871</v>
      </c>
      <c r="V21" s="2" t="s">
        <v>870</v>
      </c>
      <c r="W21" s="2"/>
      <c r="X21" s="2" t="s">
        <v>873</v>
      </c>
      <c r="Y21" s="2" t="s">
        <v>870</v>
      </c>
      <c r="Z21" s="2" t="s">
        <v>871</v>
      </c>
      <c r="AA21" s="2" t="s">
        <v>871</v>
      </c>
      <c r="AB21" s="2" t="s">
        <v>871</v>
      </c>
      <c r="AC21" s="2" t="s">
        <v>874</v>
      </c>
      <c r="AD21" s="2" t="s">
        <v>871</v>
      </c>
      <c r="AE21" s="2" t="s">
        <v>871</v>
      </c>
      <c r="AF21" s="7" t="s">
        <v>909</v>
      </c>
      <c r="AG21" s="2" t="s">
        <v>1066</v>
      </c>
      <c r="AH21" s="2"/>
      <c r="AI21" s="4">
        <v>45562</v>
      </c>
      <c r="AJ21" s="2" t="s">
        <v>884</v>
      </c>
      <c r="AK21" s="2" t="s">
        <v>815</v>
      </c>
      <c r="AL21" s="2" t="s">
        <v>13</v>
      </c>
      <c r="AM21" s="2" t="s">
        <v>425</v>
      </c>
      <c r="AN21" s="2" t="s">
        <v>140</v>
      </c>
      <c r="AO21" s="2" t="s">
        <v>18</v>
      </c>
      <c r="AP21" s="50" t="s">
        <v>1068</v>
      </c>
    </row>
    <row r="22" spans="1:42">
      <c r="A22" s="2">
        <f t="shared" si="2"/>
        <v>21</v>
      </c>
      <c r="B22" s="50" t="s">
        <v>930</v>
      </c>
      <c r="C22" s="2">
        <v>30</v>
      </c>
      <c r="D22" s="3" t="str">
        <f t="shared" si="0"/>
        <v>[15-44]</v>
      </c>
      <c r="E22" s="2"/>
      <c r="F22" s="2" t="s">
        <v>865</v>
      </c>
      <c r="G22" s="2" t="s">
        <v>889</v>
      </c>
      <c r="H22" s="41"/>
      <c r="I22" s="155" t="s">
        <v>28</v>
      </c>
      <c r="J22" s="2" t="s">
        <v>1377</v>
      </c>
      <c r="K22" s="1" t="s">
        <v>1367</v>
      </c>
      <c r="L22" s="2" t="s">
        <v>931</v>
      </c>
      <c r="M22" s="2" t="s">
        <v>409</v>
      </c>
      <c r="N22" s="2" t="s">
        <v>13</v>
      </c>
      <c r="O22" s="2" t="s">
        <v>14</v>
      </c>
      <c r="P22" s="4">
        <v>45560</v>
      </c>
      <c r="Q22" s="5" t="str">
        <f t="shared" si="1"/>
        <v>S39</v>
      </c>
      <c r="R22" s="4">
        <v>45560</v>
      </c>
      <c r="S22" s="2" t="s">
        <v>870</v>
      </c>
      <c r="T22" s="2" t="s">
        <v>870</v>
      </c>
      <c r="U22" s="2" t="s">
        <v>871</v>
      </c>
      <c r="V22" s="2" t="s">
        <v>870</v>
      </c>
      <c r="W22" s="2"/>
      <c r="X22" s="2" t="s">
        <v>873</v>
      </c>
      <c r="Y22" s="2" t="s">
        <v>871</v>
      </c>
      <c r="Z22" s="2" t="s">
        <v>871</v>
      </c>
      <c r="AA22" s="2" t="s">
        <v>871</v>
      </c>
      <c r="AB22" s="2" t="s">
        <v>871</v>
      </c>
      <c r="AC22" s="2" t="s">
        <v>932</v>
      </c>
      <c r="AD22" s="2" t="s">
        <v>871</v>
      </c>
      <c r="AE22" s="2" t="s">
        <v>871</v>
      </c>
      <c r="AF22" s="7" t="s">
        <v>909</v>
      </c>
      <c r="AG22" s="2" t="s">
        <v>1066</v>
      </c>
      <c r="AH22" s="2"/>
      <c r="AI22" s="4">
        <v>45560</v>
      </c>
      <c r="AJ22" s="2" t="s">
        <v>884</v>
      </c>
      <c r="AK22" s="2" t="s">
        <v>815</v>
      </c>
      <c r="AL22" s="2" t="s">
        <v>13</v>
      </c>
      <c r="AM22" s="2" t="s">
        <v>409</v>
      </c>
      <c r="AN22" s="2" t="s">
        <v>411</v>
      </c>
      <c r="AO22" s="2" t="s">
        <v>18</v>
      </c>
      <c r="AP22" s="50" t="s">
        <v>1068</v>
      </c>
    </row>
    <row r="23" spans="1:42">
      <c r="A23" s="2">
        <f t="shared" si="2"/>
        <v>22</v>
      </c>
      <c r="B23" s="50" t="s">
        <v>933</v>
      </c>
      <c r="C23" s="2">
        <v>1</v>
      </c>
      <c r="D23" s="3" t="str">
        <f t="shared" si="0"/>
        <v>[0-2]</v>
      </c>
      <c r="E23" s="2"/>
      <c r="F23" s="7" t="s">
        <v>896</v>
      </c>
      <c r="G23" s="2" t="s">
        <v>897</v>
      </c>
      <c r="H23" s="41"/>
      <c r="I23" s="155" t="s">
        <v>28</v>
      </c>
      <c r="J23" s="2" t="s">
        <v>1377</v>
      </c>
      <c r="K23" s="1" t="s">
        <v>1367</v>
      </c>
      <c r="L23" s="2" t="s">
        <v>934</v>
      </c>
      <c r="M23" s="2" t="s">
        <v>409</v>
      </c>
      <c r="N23" s="2" t="s">
        <v>13</v>
      </c>
      <c r="O23" s="2" t="s">
        <v>14</v>
      </c>
      <c r="P23" s="4">
        <v>45562</v>
      </c>
      <c r="Q23" s="5" t="str">
        <f t="shared" si="1"/>
        <v>S39</v>
      </c>
      <c r="R23" s="4">
        <v>45562</v>
      </c>
      <c r="S23" s="2" t="s">
        <v>870</v>
      </c>
      <c r="T23" s="2" t="s">
        <v>870</v>
      </c>
      <c r="U23" s="2" t="s">
        <v>871</v>
      </c>
      <c r="V23" s="2" t="s">
        <v>870</v>
      </c>
      <c r="W23" s="2"/>
      <c r="X23" s="2" t="s">
        <v>873</v>
      </c>
      <c r="Y23" s="2" t="s">
        <v>870</v>
      </c>
      <c r="Z23" s="2" t="s">
        <v>871</v>
      </c>
      <c r="AA23" s="2" t="s">
        <v>871</v>
      </c>
      <c r="AB23" s="2" t="s">
        <v>871</v>
      </c>
      <c r="AC23" s="2" t="s">
        <v>932</v>
      </c>
      <c r="AD23" s="2" t="s">
        <v>871</v>
      </c>
      <c r="AE23" s="2" t="s">
        <v>871</v>
      </c>
      <c r="AF23" s="7" t="s">
        <v>909</v>
      </c>
      <c r="AG23" s="2" t="s">
        <v>1066</v>
      </c>
      <c r="AH23" s="2"/>
      <c r="AI23" s="4">
        <v>45565</v>
      </c>
      <c r="AJ23" s="2" t="s">
        <v>877</v>
      </c>
      <c r="AK23" s="2" t="s">
        <v>815</v>
      </c>
      <c r="AL23" s="2" t="s">
        <v>13</v>
      </c>
      <c r="AM23" s="2" t="s">
        <v>409</v>
      </c>
      <c r="AN23" s="2" t="s">
        <v>411</v>
      </c>
      <c r="AO23" s="2" t="s">
        <v>18</v>
      </c>
      <c r="AP23" s="50" t="s">
        <v>1068</v>
      </c>
    </row>
    <row r="24" spans="1:42">
      <c r="A24" s="2">
        <f t="shared" si="2"/>
        <v>23</v>
      </c>
      <c r="B24" s="50" t="s">
        <v>935</v>
      </c>
      <c r="C24" s="2">
        <v>7</v>
      </c>
      <c r="D24" s="3" t="str">
        <f t="shared" si="0"/>
        <v>[5-14]</v>
      </c>
      <c r="E24" s="2"/>
      <c r="F24" s="7" t="s">
        <v>896</v>
      </c>
      <c r="G24" s="2" t="s">
        <v>886</v>
      </c>
      <c r="H24" s="41"/>
      <c r="I24" s="155" t="s">
        <v>28</v>
      </c>
      <c r="J24" s="2" t="s">
        <v>1377</v>
      </c>
      <c r="K24" s="1" t="s">
        <v>1367</v>
      </c>
      <c r="L24" s="2" t="s">
        <v>928</v>
      </c>
      <c r="M24" s="2" t="s">
        <v>409</v>
      </c>
      <c r="N24" s="2" t="s">
        <v>13</v>
      </c>
      <c r="O24" s="2" t="s">
        <v>14</v>
      </c>
      <c r="P24" s="4">
        <v>45562</v>
      </c>
      <c r="Q24" s="5" t="str">
        <f t="shared" si="1"/>
        <v>S39</v>
      </c>
      <c r="R24" s="4">
        <v>45562</v>
      </c>
      <c r="S24" s="2" t="s">
        <v>870</v>
      </c>
      <c r="T24" s="2" t="s">
        <v>870</v>
      </c>
      <c r="U24" s="2" t="s">
        <v>871</v>
      </c>
      <c r="V24" s="2" t="s">
        <v>870</v>
      </c>
      <c r="W24" s="2"/>
      <c r="X24" s="2" t="s">
        <v>873</v>
      </c>
      <c r="Y24" s="2" t="s">
        <v>870</v>
      </c>
      <c r="Z24" s="2" t="s">
        <v>871</v>
      </c>
      <c r="AA24" s="2" t="s">
        <v>871</v>
      </c>
      <c r="AB24" s="2" t="s">
        <v>871</v>
      </c>
      <c r="AC24" s="2" t="s">
        <v>932</v>
      </c>
      <c r="AD24" s="2" t="s">
        <v>871</v>
      </c>
      <c r="AE24" s="2" t="s">
        <v>871</v>
      </c>
      <c r="AF24" s="7" t="s">
        <v>909</v>
      </c>
      <c r="AG24" s="2" t="s">
        <v>1066</v>
      </c>
      <c r="AH24" s="2"/>
      <c r="AI24" s="4">
        <v>45564</v>
      </c>
      <c r="AJ24" s="2" t="s">
        <v>877</v>
      </c>
      <c r="AK24" s="2" t="s">
        <v>815</v>
      </c>
      <c r="AL24" s="2" t="s">
        <v>13</v>
      </c>
      <c r="AM24" s="2" t="s">
        <v>409</v>
      </c>
      <c r="AN24" s="2" t="s">
        <v>411</v>
      </c>
      <c r="AO24" s="2" t="s">
        <v>18</v>
      </c>
      <c r="AP24" s="50" t="s">
        <v>1068</v>
      </c>
    </row>
    <row r="25" spans="1:42">
      <c r="A25" s="2">
        <f t="shared" si="2"/>
        <v>24</v>
      </c>
      <c r="B25" s="50" t="s">
        <v>936</v>
      </c>
      <c r="C25" s="2">
        <v>14</v>
      </c>
      <c r="D25" s="3" t="str">
        <f t="shared" si="0"/>
        <v>[5-14]</v>
      </c>
      <c r="E25" s="2"/>
      <c r="F25" s="7" t="s">
        <v>896</v>
      </c>
      <c r="G25" s="2" t="s">
        <v>886</v>
      </c>
      <c r="H25" s="41"/>
      <c r="I25" s="155" t="s">
        <v>28</v>
      </c>
      <c r="J25" s="2" t="s">
        <v>1377</v>
      </c>
      <c r="K25" s="1" t="s">
        <v>1367</v>
      </c>
      <c r="L25" s="2" t="s">
        <v>931</v>
      </c>
      <c r="M25" s="2" t="s">
        <v>409</v>
      </c>
      <c r="N25" s="2" t="s">
        <v>13</v>
      </c>
      <c r="O25" s="2" t="s">
        <v>14</v>
      </c>
      <c r="P25" s="4">
        <v>45558</v>
      </c>
      <c r="Q25" s="5" t="str">
        <f t="shared" si="1"/>
        <v>S39</v>
      </c>
      <c r="R25" s="4">
        <v>45558</v>
      </c>
      <c r="S25" s="2" t="s">
        <v>870</v>
      </c>
      <c r="T25" s="2" t="s">
        <v>870</v>
      </c>
      <c r="U25" s="2" t="s">
        <v>871</v>
      </c>
      <c r="V25" s="2" t="s">
        <v>870</v>
      </c>
      <c r="W25" s="2"/>
      <c r="X25" s="2" t="s">
        <v>873</v>
      </c>
      <c r="Y25" s="2" t="s">
        <v>870</v>
      </c>
      <c r="Z25" s="2" t="s">
        <v>871</v>
      </c>
      <c r="AA25" s="2" t="s">
        <v>871</v>
      </c>
      <c r="AB25" s="2" t="s">
        <v>871</v>
      </c>
      <c r="AC25" s="2" t="s">
        <v>932</v>
      </c>
      <c r="AD25" s="2" t="s">
        <v>871</v>
      </c>
      <c r="AE25" s="2" t="s">
        <v>871</v>
      </c>
      <c r="AF25" s="7" t="s">
        <v>909</v>
      </c>
      <c r="AG25" s="2" t="s">
        <v>1066</v>
      </c>
      <c r="AH25" s="2"/>
      <c r="AI25" s="4">
        <v>45559</v>
      </c>
      <c r="AJ25" s="2" t="s">
        <v>877</v>
      </c>
      <c r="AK25" s="2" t="s">
        <v>815</v>
      </c>
      <c r="AL25" s="2" t="s">
        <v>13</v>
      </c>
      <c r="AM25" s="2" t="s">
        <v>409</v>
      </c>
      <c r="AN25" s="2" t="s">
        <v>411</v>
      </c>
      <c r="AO25" s="2" t="s">
        <v>18</v>
      </c>
      <c r="AP25" s="50" t="s">
        <v>1068</v>
      </c>
    </row>
    <row r="26" spans="1:42">
      <c r="A26" s="2">
        <f t="shared" si="2"/>
        <v>25</v>
      </c>
      <c r="B26" s="50" t="s">
        <v>937</v>
      </c>
      <c r="C26" s="2">
        <v>5</v>
      </c>
      <c r="D26" s="3" t="str">
        <f t="shared" si="0"/>
        <v>[5-14]</v>
      </c>
      <c r="E26" s="2"/>
      <c r="F26" s="2" t="s">
        <v>865</v>
      </c>
      <c r="G26" s="2" t="s">
        <v>886</v>
      </c>
      <c r="H26" s="41"/>
      <c r="I26" s="155" t="s">
        <v>28</v>
      </c>
      <c r="J26" s="2" t="s">
        <v>1377</v>
      </c>
      <c r="K26" s="1" t="s">
        <v>1367</v>
      </c>
      <c r="L26" s="2" t="s">
        <v>928</v>
      </c>
      <c r="M26" s="2" t="s">
        <v>409</v>
      </c>
      <c r="N26" s="2" t="s">
        <v>13</v>
      </c>
      <c r="O26" s="2" t="s">
        <v>14</v>
      </c>
      <c r="P26" s="4">
        <v>45561</v>
      </c>
      <c r="Q26" s="5" t="str">
        <f t="shared" si="1"/>
        <v>S39</v>
      </c>
      <c r="R26" s="4">
        <v>45561</v>
      </c>
      <c r="S26" s="2" t="s">
        <v>870</v>
      </c>
      <c r="T26" s="2" t="s">
        <v>870</v>
      </c>
      <c r="U26" s="2" t="s">
        <v>871</v>
      </c>
      <c r="V26" s="2" t="s">
        <v>870</v>
      </c>
      <c r="W26" s="2"/>
      <c r="X26" s="2" t="s">
        <v>873</v>
      </c>
      <c r="Y26" s="2" t="s">
        <v>870</v>
      </c>
      <c r="Z26" s="2" t="s">
        <v>871</v>
      </c>
      <c r="AA26" s="2" t="s">
        <v>871</v>
      </c>
      <c r="AB26" s="2" t="s">
        <v>871</v>
      </c>
      <c r="AC26" s="2" t="s">
        <v>932</v>
      </c>
      <c r="AD26" s="2" t="s">
        <v>871</v>
      </c>
      <c r="AE26" s="2" t="s">
        <v>870</v>
      </c>
      <c r="AF26" s="7" t="s">
        <v>909</v>
      </c>
      <c r="AG26" s="2" t="s">
        <v>903</v>
      </c>
      <c r="AH26" s="2" t="s">
        <v>821</v>
      </c>
      <c r="AI26" s="4" t="s">
        <v>897</v>
      </c>
      <c r="AJ26" s="2" t="s">
        <v>877</v>
      </c>
      <c r="AK26" s="2" t="s">
        <v>815</v>
      </c>
      <c r="AL26" s="2" t="s">
        <v>13</v>
      </c>
      <c r="AM26" s="2" t="s">
        <v>409</v>
      </c>
      <c r="AN26" s="2" t="s">
        <v>411</v>
      </c>
      <c r="AO26" s="2" t="s">
        <v>18</v>
      </c>
      <c r="AP26" s="50" t="s">
        <v>1068</v>
      </c>
    </row>
    <row r="27" spans="1:42">
      <c r="A27" s="2">
        <f t="shared" si="2"/>
        <v>26</v>
      </c>
      <c r="B27" s="50" t="s">
        <v>938</v>
      </c>
      <c r="C27" s="2">
        <v>2</v>
      </c>
      <c r="D27" s="3" t="str">
        <f t="shared" si="0"/>
        <v>[0-2]</v>
      </c>
      <c r="E27" s="2"/>
      <c r="F27" s="7" t="s">
        <v>896</v>
      </c>
      <c r="G27" s="2" t="s">
        <v>897</v>
      </c>
      <c r="H27" s="41"/>
      <c r="I27" s="155" t="s">
        <v>28</v>
      </c>
      <c r="J27" s="2" t="s">
        <v>1377</v>
      </c>
      <c r="K27" s="1" t="s">
        <v>1367</v>
      </c>
      <c r="L27" s="2" t="s">
        <v>928</v>
      </c>
      <c r="M27" s="2" t="s">
        <v>409</v>
      </c>
      <c r="N27" s="2" t="s">
        <v>13</v>
      </c>
      <c r="O27" s="2" t="s">
        <v>14</v>
      </c>
      <c r="P27" s="4">
        <v>45561</v>
      </c>
      <c r="Q27" s="5" t="str">
        <f t="shared" si="1"/>
        <v>S39</v>
      </c>
      <c r="R27" s="4">
        <v>45561</v>
      </c>
      <c r="S27" s="2" t="s">
        <v>870</v>
      </c>
      <c r="T27" s="2" t="s">
        <v>870</v>
      </c>
      <c r="U27" s="2" t="s">
        <v>871</v>
      </c>
      <c r="V27" s="2" t="s">
        <v>870</v>
      </c>
      <c r="W27" s="2"/>
      <c r="X27" s="2" t="s">
        <v>873</v>
      </c>
      <c r="Y27" s="2" t="s">
        <v>870</v>
      </c>
      <c r="Z27" s="2" t="s">
        <v>871</v>
      </c>
      <c r="AA27" s="2" t="s">
        <v>871</v>
      </c>
      <c r="AB27" s="2" t="s">
        <v>871</v>
      </c>
      <c r="AC27" s="2" t="s">
        <v>932</v>
      </c>
      <c r="AD27" s="2" t="s">
        <v>871</v>
      </c>
      <c r="AE27" s="2" t="s">
        <v>870</v>
      </c>
      <c r="AF27" s="7" t="s">
        <v>909</v>
      </c>
      <c r="AG27" s="2" t="s">
        <v>903</v>
      </c>
      <c r="AH27" s="2" t="s">
        <v>821</v>
      </c>
      <c r="AI27" s="4" t="s">
        <v>897</v>
      </c>
      <c r="AJ27" s="2" t="s">
        <v>877</v>
      </c>
      <c r="AK27" s="2" t="s">
        <v>815</v>
      </c>
      <c r="AL27" s="2" t="s">
        <v>13</v>
      </c>
      <c r="AM27" s="2" t="s">
        <v>409</v>
      </c>
      <c r="AN27" s="2" t="s">
        <v>411</v>
      </c>
      <c r="AO27" s="2" t="s">
        <v>18</v>
      </c>
      <c r="AP27" s="50" t="s">
        <v>1068</v>
      </c>
    </row>
    <row r="28" spans="1:42">
      <c r="A28" s="2">
        <f t="shared" si="2"/>
        <v>27</v>
      </c>
      <c r="B28" s="50" t="s">
        <v>939</v>
      </c>
      <c r="C28" s="2">
        <v>27</v>
      </c>
      <c r="D28" s="3" t="str">
        <f t="shared" si="0"/>
        <v>[15-44]</v>
      </c>
      <c r="E28" s="2"/>
      <c r="F28" s="7" t="s">
        <v>896</v>
      </c>
      <c r="G28" s="2" t="s">
        <v>940</v>
      </c>
      <c r="H28" s="41">
        <v>92289603</v>
      </c>
      <c r="I28" s="155" t="s">
        <v>9</v>
      </c>
      <c r="J28" s="7" t="s">
        <v>11</v>
      </c>
      <c r="K28" s="7" t="s">
        <v>12</v>
      </c>
      <c r="L28" s="2" t="s">
        <v>869</v>
      </c>
      <c r="M28" s="2" t="s">
        <v>278</v>
      </c>
      <c r="N28" s="2" t="s">
        <v>13</v>
      </c>
      <c r="O28" s="2" t="s">
        <v>14</v>
      </c>
      <c r="P28" s="4">
        <v>45563</v>
      </c>
      <c r="Q28" s="5" t="str">
        <f t="shared" si="1"/>
        <v>S39</v>
      </c>
      <c r="R28" s="4">
        <v>45565</v>
      </c>
      <c r="S28" s="2" t="s">
        <v>870</v>
      </c>
      <c r="T28" s="2" t="s">
        <v>870</v>
      </c>
      <c r="U28" s="2" t="s">
        <v>870</v>
      </c>
      <c r="V28" s="2" t="s">
        <v>870</v>
      </c>
      <c r="W28" s="2"/>
      <c r="X28" s="2" t="s">
        <v>873</v>
      </c>
      <c r="Y28" s="2" t="s">
        <v>871</v>
      </c>
      <c r="Z28" s="2" t="s">
        <v>871</v>
      </c>
      <c r="AA28" s="2" t="s">
        <v>871</v>
      </c>
      <c r="AB28" s="2" t="s">
        <v>871</v>
      </c>
      <c r="AC28" s="2" t="s">
        <v>874</v>
      </c>
      <c r="AD28" s="2" t="s">
        <v>871</v>
      </c>
      <c r="AE28" s="2" t="s">
        <v>870</v>
      </c>
      <c r="AF28" s="2" t="s">
        <v>875</v>
      </c>
      <c r="AG28" s="2" t="s">
        <v>903</v>
      </c>
      <c r="AH28" s="2" t="s">
        <v>821</v>
      </c>
      <c r="AI28" s="4">
        <v>45569</v>
      </c>
      <c r="AJ28" s="2" t="s">
        <v>877</v>
      </c>
      <c r="AK28" s="2" t="s">
        <v>814</v>
      </c>
      <c r="AL28" s="2" t="s">
        <v>13</v>
      </c>
      <c r="AM28" s="2" t="s">
        <v>278</v>
      </c>
      <c r="AN28" s="2" t="s">
        <v>280</v>
      </c>
      <c r="AO28" s="2" t="s">
        <v>10</v>
      </c>
      <c r="AP28" s="72" t="s">
        <v>834</v>
      </c>
    </row>
    <row r="29" spans="1:42">
      <c r="A29" s="2">
        <f t="shared" si="2"/>
        <v>28</v>
      </c>
      <c r="B29" s="50" t="s">
        <v>941</v>
      </c>
      <c r="C29" s="2">
        <v>4</v>
      </c>
      <c r="D29" s="3" t="str">
        <f t="shared" si="0"/>
        <v>[2-4]</v>
      </c>
      <c r="E29" s="2"/>
      <c r="F29" s="2" t="s">
        <v>865</v>
      </c>
      <c r="G29" s="2" t="s">
        <v>897</v>
      </c>
      <c r="H29" s="41"/>
      <c r="I29" s="155" t="s">
        <v>25</v>
      </c>
      <c r="J29" s="2"/>
      <c r="K29" s="2"/>
      <c r="L29" s="2" t="s">
        <v>918</v>
      </c>
      <c r="M29" s="2" t="s">
        <v>425</v>
      </c>
      <c r="N29" s="2" t="s">
        <v>13</v>
      </c>
      <c r="O29" s="2" t="s">
        <v>14</v>
      </c>
      <c r="P29" s="4">
        <v>45565</v>
      </c>
      <c r="Q29" s="5" t="str">
        <f t="shared" si="1"/>
        <v>S40</v>
      </c>
      <c r="R29" s="4">
        <v>45566</v>
      </c>
      <c r="S29" s="2" t="s">
        <v>870</v>
      </c>
      <c r="T29" s="2" t="s">
        <v>870</v>
      </c>
      <c r="U29" s="2" t="s">
        <v>871</v>
      </c>
      <c r="V29" s="2" t="s">
        <v>870</v>
      </c>
      <c r="W29" s="2"/>
      <c r="X29" s="2" t="s">
        <v>873</v>
      </c>
      <c r="Y29" s="2" t="s">
        <v>871</v>
      </c>
      <c r="Z29" s="2" t="s">
        <v>871</v>
      </c>
      <c r="AA29" s="2" t="s">
        <v>871</v>
      </c>
      <c r="AB29" s="2" t="s">
        <v>871</v>
      </c>
      <c r="AC29" s="2" t="s">
        <v>874</v>
      </c>
      <c r="AD29" s="2" t="s">
        <v>871</v>
      </c>
      <c r="AE29" s="2" t="s">
        <v>871</v>
      </c>
      <c r="AF29" s="7" t="s">
        <v>909</v>
      </c>
      <c r="AG29" s="2" t="s">
        <v>1066</v>
      </c>
      <c r="AH29" s="2"/>
      <c r="AI29" s="4">
        <v>45566</v>
      </c>
      <c r="AJ29" s="2" t="s">
        <v>884</v>
      </c>
      <c r="AK29" s="2" t="s">
        <v>815</v>
      </c>
      <c r="AL29" s="2" t="s">
        <v>13</v>
      </c>
      <c r="AM29" s="2" t="s">
        <v>425</v>
      </c>
      <c r="AN29" s="2" t="s">
        <v>140</v>
      </c>
      <c r="AO29" s="2" t="s">
        <v>18</v>
      </c>
      <c r="AP29" s="50" t="s">
        <v>1068</v>
      </c>
    </row>
    <row r="30" spans="1:42">
      <c r="A30" s="2">
        <f t="shared" si="2"/>
        <v>29</v>
      </c>
      <c r="B30" s="50" t="s">
        <v>942</v>
      </c>
      <c r="C30" s="2">
        <v>4</v>
      </c>
      <c r="D30" s="3" t="str">
        <f t="shared" si="0"/>
        <v>[2-4]</v>
      </c>
      <c r="E30" s="2"/>
      <c r="F30" s="2" t="s">
        <v>865</v>
      </c>
      <c r="G30" s="2" t="s">
        <v>897</v>
      </c>
      <c r="H30" s="41"/>
      <c r="I30" s="155" t="s">
        <v>9</v>
      </c>
      <c r="J30" s="2" t="s">
        <v>198</v>
      </c>
      <c r="K30" s="2" t="s">
        <v>199</v>
      </c>
      <c r="L30" s="2" t="s">
        <v>869</v>
      </c>
      <c r="M30" s="2" t="s">
        <v>278</v>
      </c>
      <c r="N30" s="2" t="s">
        <v>13</v>
      </c>
      <c r="O30" s="2" t="s">
        <v>14</v>
      </c>
      <c r="P30" s="4">
        <v>45563</v>
      </c>
      <c r="Q30" s="5" t="str">
        <f t="shared" si="1"/>
        <v>S39</v>
      </c>
      <c r="R30" s="4">
        <v>45565</v>
      </c>
      <c r="S30" s="2" t="s">
        <v>870</v>
      </c>
      <c r="T30" s="2" t="s">
        <v>871</v>
      </c>
      <c r="U30" s="2" t="s">
        <v>871</v>
      </c>
      <c r="V30" s="2" t="s">
        <v>871</v>
      </c>
      <c r="W30" s="2"/>
      <c r="X30" s="2" t="s">
        <v>873</v>
      </c>
      <c r="Y30" s="2" t="s">
        <v>870</v>
      </c>
      <c r="Z30" s="2" t="s">
        <v>871</v>
      </c>
      <c r="AA30" s="2" t="s">
        <v>871</v>
      </c>
      <c r="AB30" s="2" t="s">
        <v>871</v>
      </c>
      <c r="AC30" s="2" t="s">
        <v>874</v>
      </c>
      <c r="AD30" s="2" t="s">
        <v>871</v>
      </c>
      <c r="AE30" s="2" t="s">
        <v>870</v>
      </c>
      <c r="AF30" s="2" t="s">
        <v>875</v>
      </c>
      <c r="AG30" s="50" t="s">
        <v>876</v>
      </c>
      <c r="AH30" s="2"/>
      <c r="AI30" s="4">
        <v>45567</v>
      </c>
      <c r="AJ30" s="2" t="s">
        <v>877</v>
      </c>
      <c r="AK30" s="2" t="s">
        <v>814</v>
      </c>
      <c r="AL30" s="2" t="s">
        <v>13</v>
      </c>
      <c r="AM30" s="2" t="s">
        <v>278</v>
      </c>
      <c r="AN30" s="2" t="s">
        <v>280</v>
      </c>
      <c r="AO30" s="47" t="s">
        <v>10</v>
      </c>
      <c r="AP30" s="72" t="s">
        <v>834</v>
      </c>
    </row>
    <row r="31" spans="1:42">
      <c r="A31" s="2">
        <f t="shared" si="2"/>
        <v>30</v>
      </c>
      <c r="B31" s="50" t="s">
        <v>943</v>
      </c>
      <c r="C31" s="2">
        <v>23</v>
      </c>
      <c r="D31" s="3" t="str">
        <f t="shared" si="0"/>
        <v>[15-44]</v>
      </c>
      <c r="E31" s="2"/>
      <c r="F31" s="7" t="s">
        <v>896</v>
      </c>
      <c r="G31" s="2" t="s">
        <v>940</v>
      </c>
      <c r="H31" s="41"/>
      <c r="I31" s="155" t="s">
        <v>25</v>
      </c>
      <c r="J31" s="2"/>
      <c r="K31" s="2"/>
      <c r="L31" s="2" t="s">
        <v>869</v>
      </c>
      <c r="M31" s="2" t="s">
        <v>425</v>
      </c>
      <c r="N31" s="2" t="s">
        <v>13</v>
      </c>
      <c r="O31" s="2" t="s">
        <v>14</v>
      </c>
      <c r="P31" s="4">
        <v>45565</v>
      </c>
      <c r="Q31" s="5" t="str">
        <f t="shared" si="1"/>
        <v>S40</v>
      </c>
      <c r="R31" s="4">
        <v>45565</v>
      </c>
      <c r="S31" s="2" t="s">
        <v>870</v>
      </c>
      <c r="T31" s="2" t="s">
        <v>870</v>
      </c>
      <c r="U31" s="2" t="s">
        <v>871</v>
      </c>
      <c r="V31" s="2" t="s">
        <v>870</v>
      </c>
      <c r="W31" s="2"/>
      <c r="X31" s="2" t="s">
        <v>873</v>
      </c>
      <c r="Y31" s="2" t="s">
        <v>871</v>
      </c>
      <c r="Z31" s="2" t="s">
        <v>871</v>
      </c>
      <c r="AA31" s="2" t="s">
        <v>871</v>
      </c>
      <c r="AB31" s="2" t="s">
        <v>871</v>
      </c>
      <c r="AC31" s="2" t="s">
        <v>874</v>
      </c>
      <c r="AD31" s="2" t="s">
        <v>871</v>
      </c>
      <c r="AE31" s="2" t="s">
        <v>871</v>
      </c>
      <c r="AF31" s="2" t="s">
        <v>892</v>
      </c>
      <c r="AG31" s="2" t="s">
        <v>903</v>
      </c>
      <c r="AH31" s="2" t="s">
        <v>821</v>
      </c>
      <c r="AI31" s="4">
        <v>45568</v>
      </c>
      <c r="AJ31" s="2" t="s">
        <v>877</v>
      </c>
      <c r="AK31" s="2" t="s">
        <v>814</v>
      </c>
      <c r="AL31" s="2" t="s">
        <v>13</v>
      </c>
      <c r="AM31" s="2" t="s">
        <v>425</v>
      </c>
      <c r="AN31" s="2" t="s">
        <v>140</v>
      </c>
      <c r="AO31" s="47" t="s">
        <v>10</v>
      </c>
      <c r="AP31" s="72" t="s">
        <v>834</v>
      </c>
    </row>
    <row r="32" spans="1:42">
      <c r="A32" s="2">
        <f t="shared" si="2"/>
        <v>31</v>
      </c>
      <c r="B32" s="50" t="s">
        <v>944</v>
      </c>
      <c r="C32" s="2">
        <v>2</v>
      </c>
      <c r="D32" s="3" t="str">
        <f t="shared" si="0"/>
        <v>[0-2]</v>
      </c>
      <c r="E32" s="2"/>
      <c r="F32" s="2" t="s">
        <v>865</v>
      </c>
      <c r="G32" s="2" t="s">
        <v>897</v>
      </c>
      <c r="H32" s="41"/>
      <c r="I32" s="155" t="s">
        <v>25</v>
      </c>
      <c r="J32" s="2"/>
      <c r="K32" s="2"/>
      <c r="L32" s="2" t="s">
        <v>869</v>
      </c>
      <c r="M32" s="2" t="s">
        <v>425</v>
      </c>
      <c r="N32" s="2" t="s">
        <v>13</v>
      </c>
      <c r="O32" s="2" t="s">
        <v>14</v>
      </c>
      <c r="P32" s="4">
        <v>45563</v>
      </c>
      <c r="Q32" s="5" t="str">
        <f t="shared" si="1"/>
        <v>S39</v>
      </c>
      <c r="R32" s="4">
        <v>45565</v>
      </c>
      <c r="S32" s="2" t="s">
        <v>870</v>
      </c>
      <c r="T32" s="2" t="s">
        <v>871</v>
      </c>
      <c r="U32" s="2" t="s">
        <v>871</v>
      </c>
      <c r="V32" s="2" t="s">
        <v>871</v>
      </c>
      <c r="W32" s="2"/>
      <c r="X32" s="2" t="s">
        <v>873</v>
      </c>
      <c r="Y32" s="2" t="s">
        <v>870</v>
      </c>
      <c r="Z32" s="2" t="s">
        <v>871</v>
      </c>
      <c r="AA32" s="2" t="s">
        <v>871</v>
      </c>
      <c r="AB32" s="2" t="s">
        <v>871</v>
      </c>
      <c r="AC32" s="2" t="s">
        <v>874</v>
      </c>
      <c r="AD32" s="2" t="s">
        <v>871</v>
      </c>
      <c r="AE32" s="2" t="s">
        <v>870</v>
      </c>
      <c r="AF32" s="2" t="s">
        <v>875</v>
      </c>
      <c r="AG32" s="50" t="s">
        <v>876</v>
      </c>
      <c r="AH32" s="2"/>
      <c r="AI32" s="4">
        <v>45567</v>
      </c>
      <c r="AJ32" s="2" t="s">
        <v>877</v>
      </c>
      <c r="AK32" s="2" t="s">
        <v>814</v>
      </c>
      <c r="AL32" s="2" t="s">
        <v>13</v>
      </c>
      <c r="AM32" s="2" t="s">
        <v>425</v>
      </c>
      <c r="AN32" s="2" t="s">
        <v>140</v>
      </c>
      <c r="AO32" s="47" t="s">
        <v>10</v>
      </c>
      <c r="AP32" s="72" t="s">
        <v>834</v>
      </c>
    </row>
    <row r="33" spans="1:42">
      <c r="A33" s="2">
        <f t="shared" si="2"/>
        <v>32</v>
      </c>
      <c r="B33" s="50" t="s">
        <v>945</v>
      </c>
      <c r="C33" s="2">
        <v>17</v>
      </c>
      <c r="D33" s="3" t="str">
        <f t="shared" si="0"/>
        <v>[15-44]</v>
      </c>
      <c r="E33" s="2"/>
      <c r="F33" s="7" t="s">
        <v>896</v>
      </c>
      <c r="G33" s="2" t="s">
        <v>886</v>
      </c>
      <c r="H33" s="41"/>
      <c r="I33" s="155" t="s">
        <v>25</v>
      </c>
      <c r="J33" s="2"/>
      <c r="K33" s="2"/>
      <c r="L33" s="2" t="s">
        <v>869</v>
      </c>
      <c r="M33" s="2" t="s">
        <v>425</v>
      </c>
      <c r="N33" s="2" t="s">
        <v>13</v>
      </c>
      <c r="O33" s="2" t="s">
        <v>14</v>
      </c>
      <c r="P33" s="4">
        <v>45564</v>
      </c>
      <c r="Q33" s="5" t="str">
        <f t="shared" si="1"/>
        <v>S39</v>
      </c>
      <c r="R33" s="4">
        <v>45565</v>
      </c>
      <c r="S33" s="2" t="s">
        <v>870</v>
      </c>
      <c r="T33" s="2" t="s">
        <v>870</v>
      </c>
      <c r="U33" s="2" t="s">
        <v>870</v>
      </c>
      <c r="V33" s="2" t="s">
        <v>870</v>
      </c>
      <c r="W33" s="2"/>
      <c r="X33" s="2" t="s">
        <v>873</v>
      </c>
      <c r="Y33" s="2" t="s">
        <v>871</v>
      </c>
      <c r="Z33" s="2" t="s">
        <v>871</v>
      </c>
      <c r="AA33" s="2" t="s">
        <v>871</v>
      </c>
      <c r="AB33" s="2" t="s">
        <v>871</v>
      </c>
      <c r="AC33" s="2" t="s">
        <v>874</v>
      </c>
      <c r="AD33" s="2" t="s">
        <v>871</v>
      </c>
      <c r="AE33" s="2" t="s">
        <v>870</v>
      </c>
      <c r="AF33" s="2" t="s">
        <v>875</v>
      </c>
      <c r="AG33" s="50" t="s">
        <v>876</v>
      </c>
      <c r="AH33" s="2" t="s">
        <v>821</v>
      </c>
      <c r="AI33" s="4">
        <v>45568</v>
      </c>
      <c r="AJ33" s="2" t="s">
        <v>877</v>
      </c>
      <c r="AK33" s="2" t="s">
        <v>814</v>
      </c>
      <c r="AL33" s="2" t="s">
        <v>13</v>
      </c>
      <c r="AM33" s="2" t="s">
        <v>425</v>
      </c>
      <c r="AN33" s="2" t="s">
        <v>140</v>
      </c>
      <c r="AO33" s="2" t="s">
        <v>10</v>
      </c>
      <c r="AP33" s="72" t="s">
        <v>834</v>
      </c>
    </row>
    <row r="34" spans="1:42">
      <c r="A34" s="2">
        <f t="shared" si="2"/>
        <v>33</v>
      </c>
      <c r="B34" s="50" t="s">
        <v>946</v>
      </c>
      <c r="C34" s="2">
        <v>23</v>
      </c>
      <c r="D34" s="3" t="str">
        <f t="shared" si="0"/>
        <v>[15-44]</v>
      </c>
      <c r="E34" s="2"/>
      <c r="F34" s="2" t="s">
        <v>865</v>
      </c>
      <c r="G34" s="2" t="s">
        <v>889</v>
      </c>
      <c r="H34" s="41"/>
      <c r="I34" s="155" t="s">
        <v>29</v>
      </c>
      <c r="J34" s="2" t="s">
        <v>1525</v>
      </c>
      <c r="K34" s="2" t="s">
        <v>1526</v>
      </c>
      <c r="L34" s="2" t="s">
        <v>869</v>
      </c>
      <c r="M34" s="2" t="s">
        <v>278</v>
      </c>
      <c r="N34" s="2" t="s">
        <v>13</v>
      </c>
      <c r="O34" s="2" t="s">
        <v>14</v>
      </c>
      <c r="P34" s="4">
        <v>45567</v>
      </c>
      <c r="Q34" s="5" t="str">
        <f t="shared" si="1"/>
        <v>S40</v>
      </c>
      <c r="R34" s="4">
        <v>45567</v>
      </c>
      <c r="S34" s="2" t="s">
        <v>870</v>
      </c>
      <c r="T34" s="2" t="s">
        <v>870</v>
      </c>
      <c r="U34" s="2" t="s">
        <v>870</v>
      </c>
      <c r="V34" s="2" t="s">
        <v>870</v>
      </c>
      <c r="W34" s="2"/>
      <c r="X34" s="2" t="s">
        <v>873</v>
      </c>
      <c r="Y34" s="2" t="s">
        <v>871</v>
      </c>
      <c r="Z34" s="2" t="s">
        <v>871</v>
      </c>
      <c r="AA34" s="2" t="s">
        <v>871</v>
      </c>
      <c r="AB34" s="2" t="s">
        <v>871</v>
      </c>
      <c r="AC34" s="2" t="s">
        <v>874</v>
      </c>
      <c r="AD34" s="2" t="s">
        <v>871</v>
      </c>
      <c r="AE34" s="2" t="s">
        <v>870</v>
      </c>
      <c r="AF34" s="2" t="s">
        <v>875</v>
      </c>
      <c r="AG34" s="50" t="s">
        <v>876</v>
      </c>
      <c r="AH34" s="2" t="s">
        <v>821</v>
      </c>
      <c r="AI34" s="4" t="s">
        <v>897</v>
      </c>
      <c r="AJ34" s="2" t="s">
        <v>877</v>
      </c>
      <c r="AK34" s="2" t="s">
        <v>814</v>
      </c>
      <c r="AL34" s="2" t="s">
        <v>13</v>
      </c>
      <c r="AM34" s="2" t="s">
        <v>278</v>
      </c>
      <c r="AN34" s="2" t="s">
        <v>280</v>
      </c>
      <c r="AO34" s="47" t="s">
        <v>10</v>
      </c>
      <c r="AP34" s="72" t="s">
        <v>834</v>
      </c>
    </row>
    <row r="35" spans="1:42">
      <c r="A35" s="2">
        <f t="shared" si="2"/>
        <v>34</v>
      </c>
      <c r="B35" s="50" t="s">
        <v>947</v>
      </c>
      <c r="C35" s="2">
        <v>55</v>
      </c>
      <c r="D35" s="3" t="str">
        <f t="shared" si="0"/>
        <v>[45-59]</v>
      </c>
      <c r="E35" s="2"/>
      <c r="F35" s="2" t="s">
        <v>865</v>
      </c>
      <c r="G35" s="2" t="s">
        <v>948</v>
      </c>
      <c r="H35" s="41">
        <v>93179120</v>
      </c>
      <c r="I35" s="155" t="s">
        <v>32</v>
      </c>
      <c r="J35" s="2"/>
      <c r="K35" s="2"/>
      <c r="L35" s="2" t="s">
        <v>949</v>
      </c>
      <c r="M35" s="2" t="s">
        <v>409</v>
      </c>
      <c r="N35" s="2" t="s">
        <v>13</v>
      </c>
      <c r="O35" s="2" t="s">
        <v>14</v>
      </c>
      <c r="P35" s="4">
        <v>45567</v>
      </c>
      <c r="Q35" s="5" t="str">
        <f t="shared" si="1"/>
        <v>S40</v>
      </c>
      <c r="R35" s="4">
        <v>45569</v>
      </c>
      <c r="S35" s="2" t="s">
        <v>870</v>
      </c>
      <c r="T35" s="2" t="s">
        <v>871</v>
      </c>
      <c r="U35" s="2" t="s">
        <v>871</v>
      </c>
      <c r="V35" s="2" t="s">
        <v>870</v>
      </c>
      <c r="W35" s="2"/>
      <c r="X35" s="2" t="s">
        <v>873</v>
      </c>
      <c r="Y35" s="2" t="s">
        <v>871</v>
      </c>
      <c r="Z35" s="2" t="s">
        <v>871</v>
      </c>
      <c r="AA35" s="2" t="s">
        <v>871</v>
      </c>
      <c r="AB35" s="2" t="s">
        <v>871</v>
      </c>
      <c r="AC35" s="2" t="s">
        <v>950</v>
      </c>
      <c r="AD35" s="2" t="s">
        <v>871</v>
      </c>
      <c r="AE35" s="2" t="s">
        <v>870</v>
      </c>
      <c r="AF35" s="2" t="s">
        <v>892</v>
      </c>
      <c r="AG35" s="2" t="s">
        <v>903</v>
      </c>
      <c r="AH35" s="2" t="s">
        <v>821</v>
      </c>
      <c r="AI35" s="4">
        <v>45570</v>
      </c>
      <c r="AJ35" s="2" t="s">
        <v>884</v>
      </c>
      <c r="AK35" s="2" t="s">
        <v>815</v>
      </c>
      <c r="AL35" s="2" t="s">
        <v>13</v>
      </c>
      <c r="AM35" s="2" t="s">
        <v>409</v>
      </c>
      <c r="AN35" s="2" t="s">
        <v>411</v>
      </c>
      <c r="AO35" s="2" t="s">
        <v>18</v>
      </c>
      <c r="AP35" s="1" t="s">
        <v>834</v>
      </c>
    </row>
    <row r="36" spans="1:42">
      <c r="A36" s="2">
        <f t="shared" si="2"/>
        <v>35</v>
      </c>
      <c r="B36" s="50" t="s">
        <v>951</v>
      </c>
      <c r="C36" s="2">
        <v>11</v>
      </c>
      <c r="D36" s="3" t="str">
        <f t="shared" si="0"/>
        <v>[5-14]</v>
      </c>
      <c r="E36" s="2"/>
      <c r="F36" s="2" t="s">
        <v>865</v>
      </c>
      <c r="G36" s="2" t="s">
        <v>886</v>
      </c>
      <c r="H36" s="41">
        <v>90704984</v>
      </c>
      <c r="I36" s="155" t="s">
        <v>17</v>
      </c>
      <c r="J36" s="2"/>
      <c r="K36" s="2"/>
      <c r="L36" s="2" t="s">
        <v>924</v>
      </c>
      <c r="M36" s="2" t="s">
        <v>278</v>
      </c>
      <c r="N36" s="2" t="s">
        <v>13</v>
      </c>
      <c r="O36" s="2" t="s">
        <v>14</v>
      </c>
      <c r="P36" s="4">
        <v>45566</v>
      </c>
      <c r="Q36" s="5" t="str">
        <f t="shared" si="1"/>
        <v>S40</v>
      </c>
      <c r="R36" s="4">
        <v>45568</v>
      </c>
      <c r="S36" s="2" t="s">
        <v>870</v>
      </c>
      <c r="T36" s="2" t="s">
        <v>870</v>
      </c>
      <c r="U36" s="2" t="s">
        <v>871</v>
      </c>
      <c r="V36" s="2" t="s">
        <v>871</v>
      </c>
      <c r="W36" s="2"/>
      <c r="X36" s="2" t="s">
        <v>873</v>
      </c>
      <c r="Y36" s="2" t="s">
        <v>871</v>
      </c>
      <c r="Z36" s="2" t="s">
        <v>871</v>
      </c>
      <c r="AA36" s="2" t="s">
        <v>871</v>
      </c>
      <c r="AB36" s="2" t="s">
        <v>871</v>
      </c>
      <c r="AC36" s="2" t="s">
        <v>874</v>
      </c>
      <c r="AD36" s="2" t="s">
        <v>871</v>
      </c>
      <c r="AE36" s="2" t="s">
        <v>870</v>
      </c>
      <c r="AF36" s="2" t="s">
        <v>892</v>
      </c>
      <c r="AG36" s="2" t="s">
        <v>903</v>
      </c>
      <c r="AH36" s="2" t="s">
        <v>821</v>
      </c>
      <c r="AI36" s="4">
        <v>45569</v>
      </c>
      <c r="AJ36" s="2" t="s">
        <v>877</v>
      </c>
      <c r="AK36" s="2" t="s">
        <v>815</v>
      </c>
      <c r="AL36" s="2" t="s">
        <v>13</v>
      </c>
      <c r="AM36" s="2" t="s">
        <v>286</v>
      </c>
      <c r="AN36" s="2" t="s">
        <v>288</v>
      </c>
      <c r="AO36" s="2" t="s">
        <v>18</v>
      </c>
      <c r="AP36" s="72" t="s">
        <v>834</v>
      </c>
    </row>
    <row r="37" spans="1:42">
      <c r="A37" s="2">
        <f t="shared" si="2"/>
        <v>36</v>
      </c>
      <c r="B37" s="50" t="s">
        <v>952</v>
      </c>
      <c r="C37" s="7">
        <v>9</v>
      </c>
      <c r="D37" s="3" t="str">
        <f t="shared" si="0"/>
        <v>[5-14]</v>
      </c>
      <c r="E37" s="7"/>
      <c r="F37" s="7" t="s">
        <v>896</v>
      </c>
      <c r="G37" s="7" t="s">
        <v>953</v>
      </c>
      <c r="H37" s="42">
        <v>71987815</v>
      </c>
      <c r="I37" s="156" t="s">
        <v>42</v>
      </c>
      <c r="J37" s="7"/>
      <c r="K37" s="7"/>
      <c r="L37" s="7" t="s">
        <v>954</v>
      </c>
      <c r="M37" s="7" t="s">
        <v>955</v>
      </c>
      <c r="N37" s="2" t="s">
        <v>41</v>
      </c>
      <c r="O37" s="7" t="s">
        <v>769</v>
      </c>
      <c r="P37" s="8">
        <v>45567</v>
      </c>
      <c r="Q37" s="5" t="str">
        <f t="shared" si="1"/>
        <v>S40</v>
      </c>
      <c r="R37" s="8">
        <v>45567</v>
      </c>
      <c r="S37" s="9" t="s">
        <v>873</v>
      </c>
      <c r="T37" s="9" t="s">
        <v>873</v>
      </c>
      <c r="U37" s="9" t="s">
        <v>913</v>
      </c>
      <c r="V37" s="9" t="s">
        <v>873</v>
      </c>
      <c r="W37" s="9" t="s">
        <v>913</v>
      </c>
      <c r="X37" s="2" t="s">
        <v>873</v>
      </c>
      <c r="Y37" s="7" t="s">
        <v>820</v>
      </c>
      <c r="Z37" s="7"/>
      <c r="AA37" s="7"/>
      <c r="AB37" s="7"/>
      <c r="AC37" s="7"/>
      <c r="AD37" s="7"/>
      <c r="AE37" s="8" t="s">
        <v>873</v>
      </c>
      <c r="AF37" s="2" t="s">
        <v>875</v>
      </c>
      <c r="AG37" s="50" t="s">
        <v>876</v>
      </c>
      <c r="AH37" s="7" t="s">
        <v>821</v>
      </c>
      <c r="AI37" s="8">
        <v>45572</v>
      </c>
      <c r="AJ37" s="2" t="s">
        <v>877</v>
      </c>
      <c r="AK37" s="2" t="s">
        <v>814</v>
      </c>
      <c r="AL37" s="2" t="s">
        <v>41</v>
      </c>
      <c r="AM37" s="2" t="s">
        <v>441</v>
      </c>
      <c r="AN37" s="2" t="s">
        <v>443</v>
      </c>
      <c r="AO37" s="47" t="s">
        <v>10</v>
      </c>
      <c r="AP37" s="50" t="s">
        <v>1070</v>
      </c>
    </row>
    <row r="38" spans="1:42">
      <c r="A38" s="2">
        <f t="shared" si="2"/>
        <v>37</v>
      </c>
      <c r="B38" s="50" t="s">
        <v>956</v>
      </c>
      <c r="C38" s="7">
        <v>6</v>
      </c>
      <c r="D38" s="3" t="str">
        <f t="shared" si="0"/>
        <v>[5-14]</v>
      </c>
      <c r="E38" s="7"/>
      <c r="F38" s="2" t="s">
        <v>865</v>
      </c>
      <c r="G38" s="7" t="s">
        <v>953</v>
      </c>
      <c r="H38" s="42">
        <v>71987815</v>
      </c>
      <c r="I38" s="156" t="s">
        <v>42</v>
      </c>
      <c r="J38" s="7"/>
      <c r="K38" s="7"/>
      <c r="L38" s="9" t="s">
        <v>957</v>
      </c>
      <c r="M38" s="7" t="s">
        <v>955</v>
      </c>
      <c r="N38" s="2" t="s">
        <v>41</v>
      </c>
      <c r="O38" s="7" t="s">
        <v>769</v>
      </c>
      <c r="P38" s="8">
        <v>45564</v>
      </c>
      <c r="Q38" s="5" t="str">
        <f t="shared" si="1"/>
        <v>S39</v>
      </c>
      <c r="R38" s="8">
        <v>45564</v>
      </c>
      <c r="S38" s="9" t="s">
        <v>873</v>
      </c>
      <c r="T38" s="9" t="s">
        <v>873</v>
      </c>
      <c r="U38" s="9" t="s">
        <v>913</v>
      </c>
      <c r="V38" s="9" t="s">
        <v>913</v>
      </c>
      <c r="W38" s="9" t="s">
        <v>958</v>
      </c>
      <c r="X38" s="2" t="s">
        <v>873</v>
      </c>
      <c r="Y38" s="7" t="s">
        <v>821</v>
      </c>
      <c r="Z38" s="7"/>
      <c r="AA38" s="7"/>
      <c r="AB38" s="7"/>
      <c r="AC38" s="7"/>
      <c r="AD38" s="7"/>
      <c r="AE38" s="2" t="s">
        <v>871</v>
      </c>
      <c r="AF38" s="7" t="s">
        <v>909</v>
      </c>
      <c r="AG38" s="2" t="s">
        <v>1066</v>
      </c>
      <c r="AH38" s="7" t="s">
        <v>820</v>
      </c>
      <c r="AI38" s="7"/>
      <c r="AJ38" s="2" t="s">
        <v>877</v>
      </c>
      <c r="AK38" s="2" t="s">
        <v>815</v>
      </c>
      <c r="AL38" s="2" t="s">
        <v>41</v>
      </c>
      <c r="AM38" s="2" t="s">
        <v>441</v>
      </c>
      <c r="AN38" s="2" t="s">
        <v>443</v>
      </c>
      <c r="AO38" s="2" t="s">
        <v>18</v>
      </c>
      <c r="AP38" s="50" t="s">
        <v>1070</v>
      </c>
    </row>
    <row r="39" spans="1:42">
      <c r="A39" s="2">
        <f t="shared" si="2"/>
        <v>38</v>
      </c>
      <c r="B39" s="51" t="s">
        <v>959</v>
      </c>
      <c r="C39" s="7">
        <v>3</v>
      </c>
      <c r="D39" s="3" t="str">
        <f t="shared" si="0"/>
        <v>[2-4]</v>
      </c>
      <c r="E39" s="7"/>
      <c r="F39" s="7" t="s">
        <v>896</v>
      </c>
      <c r="G39" s="7" t="s">
        <v>960</v>
      </c>
      <c r="H39" s="42">
        <v>71987815</v>
      </c>
      <c r="I39" s="156" t="s">
        <v>42</v>
      </c>
      <c r="J39" s="7"/>
      <c r="K39" s="7"/>
      <c r="L39" s="9" t="s">
        <v>957</v>
      </c>
      <c r="M39" s="7" t="s">
        <v>955</v>
      </c>
      <c r="N39" s="2" t="s">
        <v>41</v>
      </c>
      <c r="O39" s="7" t="s">
        <v>769</v>
      </c>
      <c r="P39" s="8">
        <v>45566</v>
      </c>
      <c r="Q39" s="5" t="str">
        <f t="shared" si="1"/>
        <v>S40</v>
      </c>
      <c r="R39" s="8">
        <v>45566</v>
      </c>
      <c r="S39" s="9" t="s">
        <v>873</v>
      </c>
      <c r="T39" s="9" t="s">
        <v>873</v>
      </c>
      <c r="U39" s="9" t="s">
        <v>913</v>
      </c>
      <c r="V39" s="9" t="s">
        <v>873</v>
      </c>
      <c r="W39" s="9" t="s">
        <v>913</v>
      </c>
      <c r="X39" s="2" t="s">
        <v>873</v>
      </c>
      <c r="Y39" s="7" t="s">
        <v>821</v>
      </c>
      <c r="Z39" s="7"/>
      <c r="AA39" s="7"/>
      <c r="AB39" s="7"/>
      <c r="AC39" s="7"/>
      <c r="AD39" s="7"/>
      <c r="AE39" s="2" t="s">
        <v>871</v>
      </c>
      <c r="AF39" s="7" t="s">
        <v>909</v>
      </c>
      <c r="AG39" s="2" t="s">
        <v>1066</v>
      </c>
      <c r="AH39" s="7" t="s">
        <v>820</v>
      </c>
      <c r="AI39" s="7"/>
      <c r="AJ39" s="2" t="s">
        <v>877</v>
      </c>
      <c r="AK39" s="2" t="s">
        <v>815</v>
      </c>
      <c r="AL39" s="2" t="s">
        <v>41</v>
      </c>
      <c r="AM39" s="2" t="s">
        <v>441</v>
      </c>
      <c r="AN39" s="2" t="s">
        <v>443</v>
      </c>
      <c r="AO39" s="2" t="s">
        <v>18</v>
      </c>
      <c r="AP39" s="50" t="s">
        <v>1070</v>
      </c>
    </row>
    <row r="40" spans="1:42">
      <c r="A40" s="2">
        <f t="shared" si="2"/>
        <v>39</v>
      </c>
      <c r="B40" s="50" t="s">
        <v>961</v>
      </c>
      <c r="C40" s="7">
        <v>58</v>
      </c>
      <c r="D40" s="3" t="str">
        <f t="shared" si="0"/>
        <v>[45-59]</v>
      </c>
      <c r="E40" s="7"/>
      <c r="F40" s="7" t="s">
        <v>896</v>
      </c>
      <c r="G40" s="7" t="s">
        <v>962</v>
      </c>
      <c r="H40" s="42">
        <v>97716719</v>
      </c>
      <c r="I40" s="156" t="s">
        <v>42</v>
      </c>
      <c r="J40" s="7"/>
      <c r="K40" s="7"/>
      <c r="L40" s="9" t="s">
        <v>957</v>
      </c>
      <c r="M40" s="7" t="s">
        <v>955</v>
      </c>
      <c r="N40" s="2" t="s">
        <v>41</v>
      </c>
      <c r="O40" s="7" t="s">
        <v>769</v>
      </c>
      <c r="P40" s="8">
        <v>45562</v>
      </c>
      <c r="Q40" s="5" t="str">
        <f t="shared" si="1"/>
        <v>S39</v>
      </c>
      <c r="R40" s="8">
        <v>45562</v>
      </c>
      <c r="S40" s="9" t="s">
        <v>873</v>
      </c>
      <c r="T40" s="9" t="s">
        <v>913</v>
      </c>
      <c r="U40" s="9" t="s">
        <v>913</v>
      </c>
      <c r="V40" s="9" t="s">
        <v>913</v>
      </c>
      <c r="W40" s="9" t="s">
        <v>913</v>
      </c>
      <c r="X40" s="2" t="s">
        <v>873</v>
      </c>
      <c r="Y40" s="7" t="s">
        <v>821</v>
      </c>
      <c r="Z40" s="7"/>
      <c r="AA40" s="7"/>
      <c r="AB40" s="7"/>
      <c r="AC40" s="7"/>
      <c r="AD40" s="7"/>
      <c r="AE40" s="2" t="s">
        <v>871</v>
      </c>
      <c r="AF40" s="7" t="s">
        <v>909</v>
      </c>
      <c r="AG40" s="2" t="s">
        <v>1066</v>
      </c>
      <c r="AH40" s="7" t="s">
        <v>820</v>
      </c>
      <c r="AI40" s="7"/>
      <c r="AJ40" s="2" t="s">
        <v>877</v>
      </c>
      <c r="AK40" s="2" t="s">
        <v>815</v>
      </c>
      <c r="AL40" s="2" t="s">
        <v>41</v>
      </c>
      <c r="AM40" s="2" t="s">
        <v>441</v>
      </c>
      <c r="AN40" s="2" t="s">
        <v>443</v>
      </c>
      <c r="AO40" s="2" t="s">
        <v>18</v>
      </c>
      <c r="AP40" s="50" t="s">
        <v>1068</v>
      </c>
    </row>
    <row r="41" spans="1:42">
      <c r="A41" s="2">
        <f t="shared" si="2"/>
        <v>40</v>
      </c>
      <c r="B41" s="50" t="s">
        <v>963</v>
      </c>
      <c r="C41" s="7">
        <v>20</v>
      </c>
      <c r="D41" s="3" t="str">
        <f t="shared" si="0"/>
        <v>[15-44]</v>
      </c>
      <c r="E41" s="7"/>
      <c r="F41" s="2" t="s">
        <v>865</v>
      </c>
      <c r="G41" s="7" t="s">
        <v>953</v>
      </c>
      <c r="H41" s="42">
        <v>71987815</v>
      </c>
      <c r="I41" s="156" t="s">
        <v>42</v>
      </c>
      <c r="J41" s="7"/>
      <c r="K41" s="7"/>
      <c r="L41" s="7" t="s">
        <v>954</v>
      </c>
      <c r="M41" s="7" t="s">
        <v>955</v>
      </c>
      <c r="N41" s="2" t="s">
        <v>41</v>
      </c>
      <c r="O41" s="7" t="s">
        <v>769</v>
      </c>
      <c r="P41" s="8">
        <v>45567</v>
      </c>
      <c r="Q41" s="5" t="str">
        <f t="shared" si="1"/>
        <v>S40</v>
      </c>
      <c r="R41" s="8">
        <v>45567</v>
      </c>
      <c r="S41" s="9" t="s">
        <v>873</v>
      </c>
      <c r="T41" s="9" t="s">
        <v>873</v>
      </c>
      <c r="U41" s="9" t="s">
        <v>913</v>
      </c>
      <c r="V41" s="9" t="s">
        <v>873</v>
      </c>
      <c r="W41" s="9" t="s">
        <v>913</v>
      </c>
      <c r="X41" s="2" t="s">
        <v>873</v>
      </c>
      <c r="Y41" s="7" t="s">
        <v>820</v>
      </c>
      <c r="Z41" s="7"/>
      <c r="AA41" s="7"/>
      <c r="AB41" s="7"/>
      <c r="AC41" s="7"/>
      <c r="AD41" s="7"/>
      <c r="AE41" s="2" t="s">
        <v>871</v>
      </c>
      <c r="AF41" s="7" t="s">
        <v>909</v>
      </c>
      <c r="AG41" s="2" t="s">
        <v>1066</v>
      </c>
      <c r="AH41" s="7" t="s">
        <v>873</v>
      </c>
      <c r="AI41" s="8">
        <v>45572</v>
      </c>
      <c r="AJ41" s="2" t="s">
        <v>877</v>
      </c>
      <c r="AK41" s="2" t="s">
        <v>815</v>
      </c>
      <c r="AL41" s="2" t="s">
        <v>41</v>
      </c>
      <c r="AM41" s="2" t="s">
        <v>441</v>
      </c>
      <c r="AN41" s="2" t="s">
        <v>443</v>
      </c>
      <c r="AO41" s="2" t="s">
        <v>18</v>
      </c>
      <c r="AP41" s="50" t="s">
        <v>1068</v>
      </c>
    </row>
    <row r="42" spans="1:42">
      <c r="A42" s="2">
        <f t="shared" si="2"/>
        <v>41</v>
      </c>
      <c r="B42" s="50" t="s">
        <v>964</v>
      </c>
      <c r="C42" s="7">
        <v>79</v>
      </c>
      <c r="D42" s="3" t="str">
        <f t="shared" si="0"/>
        <v>[60 et plus]</v>
      </c>
      <c r="E42" s="7"/>
      <c r="F42" s="2" t="s">
        <v>865</v>
      </c>
      <c r="G42" s="7" t="s">
        <v>965</v>
      </c>
      <c r="H42" s="42" t="s">
        <v>966</v>
      </c>
      <c r="I42" s="156" t="s">
        <v>42</v>
      </c>
      <c r="J42" s="7"/>
      <c r="K42" s="7"/>
      <c r="L42" s="7" t="s">
        <v>954</v>
      </c>
      <c r="M42" s="7" t="s">
        <v>955</v>
      </c>
      <c r="N42" s="2" t="s">
        <v>41</v>
      </c>
      <c r="O42" s="7" t="s">
        <v>769</v>
      </c>
      <c r="P42" s="8">
        <v>45567</v>
      </c>
      <c r="Q42" s="5" t="str">
        <f t="shared" si="1"/>
        <v>S40</v>
      </c>
      <c r="R42" s="8">
        <v>45568</v>
      </c>
      <c r="S42" s="9" t="s">
        <v>873</v>
      </c>
      <c r="T42" s="9" t="s">
        <v>873</v>
      </c>
      <c r="U42" s="9" t="s">
        <v>913</v>
      </c>
      <c r="V42" s="9" t="s">
        <v>873</v>
      </c>
      <c r="W42" s="9" t="s">
        <v>913</v>
      </c>
      <c r="X42" s="2" t="s">
        <v>873</v>
      </c>
      <c r="Y42" s="7" t="s">
        <v>820</v>
      </c>
      <c r="Z42" s="7"/>
      <c r="AA42" s="7"/>
      <c r="AB42" s="7"/>
      <c r="AC42" s="7"/>
      <c r="AD42" s="7"/>
      <c r="AE42" s="8" t="s">
        <v>873</v>
      </c>
      <c r="AF42" s="2" t="s">
        <v>875</v>
      </c>
      <c r="AG42" s="50" t="s">
        <v>876</v>
      </c>
      <c r="AH42" s="7" t="s">
        <v>821</v>
      </c>
      <c r="AI42" s="8">
        <v>45572</v>
      </c>
      <c r="AJ42" s="2" t="s">
        <v>877</v>
      </c>
      <c r="AK42" s="2" t="s">
        <v>814</v>
      </c>
      <c r="AL42" s="2" t="s">
        <v>41</v>
      </c>
      <c r="AM42" s="2" t="s">
        <v>441</v>
      </c>
      <c r="AN42" s="2" t="s">
        <v>443</v>
      </c>
      <c r="AO42" s="47" t="s">
        <v>10</v>
      </c>
      <c r="AP42" s="50" t="s">
        <v>1070</v>
      </c>
    </row>
    <row r="43" spans="1:42">
      <c r="A43" s="2">
        <f t="shared" si="2"/>
        <v>42</v>
      </c>
      <c r="B43" s="50" t="s">
        <v>967</v>
      </c>
      <c r="C43" s="7">
        <v>18</v>
      </c>
      <c r="D43" s="3" t="str">
        <f t="shared" si="0"/>
        <v>[15-44]</v>
      </c>
      <c r="E43" s="7"/>
      <c r="F43" s="2" t="s">
        <v>865</v>
      </c>
      <c r="G43" s="7" t="s">
        <v>953</v>
      </c>
      <c r="H43" s="42">
        <v>99338323</v>
      </c>
      <c r="I43" s="156" t="s">
        <v>43</v>
      </c>
      <c r="J43" s="7"/>
      <c r="K43" s="7"/>
      <c r="L43" s="7" t="s">
        <v>968</v>
      </c>
      <c r="M43" s="7" t="s">
        <v>969</v>
      </c>
      <c r="N43" s="2" t="s">
        <v>41</v>
      </c>
      <c r="O43" s="7" t="s">
        <v>769</v>
      </c>
      <c r="P43" s="8">
        <v>45568</v>
      </c>
      <c r="Q43" s="5" t="str">
        <f t="shared" si="1"/>
        <v>S40</v>
      </c>
      <c r="R43" s="8">
        <v>45569</v>
      </c>
      <c r="S43" s="9" t="s">
        <v>873</v>
      </c>
      <c r="T43" s="9" t="s">
        <v>873</v>
      </c>
      <c r="U43" s="9" t="s">
        <v>873</v>
      </c>
      <c r="V43" s="9" t="s">
        <v>913</v>
      </c>
      <c r="W43" s="9" t="s">
        <v>913</v>
      </c>
      <c r="X43" s="2" t="s">
        <v>873</v>
      </c>
      <c r="Y43" s="7"/>
      <c r="Z43" s="7"/>
      <c r="AA43" s="7"/>
      <c r="AB43" s="7"/>
      <c r="AC43" s="7"/>
      <c r="AD43" s="7"/>
      <c r="AE43" s="8" t="s">
        <v>871</v>
      </c>
      <c r="AF43" s="7" t="s">
        <v>909</v>
      </c>
      <c r="AG43" s="2" t="s">
        <v>1066</v>
      </c>
      <c r="AH43" s="7" t="s">
        <v>821</v>
      </c>
      <c r="AI43" s="8">
        <v>45571</v>
      </c>
      <c r="AJ43" s="2" t="s">
        <v>877</v>
      </c>
      <c r="AK43" s="2" t="s">
        <v>815</v>
      </c>
      <c r="AL43" s="2" t="s">
        <v>41</v>
      </c>
      <c r="AM43" s="2" t="s">
        <v>464</v>
      </c>
      <c r="AN43" s="2" t="s">
        <v>473</v>
      </c>
      <c r="AO43" s="2" t="s">
        <v>18</v>
      </c>
      <c r="AP43" s="50" t="s">
        <v>1070</v>
      </c>
    </row>
    <row r="44" spans="1:42">
      <c r="A44" s="2">
        <f t="shared" si="2"/>
        <v>43</v>
      </c>
      <c r="B44" s="50" t="s">
        <v>970</v>
      </c>
      <c r="C44" s="7">
        <v>50</v>
      </c>
      <c r="D44" s="3" t="str">
        <f t="shared" si="0"/>
        <v>[45-59]</v>
      </c>
      <c r="E44" s="7"/>
      <c r="F44" s="7" t="s">
        <v>896</v>
      </c>
      <c r="G44" s="7" t="s">
        <v>962</v>
      </c>
      <c r="H44" s="42">
        <v>99338323</v>
      </c>
      <c r="I44" s="156" t="s">
        <v>43</v>
      </c>
      <c r="J44" s="7"/>
      <c r="K44" s="7"/>
      <c r="L44" s="7" t="s">
        <v>968</v>
      </c>
      <c r="M44" s="7" t="s">
        <v>969</v>
      </c>
      <c r="N44" s="2" t="s">
        <v>41</v>
      </c>
      <c r="O44" s="7" t="s">
        <v>769</v>
      </c>
      <c r="P44" s="8">
        <v>45568</v>
      </c>
      <c r="Q44" s="5" t="str">
        <f t="shared" si="1"/>
        <v>S40</v>
      </c>
      <c r="R44" s="8">
        <v>45569</v>
      </c>
      <c r="S44" s="9" t="s">
        <v>873</v>
      </c>
      <c r="T44" s="9" t="s">
        <v>913</v>
      </c>
      <c r="U44" s="9" t="s">
        <v>873</v>
      </c>
      <c r="V44" s="9" t="s">
        <v>913</v>
      </c>
      <c r="W44" s="9" t="s">
        <v>913</v>
      </c>
      <c r="X44" s="2" t="s">
        <v>873</v>
      </c>
      <c r="Y44" s="7"/>
      <c r="Z44" s="7"/>
      <c r="AA44" s="7"/>
      <c r="AB44" s="7"/>
      <c r="AC44" s="7"/>
      <c r="AD44" s="7"/>
      <c r="AE44" s="8" t="s">
        <v>873</v>
      </c>
      <c r="AF44" s="2" t="s">
        <v>892</v>
      </c>
      <c r="AG44" s="2" t="s">
        <v>1066</v>
      </c>
      <c r="AH44" s="7" t="s">
        <v>821</v>
      </c>
      <c r="AI44" s="8">
        <v>45571</v>
      </c>
      <c r="AJ44" s="2" t="s">
        <v>877</v>
      </c>
      <c r="AK44" s="2" t="s">
        <v>815</v>
      </c>
      <c r="AL44" s="2" t="s">
        <v>41</v>
      </c>
      <c r="AM44" s="2" t="s">
        <v>464</v>
      </c>
      <c r="AN44" s="2" t="s">
        <v>473</v>
      </c>
      <c r="AO44" s="2" t="s">
        <v>18</v>
      </c>
      <c r="AP44" s="50" t="s">
        <v>1070</v>
      </c>
    </row>
    <row r="45" spans="1:42">
      <c r="A45" s="2">
        <f t="shared" si="2"/>
        <v>44</v>
      </c>
      <c r="B45" s="50" t="s">
        <v>971</v>
      </c>
      <c r="C45" s="2">
        <v>43</v>
      </c>
      <c r="D45" s="3" t="str">
        <f t="shared" si="0"/>
        <v>[15-44]</v>
      </c>
      <c r="E45" s="7"/>
      <c r="F45" s="7" t="s">
        <v>896</v>
      </c>
      <c r="G45" s="7" t="s">
        <v>960</v>
      </c>
      <c r="H45" s="42">
        <v>99338323</v>
      </c>
      <c r="I45" s="156" t="s">
        <v>43</v>
      </c>
      <c r="J45" s="7"/>
      <c r="K45" s="7"/>
      <c r="L45" s="7" t="s">
        <v>968</v>
      </c>
      <c r="M45" s="7" t="s">
        <v>969</v>
      </c>
      <c r="N45" s="2" t="s">
        <v>41</v>
      </c>
      <c r="O45" s="7" t="s">
        <v>769</v>
      </c>
      <c r="P45" s="8">
        <v>45568</v>
      </c>
      <c r="Q45" s="5" t="str">
        <f t="shared" si="1"/>
        <v>S40</v>
      </c>
      <c r="R45" s="8">
        <v>45569</v>
      </c>
      <c r="S45" s="9" t="s">
        <v>873</v>
      </c>
      <c r="T45" s="9" t="s">
        <v>873</v>
      </c>
      <c r="U45" s="9" t="s">
        <v>913</v>
      </c>
      <c r="V45" s="9" t="s">
        <v>913</v>
      </c>
      <c r="W45" s="9" t="s">
        <v>958</v>
      </c>
      <c r="X45" s="2" t="s">
        <v>873</v>
      </c>
      <c r="Y45" s="7"/>
      <c r="Z45" s="7"/>
      <c r="AA45" s="7"/>
      <c r="AB45" s="7"/>
      <c r="AC45" s="7"/>
      <c r="AD45" s="7"/>
      <c r="AE45" s="8" t="s">
        <v>871</v>
      </c>
      <c r="AF45" s="7" t="s">
        <v>909</v>
      </c>
      <c r="AG45" s="2" t="s">
        <v>1066</v>
      </c>
      <c r="AH45" s="7" t="s">
        <v>821</v>
      </c>
      <c r="AI45" s="8">
        <v>45571</v>
      </c>
      <c r="AJ45" s="2" t="s">
        <v>877</v>
      </c>
      <c r="AK45" s="2" t="s">
        <v>815</v>
      </c>
      <c r="AL45" s="2" t="s">
        <v>41</v>
      </c>
      <c r="AM45" s="2" t="s">
        <v>464</v>
      </c>
      <c r="AN45" s="2" t="s">
        <v>473</v>
      </c>
      <c r="AO45" s="2" t="s">
        <v>18</v>
      </c>
      <c r="AP45" s="50" t="s">
        <v>1068</v>
      </c>
    </row>
    <row r="46" spans="1:42">
      <c r="A46" s="2">
        <f t="shared" si="2"/>
        <v>45</v>
      </c>
      <c r="B46" s="50" t="s">
        <v>972</v>
      </c>
      <c r="C46" s="7">
        <v>49</v>
      </c>
      <c r="D46" s="3" t="str">
        <f t="shared" si="0"/>
        <v>[45-59]</v>
      </c>
      <c r="E46" s="7"/>
      <c r="F46" s="7" t="s">
        <v>896</v>
      </c>
      <c r="G46" s="7" t="s">
        <v>962</v>
      </c>
      <c r="H46" s="42">
        <v>99338323</v>
      </c>
      <c r="I46" s="156" t="s">
        <v>43</v>
      </c>
      <c r="J46" s="7"/>
      <c r="K46" s="7"/>
      <c r="L46" s="7" t="s">
        <v>968</v>
      </c>
      <c r="M46" s="7" t="s">
        <v>969</v>
      </c>
      <c r="N46" s="2" t="s">
        <v>41</v>
      </c>
      <c r="O46" s="7" t="s">
        <v>769</v>
      </c>
      <c r="P46" s="8">
        <v>45568</v>
      </c>
      <c r="Q46" s="5" t="str">
        <f t="shared" si="1"/>
        <v>S40</v>
      </c>
      <c r="R46" s="8">
        <v>45569</v>
      </c>
      <c r="S46" s="9" t="s">
        <v>873</v>
      </c>
      <c r="T46" s="9" t="s">
        <v>913</v>
      </c>
      <c r="U46" s="9" t="s">
        <v>873</v>
      </c>
      <c r="V46" s="9" t="s">
        <v>913</v>
      </c>
      <c r="W46" s="9" t="s">
        <v>973</v>
      </c>
      <c r="X46" s="2" t="s">
        <v>873</v>
      </c>
      <c r="Y46" s="7"/>
      <c r="Z46" s="7"/>
      <c r="AA46" s="7"/>
      <c r="AB46" s="7"/>
      <c r="AC46" s="7"/>
      <c r="AD46" s="7"/>
      <c r="AE46" s="8" t="s">
        <v>873</v>
      </c>
      <c r="AF46" s="2" t="s">
        <v>892</v>
      </c>
      <c r="AG46" s="2" t="s">
        <v>1066</v>
      </c>
      <c r="AH46" s="7" t="s">
        <v>821</v>
      </c>
      <c r="AI46" s="8">
        <v>45571</v>
      </c>
      <c r="AJ46" s="2" t="s">
        <v>877</v>
      </c>
      <c r="AK46" s="2" t="s">
        <v>815</v>
      </c>
      <c r="AL46" s="2" t="s">
        <v>41</v>
      </c>
      <c r="AM46" s="2" t="s">
        <v>464</v>
      </c>
      <c r="AN46" s="2" t="s">
        <v>473</v>
      </c>
      <c r="AO46" s="2" t="s">
        <v>18</v>
      </c>
      <c r="AP46" s="50" t="s">
        <v>1070</v>
      </c>
    </row>
    <row r="47" spans="1:42">
      <c r="A47" s="2">
        <f t="shared" si="2"/>
        <v>46</v>
      </c>
      <c r="B47" s="50" t="s">
        <v>974</v>
      </c>
      <c r="C47" s="7">
        <v>14</v>
      </c>
      <c r="D47" s="3" t="str">
        <f t="shared" si="0"/>
        <v>[5-14]</v>
      </c>
      <c r="E47" s="7"/>
      <c r="F47" s="2" t="s">
        <v>865</v>
      </c>
      <c r="G47" s="7" t="s">
        <v>953</v>
      </c>
      <c r="H47" s="42">
        <v>70698344</v>
      </c>
      <c r="I47" s="156" t="s">
        <v>43</v>
      </c>
      <c r="J47" s="7"/>
      <c r="K47" s="7"/>
      <c r="L47" s="7" t="s">
        <v>968</v>
      </c>
      <c r="M47" s="7" t="s">
        <v>969</v>
      </c>
      <c r="N47" s="2" t="s">
        <v>41</v>
      </c>
      <c r="O47" s="7" t="s">
        <v>769</v>
      </c>
      <c r="P47" s="8">
        <v>45568</v>
      </c>
      <c r="Q47" s="5" t="str">
        <f t="shared" si="1"/>
        <v>S40</v>
      </c>
      <c r="R47" s="8">
        <v>45569</v>
      </c>
      <c r="S47" s="9" t="s">
        <v>873</v>
      </c>
      <c r="T47" s="9" t="s">
        <v>873</v>
      </c>
      <c r="U47" s="9" t="s">
        <v>913</v>
      </c>
      <c r="V47" s="9" t="s">
        <v>913</v>
      </c>
      <c r="W47" s="9" t="s">
        <v>975</v>
      </c>
      <c r="X47" s="2" t="s">
        <v>873</v>
      </c>
      <c r="Y47" s="7"/>
      <c r="Z47" s="7"/>
      <c r="AA47" s="7"/>
      <c r="AB47" s="7"/>
      <c r="AC47" s="7"/>
      <c r="AD47" s="7"/>
      <c r="AE47" s="8" t="s">
        <v>871</v>
      </c>
      <c r="AF47" s="7" t="s">
        <v>909</v>
      </c>
      <c r="AG47" s="2" t="s">
        <v>1066</v>
      </c>
      <c r="AH47" s="7" t="s">
        <v>821</v>
      </c>
      <c r="AI47" s="8">
        <v>45571</v>
      </c>
      <c r="AJ47" s="2" t="s">
        <v>877</v>
      </c>
      <c r="AK47" s="2" t="s">
        <v>815</v>
      </c>
      <c r="AL47" s="2" t="s">
        <v>41</v>
      </c>
      <c r="AM47" s="2" t="s">
        <v>464</v>
      </c>
      <c r="AN47" s="2" t="s">
        <v>473</v>
      </c>
      <c r="AO47" s="2" t="s">
        <v>18</v>
      </c>
      <c r="AP47" s="50" t="s">
        <v>1068</v>
      </c>
    </row>
    <row r="48" spans="1:42">
      <c r="A48" s="2">
        <f t="shared" si="2"/>
        <v>47</v>
      </c>
      <c r="B48" s="50" t="s">
        <v>976</v>
      </c>
      <c r="C48" s="7">
        <v>18</v>
      </c>
      <c r="D48" s="3" t="str">
        <f t="shared" si="0"/>
        <v>[15-44]</v>
      </c>
      <c r="E48" s="7"/>
      <c r="F48" s="7" t="s">
        <v>896</v>
      </c>
      <c r="G48" s="7" t="s">
        <v>962</v>
      </c>
      <c r="H48" s="42">
        <v>99338323</v>
      </c>
      <c r="I48" s="156" t="s">
        <v>43</v>
      </c>
      <c r="J48" s="7"/>
      <c r="K48" s="7"/>
      <c r="L48" s="7" t="s">
        <v>968</v>
      </c>
      <c r="M48" s="7" t="s">
        <v>969</v>
      </c>
      <c r="N48" s="2" t="s">
        <v>41</v>
      </c>
      <c r="O48" s="7" t="s">
        <v>769</v>
      </c>
      <c r="P48" s="8">
        <v>45568</v>
      </c>
      <c r="Q48" s="5" t="str">
        <f t="shared" si="1"/>
        <v>S40</v>
      </c>
      <c r="R48" s="8">
        <v>45569</v>
      </c>
      <c r="S48" s="9" t="s">
        <v>873</v>
      </c>
      <c r="T48" s="9" t="s">
        <v>873</v>
      </c>
      <c r="U48" s="9" t="s">
        <v>913</v>
      </c>
      <c r="V48" s="9" t="s">
        <v>913</v>
      </c>
      <c r="W48" s="9" t="s">
        <v>913</v>
      </c>
      <c r="X48" s="2" t="s">
        <v>873</v>
      </c>
      <c r="Y48" s="7"/>
      <c r="Z48" s="7"/>
      <c r="AA48" s="7"/>
      <c r="AB48" s="7"/>
      <c r="AC48" s="7"/>
      <c r="AD48" s="7"/>
      <c r="AE48" s="7" t="s">
        <v>871</v>
      </c>
      <c r="AF48" s="7" t="s">
        <v>909</v>
      </c>
      <c r="AG48" s="2" t="s">
        <v>1066</v>
      </c>
      <c r="AH48" s="7" t="s">
        <v>821</v>
      </c>
      <c r="AI48" s="8">
        <v>45571</v>
      </c>
      <c r="AJ48" s="2" t="s">
        <v>877</v>
      </c>
      <c r="AK48" s="2" t="s">
        <v>815</v>
      </c>
      <c r="AL48" s="2" t="s">
        <v>41</v>
      </c>
      <c r="AM48" s="2" t="s">
        <v>464</v>
      </c>
      <c r="AN48" s="2" t="s">
        <v>473</v>
      </c>
      <c r="AO48" s="2" t="s">
        <v>18</v>
      </c>
      <c r="AP48" s="50" t="s">
        <v>1068</v>
      </c>
    </row>
    <row r="49" spans="1:42">
      <c r="A49" s="2">
        <f t="shared" si="2"/>
        <v>48</v>
      </c>
      <c r="B49" s="50" t="s">
        <v>977</v>
      </c>
      <c r="C49" s="7">
        <v>33</v>
      </c>
      <c r="D49" s="3" t="str">
        <f t="shared" si="0"/>
        <v>[15-44]</v>
      </c>
      <c r="E49" s="7"/>
      <c r="F49" s="7" t="s">
        <v>896</v>
      </c>
      <c r="G49" s="7" t="s">
        <v>978</v>
      </c>
      <c r="H49" s="42">
        <v>70104629</v>
      </c>
      <c r="I49" s="156" t="s">
        <v>43</v>
      </c>
      <c r="J49" s="7"/>
      <c r="K49" s="7"/>
      <c r="L49" s="7" t="s">
        <v>968</v>
      </c>
      <c r="M49" s="7" t="s">
        <v>969</v>
      </c>
      <c r="N49" s="2" t="s">
        <v>41</v>
      </c>
      <c r="O49" s="7" t="s">
        <v>769</v>
      </c>
      <c r="P49" s="8">
        <v>45568</v>
      </c>
      <c r="Q49" s="5" t="str">
        <f t="shared" si="1"/>
        <v>S40</v>
      </c>
      <c r="R49" s="8">
        <v>45569</v>
      </c>
      <c r="S49" s="9" t="s">
        <v>873</v>
      </c>
      <c r="T49" s="9" t="s">
        <v>913</v>
      </c>
      <c r="U49" s="9" t="s">
        <v>913</v>
      </c>
      <c r="V49" s="9" t="s">
        <v>913</v>
      </c>
      <c r="W49" s="9" t="s">
        <v>913</v>
      </c>
      <c r="X49" s="2" t="s">
        <v>873</v>
      </c>
      <c r="Y49" s="7"/>
      <c r="Z49" s="7"/>
      <c r="AA49" s="7"/>
      <c r="AB49" s="7"/>
      <c r="AC49" s="7"/>
      <c r="AD49" s="7"/>
      <c r="AE49" s="7" t="s">
        <v>871</v>
      </c>
      <c r="AF49" s="7" t="s">
        <v>909</v>
      </c>
      <c r="AG49" s="2" t="s">
        <v>1066</v>
      </c>
      <c r="AH49" s="7" t="s">
        <v>821</v>
      </c>
      <c r="AI49" s="8">
        <v>45571</v>
      </c>
      <c r="AJ49" s="2" t="s">
        <v>877</v>
      </c>
      <c r="AK49" s="2" t="s">
        <v>815</v>
      </c>
      <c r="AL49" s="2" t="s">
        <v>41</v>
      </c>
      <c r="AM49" s="2" t="s">
        <v>464</v>
      </c>
      <c r="AN49" s="2" t="s">
        <v>473</v>
      </c>
      <c r="AO49" s="2" t="s">
        <v>18</v>
      </c>
      <c r="AP49" s="50" t="s">
        <v>1068</v>
      </c>
    </row>
    <row r="50" spans="1:42">
      <c r="A50" s="2">
        <f t="shared" si="2"/>
        <v>49</v>
      </c>
      <c r="B50" s="51" t="s">
        <v>979</v>
      </c>
      <c r="C50" s="7">
        <v>2</v>
      </c>
      <c r="D50" s="3" t="str">
        <f t="shared" si="0"/>
        <v>[0-2]</v>
      </c>
      <c r="E50" s="7"/>
      <c r="F50" s="7" t="s">
        <v>896</v>
      </c>
      <c r="G50" s="7" t="s">
        <v>960</v>
      </c>
      <c r="H50" s="42">
        <v>99338323</v>
      </c>
      <c r="I50" s="156" t="s">
        <v>43</v>
      </c>
      <c r="J50" s="7"/>
      <c r="K50" s="7"/>
      <c r="L50" s="7" t="s">
        <v>968</v>
      </c>
      <c r="M50" s="7" t="s">
        <v>969</v>
      </c>
      <c r="N50" s="2" t="s">
        <v>41</v>
      </c>
      <c r="O50" s="7" t="s">
        <v>769</v>
      </c>
      <c r="P50" s="8">
        <v>45570</v>
      </c>
      <c r="Q50" s="5" t="str">
        <f t="shared" si="1"/>
        <v>S40</v>
      </c>
      <c r="R50" s="8">
        <v>45570</v>
      </c>
      <c r="S50" s="9" t="s">
        <v>873</v>
      </c>
      <c r="T50" s="9" t="s">
        <v>873</v>
      </c>
      <c r="U50" s="9" t="s">
        <v>913</v>
      </c>
      <c r="V50" s="9" t="s">
        <v>913</v>
      </c>
      <c r="W50" s="9" t="s">
        <v>913</v>
      </c>
      <c r="X50" s="9" t="s">
        <v>873</v>
      </c>
      <c r="Y50" s="7" t="s">
        <v>820</v>
      </c>
      <c r="Z50" s="7"/>
      <c r="AA50" s="7"/>
      <c r="AB50" s="7"/>
      <c r="AC50" s="7"/>
      <c r="AD50" s="7"/>
      <c r="AE50" s="7" t="s">
        <v>871</v>
      </c>
      <c r="AF50" s="7" t="s">
        <v>909</v>
      </c>
      <c r="AG50" s="2" t="s">
        <v>1066</v>
      </c>
      <c r="AH50" s="7" t="s">
        <v>821</v>
      </c>
      <c r="AI50" s="8">
        <v>45571</v>
      </c>
      <c r="AJ50" s="2" t="s">
        <v>877</v>
      </c>
      <c r="AK50" s="2" t="s">
        <v>815</v>
      </c>
      <c r="AL50" s="2" t="s">
        <v>41</v>
      </c>
      <c r="AM50" s="2" t="s">
        <v>464</v>
      </c>
      <c r="AN50" s="2" t="s">
        <v>473</v>
      </c>
      <c r="AO50" s="2" t="s">
        <v>18</v>
      </c>
      <c r="AP50" s="50" t="s">
        <v>1068</v>
      </c>
    </row>
    <row r="51" spans="1:42">
      <c r="A51" s="2">
        <f t="shared" si="2"/>
        <v>50</v>
      </c>
      <c r="B51" s="50" t="s">
        <v>980</v>
      </c>
      <c r="C51" s="7">
        <v>28</v>
      </c>
      <c r="D51" s="3" t="str">
        <f t="shared" si="0"/>
        <v>[15-44]</v>
      </c>
      <c r="E51" s="7"/>
      <c r="F51" s="7" t="s">
        <v>896</v>
      </c>
      <c r="G51" s="7" t="s">
        <v>962</v>
      </c>
      <c r="H51" s="42">
        <v>97097040</v>
      </c>
      <c r="I51" s="156" t="s">
        <v>48</v>
      </c>
      <c r="J51" s="7"/>
      <c r="K51" s="7"/>
      <c r="L51" s="9" t="s">
        <v>957</v>
      </c>
      <c r="M51" s="7" t="s">
        <v>955</v>
      </c>
      <c r="N51" s="2" t="s">
        <v>41</v>
      </c>
      <c r="O51" s="7" t="s">
        <v>769</v>
      </c>
      <c r="P51" s="8">
        <v>45571</v>
      </c>
      <c r="Q51" s="5" t="str">
        <f t="shared" si="1"/>
        <v>S40</v>
      </c>
      <c r="R51" s="8">
        <v>45571</v>
      </c>
      <c r="S51" s="9" t="s">
        <v>873</v>
      </c>
      <c r="T51" s="9" t="s">
        <v>873</v>
      </c>
      <c r="U51" s="9" t="s">
        <v>913</v>
      </c>
      <c r="V51" s="9" t="s">
        <v>913</v>
      </c>
      <c r="W51" s="9" t="s">
        <v>913</v>
      </c>
      <c r="X51" s="9" t="s">
        <v>873</v>
      </c>
      <c r="Y51" s="7" t="s">
        <v>820</v>
      </c>
      <c r="Z51" s="7"/>
      <c r="AA51" s="7"/>
      <c r="AB51" s="7"/>
      <c r="AC51" s="7"/>
      <c r="AD51" s="7"/>
      <c r="AE51" s="8" t="s">
        <v>873</v>
      </c>
      <c r="AF51" s="7" t="s">
        <v>909</v>
      </c>
      <c r="AG51" s="50" t="s">
        <v>876</v>
      </c>
      <c r="AH51" s="7" t="s">
        <v>821</v>
      </c>
      <c r="AI51" s="7"/>
      <c r="AJ51" s="2" t="s">
        <v>877</v>
      </c>
      <c r="AK51" s="2" t="s">
        <v>814</v>
      </c>
      <c r="AL51" s="2" t="s">
        <v>41</v>
      </c>
      <c r="AM51" s="2" t="s">
        <v>441</v>
      </c>
      <c r="AN51" s="2" t="s">
        <v>457</v>
      </c>
      <c r="AO51" s="47" t="s">
        <v>10</v>
      </c>
      <c r="AP51" s="50" t="s">
        <v>1070</v>
      </c>
    </row>
    <row r="52" spans="1:42">
      <c r="A52" s="2">
        <f t="shared" si="2"/>
        <v>51</v>
      </c>
      <c r="B52" s="50" t="s">
        <v>981</v>
      </c>
      <c r="C52" s="2">
        <v>36</v>
      </c>
      <c r="D52" s="3" t="str">
        <f t="shared" si="0"/>
        <v>[15-44]</v>
      </c>
      <c r="E52" s="7"/>
      <c r="F52" s="7" t="s">
        <v>865</v>
      </c>
      <c r="G52" s="7" t="s">
        <v>982</v>
      </c>
      <c r="H52" s="42">
        <v>92459688</v>
      </c>
      <c r="I52" s="156" t="s">
        <v>49</v>
      </c>
      <c r="J52" s="7" t="s">
        <v>46</v>
      </c>
      <c r="K52" s="7" t="s">
        <v>47</v>
      </c>
      <c r="L52" s="9" t="s">
        <v>957</v>
      </c>
      <c r="M52" s="7" t="s">
        <v>955</v>
      </c>
      <c r="N52" s="2" t="s">
        <v>41</v>
      </c>
      <c r="O52" s="7" t="s">
        <v>769</v>
      </c>
      <c r="P52" s="8">
        <v>45571</v>
      </c>
      <c r="Q52" s="5" t="str">
        <f t="shared" si="1"/>
        <v>S40</v>
      </c>
      <c r="R52" s="8">
        <v>45571</v>
      </c>
      <c r="S52" s="9" t="s">
        <v>873</v>
      </c>
      <c r="T52" s="9" t="s">
        <v>873</v>
      </c>
      <c r="U52" s="9" t="s">
        <v>913</v>
      </c>
      <c r="V52" s="9" t="s">
        <v>913</v>
      </c>
      <c r="W52" s="9" t="s">
        <v>913</v>
      </c>
      <c r="X52" s="9" t="s">
        <v>873</v>
      </c>
      <c r="Y52" s="7" t="s">
        <v>820</v>
      </c>
      <c r="Z52" s="7"/>
      <c r="AA52" s="7"/>
      <c r="AB52" s="7"/>
      <c r="AC52" s="7"/>
      <c r="AD52" s="7"/>
      <c r="AE52" s="8" t="s">
        <v>873</v>
      </c>
      <c r="AF52" s="7" t="s">
        <v>909</v>
      </c>
      <c r="AG52" s="50" t="s">
        <v>876</v>
      </c>
      <c r="AH52" s="7" t="s">
        <v>821</v>
      </c>
      <c r="AI52" s="7"/>
      <c r="AJ52" s="2" t="s">
        <v>877</v>
      </c>
      <c r="AK52" s="2" t="s">
        <v>814</v>
      </c>
      <c r="AL52" s="2" t="s">
        <v>41</v>
      </c>
      <c r="AM52" s="2" t="s">
        <v>441</v>
      </c>
      <c r="AN52" s="2" t="s">
        <v>443</v>
      </c>
      <c r="AO52" s="47" t="s">
        <v>10</v>
      </c>
      <c r="AP52" s="50" t="s">
        <v>1070</v>
      </c>
    </row>
    <row r="53" spans="1:42">
      <c r="A53" s="2">
        <f t="shared" si="2"/>
        <v>52</v>
      </c>
      <c r="B53" s="50" t="s">
        <v>983</v>
      </c>
      <c r="C53" s="2">
        <v>22</v>
      </c>
      <c r="D53" s="3" t="str">
        <f t="shared" si="0"/>
        <v>[15-44]</v>
      </c>
      <c r="E53" s="2"/>
      <c r="F53" s="7" t="s">
        <v>896</v>
      </c>
      <c r="G53" s="2" t="s">
        <v>984</v>
      </c>
      <c r="H53" s="41">
        <v>92217142</v>
      </c>
      <c r="I53" s="155" t="s">
        <v>50</v>
      </c>
      <c r="J53" s="2"/>
      <c r="K53" s="2"/>
      <c r="L53" s="9" t="s">
        <v>957</v>
      </c>
      <c r="M53" s="7" t="s">
        <v>955</v>
      </c>
      <c r="N53" s="2" t="s">
        <v>41</v>
      </c>
      <c r="O53" s="7" t="s">
        <v>769</v>
      </c>
      <c r="P53" s="4">
        <v>45569</v>
      </c>
      <c r="Q53" s="5" t="str">
        <f t="shared" si="1"/>
        <v>S40</v>
      </c>
      <c r="R53" s="8">
        <v>45572</v>
      </c>
      <c r="S53" s="9" t="s">
        <v>873</v>
      </c>
      <c r="T53" s="9" t="s">
        <v>873</v>
      </c>
      <c r="U53" s="9" t="s">
        <v>873</v>
      </c>
      <c r="V53" s="9" t="s">
        <v>913</v>
      </c>
      <c r="W53" s="9" t="s">
        <v>913</v>
      </c>
      <c r="X53" s="9" t="s">
        <v>873</v>
      </c>
      <c r="Y53" s="7" t="s">
        <v>820</v>
      </c>
      <c r="Z53" s="2"/>
      <c r="AA53" s="2"/>
      <c r="AB53" s="2"/>
      <c r="AC53" s="2"/>
      <c r="AD53" s="2"/>
      <c r="AE53" s="8" t="s">
        <v>873</v>
      </c>
      <c r="AF53" s="7" t="s">
        <v>909</v>
      </c>
      <c r="AG53" s="2" t="s">
        <v>903</v>
      </c>
      <c r="AH53" s="2" t="s">
        <v>820</v>
      </c>
      <c r="AI53" s="2"/>
      <c r="AJ53" s="2" t="s">
        <v>877</v>
      </c>
      <c r="AK53" s="2" t="s">
        <v>815</v>
      </c>
      <c r="AL53" s="2" t="s">
        <v>41</v>
      </c>
      <c r="AM53" s="2" t="s">
        <v>441</v>
      </c>
      <c r="AN53" s="2" t="s">
        <v>457</v>
      </c>
      <c r="AO53" s="2" t="s">
        <v>18</v>
      </c>
      <c r="AP53" s="50" t="s">
        <v>1070</v>
      </c>
    </row>
    <row r="54" spans="1:42">
      <c r="A54" s="2">
        <f t="shared" si="2"/>
        <v>53</v>
      </c>
      <c r="B54" s="50" t="s">
        <v>1343</v>
      </c>
      <c r="C54" s="2">
        <v>31</v>
      </c>
      <c r="D54" s="3" t="str">
        <f t="shared" si="0"/>
        <v>[15-44]</v>
      </c>
      <c r="E54" s="2"/>
      <c r="F54" s="7" t="s">
        <v>865</v>
      </c>
      <c r="G54" s="2" t="s">
        <v>985</v>
      </c>
      <c r="H54" s="41">
        <v>99729539</v>
      </c>
      <c r="I54" s="155" t="s">
        <v>74</v>
      </c>
      <c r="J54" t="s">
        <v>72</v>
      </c>
      <c r="K54" t="s">
        <v>73</v>
      </c>
      <c r="L54" s="9" t="s">
        <v>957</v>
      </c>
      <c r="M54" s="7" t="s">
        <v>955</v>
      </c>
      <c r="N54" s="2" t="s">
        <v>41</v>
      </c>
      <c r="O54" s="7" t="s">
        <v>769</v>
      </c>
      <c r="P54" s="4">
        <v>45573</v>
      </c>
      <c r="Q54" s="5" t="str">
        <f t="shared" si="1"/>
        <v>S41</v>
      </c>
      <c r="R54" s="8">
        <v>45573</v>
      </c>
      <c r="S54" s="9" t="s">
        <v>870</v>
      </c>
      <c r="T54" s="9"/>
      <c r="U54" s="9"/>
      <c r="V54" s="9"/>
      <c r="W54" s="9"/>
      <c r="X54" s="9" t="s">
        <v>873</v>
      </c>
      <c r="Y54" s="7"/>
      <c r="Z54" s="2"/>
      <c r="AA54" s="2"/>
      <c r="AB54" s="2"/>
      <c r="AC54" s="2"/>
      <c r="AD54" s="2"/>
      <c r="AE54" s="8" t="s">
        <v>821</v>
      </c>
      <c r="AF54" s="7" t="s">
        <v>909</v>
      </c>
      <c r="AG54" s="50" t="s">
        <v>876</v>
      </c>
      <c r="AH54" s="2" t="s">
        <v>821</v>
      </c>
      <c r="AI54" s="2"/>
      <c r="AJ54" s="2" t="s">
        <v>877</v>
      </c>
      <c r="AK54" s="2" t="s">
        <v>814</v>
      </c>
      <c r="AL54" s="2" t="s">
        <v>41</v>
      </c>
      <c r="AM54" s="2" t="s">
        <v>441</v>
      </c>
      <c r="AN54" s="2" t="s">
        <v>457</v>
      </c>
      <c r="AO54" s="47" t="s">
        <v>10</v>
      </c>
      <c r="AP54" s="50" t="s">
        <v>1070</v>
      </c>
    </row>
    <row r="55" spans="1:42">
      <c r="A55" s="2">
        <f t="shared" si="2"/>
        <v>54</v>
      </c>
      <c r="B55" s="50" t="s">
        <v>986</v>
      </c>
      <c r="C55" s="2">
        <v>52</v>
      </c>
      <c r="D55" s="3" t="str">
        <f t="shared" si="0"/>
        <v>[45-59]</v>
      </c>
      <c r="E55" s="2"/>
      <c r="F55" s="7" t="s">
        <v>896</v>
      </c>
      <c r="G55" s="2" t="s">
        <v>889</v>
      </c>
      <c r="H55" s="41" t="s">
        <v>987</v>
      </c>
      <c r="I55" s="155" t="s">
        <v>75</v>
      </c>
      <c r="J55" s="2" t="s">
        <v>78</v>
      </c>
      <c r="K55" s="2" t="s">
        <v>79</v>
      </c>
      <c r="L55" s="6" t="s">
        <v>897</v>
      </c>
      <c r="M55" s="2" t="s">
        <v>425</v>
      </c>
      <c r="N55" s="2" t="s">
        <v>13</v>
      </c>
      <c r="O55" s="2" t="s">
        <v>14</v>
      </c>
      <c r="P55" s="4">
        <v>45573</v>
      </c>
      <c r="Q55" s="5" t="str">
        <f t="shared" si="1"/>
        <v>S41</v>
      </c>
      <c r="R55" s="4">
        <v>45574</v>
      </c>
      <c r="S55" s="27" t="s">
        <v>870</v>
      </c>
      <c r="T55" s="6" t="s">
        <v>870</v>
      </c>
      <c r="U55" s="6" t="s">
        <v>871</v>
      </c>
      <c r="V55" s="6" t="s">
        <v>871</v>
      </c>
      <c r="W55" s="6"/>
      <c r="X55" s="6" t="s">
        <v>871</v>
      </c>
      <c r="Y55" s="6" t="s">
        <v>871</v>
      </c>
      <c r="Z55" s="2" t="s">
        <v>871</v>
      </c>
      <c r="AA55" s="2" t="s">
        <v>871</v>
      </c>
      <c r="AB55" s="2"/>
      <c r="AC55" s="2" t="s">
        <v>874</v>
      </c>
      <c r="AD55" s="2" t="s">
        <v>871</v>
      </c>
      <c r="AE55" s="4" t="s">
        <v>871</v>
      </c>
      <c r="AF55" s="7" t="s">
        <v>909</v>
      </c>
      <c r="AG55" s="2" t="s">
        <v>1066</v>
      </c>
      <c r="AH55" s="2"/>
      <c r="AI55" s="4">
        <v>45574</v>
      </c>
      <c r="AJ55" s="2" t="s">
        <v>884</v>
      </c>
      <c r="AK55" s="2" t="s">
        <v>815</v>
      </c>
      <c r="AL55" s="2" t="s">
        <v>13</v>
      </c>
      <c r="AM55" s="2" t="s">
        <v>425</v>
      </c>
      <c r="AN55" s="2" t="s">
        <v>280</v>
      </c>
      <c r="AO55" s="7" t="s">
        <v>18</v>
      </c>
      <c r="AP55" s="50" t="s">
        <v>1068</v>
      </c>
    </row>
    <row r="56" spans="1:42">
      <c r="A56" s="2">
        <f t="shared" si="2"/>
        <v>55</v>
      </c>
      <c r="B56" s="50" t="s">
        <v>988</v>
      </c>
      <c r="C56" s="2">
        <v>43</v>
      </c>
      <c r="D56" s="3" t="str">
        <f t="shared" si="0"/>
        <v>[15-44]</v>
      </c>
      <c r="E56" s="2"/>
      <c r="F56" s="2" t="s">
        <v>865</v>
      </c>
      <c r="G56" s="2" t="s">
        <v>989</v>
      </c>
      <c r="H56" s="41" t="s">
        <v>990</v>
      </c>
      <c r="I56" s="155" t="s">
        <v>29</v>
      </c>
      <c r="J56" s="2" t="s">
        <v>1525</v>
      </c>
      <c r="K56" s="2" t="s">
        <v>1526</v>
      </c>
      <c r="L56" s="6" t="s">
        <v>912</v>
      </c>
      <c r="M56" s="2" t="s">
        <v>278</v>
      </c>
      <c r="N56" s="2" t="s">
        <v>13</v>
      </c>
      <c r="O56" s="2" t="s">
        <v>14</v>
      </c>
      <c r="P56" s="4">
        <v>45574</v>
      </c>
      <c r="Q56" s="5" t="str">
        <f t="shared" si="1"/>
        <v>S41</v>
      </c>
      <c r="R56" s="4">
        <v>45574</v>
      </c>
      <c r="S56" s="27" t="s">
        <v>870</v>
      </c>
      <c r="T56" s="6" t="s">
        <v>870</v>
      </c>
      <c r="U56" s="6" t="s">
        <v>870</v>
      </c>
      <c r="V56" s="6" t="s">
        <v>870</v>
      </c>
      <c r="W56" s="6"/>
      <c r="X56" s="6" t="s">
        <v>870</v>
      </c>
      <c r="Y56" s="6" t="s">
        <v>871</v>
      </c>
      <c r="Z56" s="2" t="s">
        <v>870</v>
      </c>
      <c r="AA56" s="2" t="s">
        <v>871</v>
      </c>
      <c r="AB56" s="2"/>
      <c r="AC56" s="2" t="s">
        <v>991</v>
      </c>
      <c r="AD56" s="2" t="s">
        <v>871</v>
      </c>
      <c r="AE56" s="4" t="s">
        <v>870</v>
      </c>
      <c r="AF56" s="2" t="s">
        <v>875</v>
      </c>
      <c r="AG56" s="50" t="s">
        <v>876</v>
      </c>
      <c r="AH56" s="2"/>
      <c r="AI56" s="4">
        <v>45577</v>
      </c>
      <c r="AJ56" s="2" t="s">
        <v>884</v>
      </c>
      <c r="AK56" s="2" t="s">
        <v>814</v>
      </c>
      <c r="AL56" s="2" t="s">
        <v>13</v>
      </c>
      <c r="AM56" s="2" t="s">
        <v>425</v>
      </c>
      <c r="AN56" s="2" t="s">
        <v>140</v>
      </c>
      <c r="AO56" s="7" t="s">
        <v>10</v>
      </c>
      <c r="AP56" s="1" t="s">
        <v>834</v>
      </c>
    </row>
    <row r="57" spans="1:42">
      <c r="A57" s="2">
        <f t="shared" si="2"/>
        <v>56</v>
      </c>
      <c r="B57" s="50" t="s">
        <v>992</v>
      </c>
      <c r="C57" s="2">
        <v>15</v>
      </c>
      <c r="D57" s="3" t="str">
        <f t="shared" si="0"/>
        <v>[15-44]</v>
      </c>
      <c r="E57" s="2"/>
      <c r="F57" s="2" t="s">
        <v>865</v>
      </c>
      <c r="G57" s="2" t="s">
        <v>985</v>
      </c>
      <c r="H57" s="41">
        <v>98666864</v>
      </c>
      <c r="I57" s="155" t="s">
        <v>42</v>
      </c>
      <c r="J57" s="7" t="s">
        <v>68</v>
      </c>
      <c r="K57" s="7" t="s">
        <v>69</v>
      </c>
      <c r="L57" s="9" t="s">
        <v>957</v>
      </c>
      <c r="M57" s="7" t="s">
        <v>955</v>
      </c>
      <c r="N57" s="2" t="s">
        <v>41</v>
      </c>
      <c r="O57" s="7" t="s">
        <v>769</v>
      </c>
      <c r="P57" s="4">
        <v>45574</v>
      </c>
      <c r="Q57" s="5" t="str">
        <f t="shared" si="1"/>
        <v>S41</v>
      </c>
      <c r="R57" s="8">
        <v>45574</v>
      </c>
      <c r="S57" s="9" t="s">
        <v>873</v>
      </c>
      <c r="T57" s="9" t="s">
        <v>873</v>
      </c>
      <c r="U57" s="6" t="s">
        <v>913</v>
      </c>
      <c r="V57" s="9" t="s">
        <v>873</v>
      </c>
      <c r="W57" s="6" t="s">
        <v>913</v>
      </c>
      <c r="X57" s="9" t="s">
        <v>873</v>
      </c>
      <c r="Y57" s="7" t="s">
        <v>820</v>
      </c>
      <c r="Z57" s="2" t="s">
        <v>913</v>
      </c>
      <c r="AA57" s="2" t="s">
        <v>913</v>
      </c>
      <c r="AB57" s="2" t="s">
        <v>913</v>
      </c>
      <c r="AC57" s="2" t="s">
        <v>913</v>
      </c>
      <c r="AD57" s="2" t="s">
        <v>913</v>
      </c>
      <c r="AE57" s="8" t="s">
        <v>873</v>
      </c>
      <c r="AF57" s="7" t="s">
        <v>909</v>
      </c>
      <c r="AG57" s="50" t="s">
        <v>876</v>
      </c>
      <c r="AH57" s="7" t="s">
        <v>821</v>
      </c>
      <c r="AI57" s="4">
        <v>45576</v>
      </c>
      <c r="AJ57" s="2" t="s">
        <v>877</v>
      </c>
      <c r="AK57" s="2" t="s">
        <v>814</v>
      </c>
      <c r="AL57" s="2" t="s">
        <v>41</v>
      </c>
      <c r="AM57" s="2" t="s">
        <v>441</v>
      </c>
      <c r="AN57" s="2" t="s">
        <v>443</v>
      </c>
      <c r="AO57" s="7" t="s">
        <v>10</v>
      </c>
      <c r="AP57" s="50" t="s">
        <v>1070</v>
      </c>
    </row>
    <row r="58" spans="1:42">
      <c r="A58" s="2">
        <f t="shared" si="2"/>
        <v>57</v>
      </c>
      <c r="B58" s="50" t="s">
        <v>1490</v>
      </c>
      <c r="C58" s="2">
        <v>34</v>
      </c>
      <c r="D58" s="3" t="str">
        <f t="shared" si="0"/>
        <v>[15-44]</v>
      </c>
      <c r="E58" s="2"/>
      <c r="F58" s="2" t="s">
        <v>865</v>
      </c>
      <c r="G58" s="2" t="s">
        <v>985</v>
      </c>
      <c r="H58" s="41">
        <v>99802229</v>
      </c>
      <c r="I58" s="155" t="s">
        <v>80</v>
      </c>
      <c r="J58" s="2"/>
      <c r="K58" s="2"/>
      <c r="L58" s="9" t="s">
        <v>957</v>
      </c>
      <c r="M58" s="7" t="s">
        <v>955</v>
      </c>
      <c r="N58" s="2" t="s">
        <v>41</v>
      </c>
      <c r="O58" s="7" t="s">
        <v>769</v>
      </c>
      <c r="P58" s="4">
        <v>45575</v>
      </c>
      <c r="Q58" s="5" t="str">
        <f t="shared" si="1"/>
        <v>S41</v>
      </c>
      <c r="R58" s="8">
        <v>45575</v>
      </c>
      <c r="S58" s="9" t="s">
        <v>873</v>
      </c>
      <c r="T58" s="9" t="s">
        <v>873</v>
      </c>
      <c r="U58" s="6" t="s">
        <v>913</v>
      </c>
      <c r="V58" s="9" t="s">
        <v>873</v>
      </c>
      <c r="W58" s="6" t="s">
        <v>913</v>
      </c>
      <c r="X58" s="9" t="s">
        <v>873</v>
      </c>
      <c r="Y58" s="7" t="s">
        <v>820</v>
      </c>
      <c r="Z58" s="2" t="s">
        <v>913</v>
      </c>
      <c r="AA58" s="2" t="s">
        <v>913</v>
      </c>
      <c r="AB58" s="2" t="s">
        <v>913</v>
      </c>
      <c r="AC58" s="2" t="s">
        <v>913</v>
      </c>
      <c r="AD58" s="2" t="s">
        <v>913</v>
      </c>
      <c r="AE58" s="8" t="s">
        <v>873</v>
      </c>
      <c r="AF58" s="7" t="s">
        <v>909</v>
      </c>
      <c r="AG58" s="50" t="s">
        <v>876</v>
      </c>
      <c r="AH58" s="7" t="s">
        <v>821</v>
      </c>
      <c r="AI58" s="2"/>
      <c r="AJ58" s="2" t="s">
        <v>877</v>
      </c>
      <c r="AK58" s="2" t="s">
        <v>814</v>
      </c>
      <c r="AL58" s="2" t="s">
        <v>41</v>
      </c>
      <c r="AM58" s="2" t="s">
        <v>464</v>
      </c>
      <c r="AN58" s="2" t="s">
        <v>473</v>
      </c>
      <c r="AO58" s="7" t="s">
        <v>10</v>
      </c>
      <c r="AP58" s="50" t="s">
        <v>1070</v>
      </c>
    </row>
    <row r="59" spans="1:42">
      <c r="A59" s="2">
        <f t="shared" si="2"/>
        <v>58</v>
      </c>
      <c r="B59" s="50" t="s">
        <v>993</v>
      </c>
      <c r="C59" s="2">
        <v>2</v>
      </c>
      <c r="D59" s="3" t="str">
        <f t="shared" si="0"/>
        <v>[0-2]</v>
      </c>
      <c r="E59" s="2"/>
      <c r="F59" s="7" t="s">
        <v>896</v>
      </c>
      <c r="G59" s="7" t="s">
        <v>960</v>
      </c>
      <c r="H59" s="41">
        <v>92287346</v>
      </c>
      <c r="I59" s="155" t="s">
        <v>83</v>
      </c>
      <c r="J59" s="2"/>
      <c r="K59" s="2"/>
      <c r="L59" s="6" t="s">
        <v>176</v>
      </c>
      <c r="M59" s="7" t="s">
        <v>955</v>
      </c>
      <c r="N59" s="2" t="s">
        <v>41</v>
      </c>
      <c r="O59" s="7" t="s">
        <v>769</v>
      </c>
      <c r="P59" s="4">
        <v>45576</v>
      </c>
      <c r="Q59" s="5" t="str">
        <f t="shared" si="1"/>
        <v>S41</v>
      </c>
      <c r="R59" s="4">
        <v>45576</v>
      </c>
      <c r="S59" s="9" t="s">
        <v>873</v>
      </c>
      <c r="T59" s="9" t="s">
        <v>873</v>
      </c>
      <c r="U59" s="6" t="s">
        <v>913</v>
      </c>
      <c r="V59" s="9" t="s">
        <v>873</v>
      </c>
      <c r="W59" s="6" t="s">
        <v>913</v>
      </c>
      <c r="X59" s="6" t="s">
        <v>820</v>
      </c>
      <c r="Y59" s="7" t="s">
        <v>820</v>
      </c>
      <c r="Z59" s="2" t="s">
        <v>913</v>
      </c>
      <c r="AA59" s="2" t="s">
        <v>913</v>
      </c>
      <c r="AB59" s="2" t="s">
        <v>913</v>
      </c>
      <c r="AC59" s="2" t="s">
        <v>913</v>
      </c>
      <c r="AD59" s="2" t="s">
        <v>913</v>
      </c>
      <c r="AE59" s="8" t="s">
        <v>873</v>
      </c>
      <c r="AF59" s="7" t="s">
        <v>909</v>
      </c>
      <c r="AG59" s="2" t="s">
        <v>903</v>
      </c>
      <c r="AH59" s="7" t="s">
        <v>820</v>
      </c>
      <c r="AI59" s="2"/>
      <c r="AJ59" s="2" t="s">
        <v>877</v>
      </c>
      <c r="AK59" s="2" t="s">
        <v>815</v>
      </c>
      <c r="AL59" s="2" t="s">
        <v>41</v>
      </c>
      <c r="AM59" s="2" t="s">
        <v>441</v>
      </c>
      <c r="AN59" s="2" t="s">
        <v>457</v>
      </c>
      <c r="AO59" s="47" t="s">
        <v>10</v>
      </c>
      <c r="AP59" s="50" t="s">
        <v>1070</v>
      </c>
    </row>
    <row r="60" spans="1:42">
      <c r="A60" s="2">
        <f t="shared" si="2"/>
        <v>59</v>
      </c>
      <c r="B60" s="50" t="s">
        <v>994</v>
      </c>
      <c r="C60" s="2">
        <v>45</v>
      </c>
      <c r="D60" s="3" t="str">
        <f t="shared" si="0"/>
        <v>[45-59]</v>
      </c>
      <c r="E60" s="2"/>
      <c r="F60" s="2" t="s">
        <v>865</v>
      </c>
      <c r="G60" s="2" t="s">
        <v>995</v>
      </c>
      <c r="H60" s="41">
        <v>99626591</v>
      </c>
      <c r="I60" s="155" t="s">
        <v>84</v>
      </c>
      <c r="J60" s="2"/>
      <c r="K60" s="2"/>
      <c r="L60" s="6" t="s">
        <v>996</v>
      </c>
      <c r="M60" s="2" t="s">
        <v>997</v>
      </c>
      <c r="N60" s="2" t="s">
        <v>41</v>
      </c>
      <c r="O60" s="7" t="s">
        <v>769</v>
      </c>
      <c r="P60" s="4">
        <v>45576</v>
      </c>
      <c r="Q60" s="5" t="str">
        <f t="shared" si="1"/>
        <v>S41</v>
      </c>
      <c r="R60" s="4">
        <v>45576</v>
      </c>
      <c r="S60" s="6" t="s">
        <v>821</v>
      </c>
      <c r="T60" s="6" t="s">
        <v>821</v>
      </c>
      <c r="U60" s="6" t="s">
        <v>820</v>
      </c>
      <c r="V60" s="6" t="s">
        <v>821</v>
      </c>
      <c r="W60" s="6" t="s">
        <v>820</v>
      </c>
      <c r="X60" s="6" t="s">
        <v>821</v>
      </c>
      <c r="Y60" s="2" t="s">
        <v>820</v>
      </c>
      <c r="Z60" s="2" t="s">
        <v>821</v>
      </c>
      <c r="AA60" s="2" t="s">
        <v>821</v>
      </c>
      <c r="AB60" s="2" t="s">
        <v>821</v>
      </c>
      <c r="AC60" s="2" t="s">
        <v>821</v>
      </c>
      <c r="AD60" s="2" t="s">
        <v>820</v>
      </c>
      <c r="AE60" s="4" t="s">
        <v>821</v>
      </c>
      <c r="AF60" s="2" t="s">
        <v>875</v>
      </c>
      <c r="AG60" s="50" t="s">
        <v>876</v>
      </c>
      <c r="AH60" s="2" t="s">
        <v>821</v>
      </c>
      <c r="AI60" s="2"/>
      <c r="AJ60" s="2" t="s">
        <v>877</v>
      </c>
      <c r="AK60" s="2" t="s">
        <v>814</v>
      </c>
      <c r="AL60" s="2" t="s">
        <v>41</v>
      </c>
      <c r="AM60" s="2" t="s">
        <v>480</v>
      </c>
      <c r="AN60" s="2" t="s">
        <v>482</v>
      </c>
      <c r="AO60" s="47" t="s">
        <v>10</v>
      </c>
      <c r="AP60" s="50" t="s">
        <v>1070</v>
      </c>
    </row>
    <row r="61" spans="1:42">
      <c r="A61" s="2">
        <f t="shared" si="2"/>
        <v>60</v>
      </c>
      <c r="B61" s="50" t="s">
        <v>998</v>
      </c>
      <c r="C61" s="2">
        <v>23</v>
      </c>
      <c r="D61" s="3" t="str">
        <f t="shared" si="0"/>
        <v>[15-44]</v>
      </c>
      <c r="E61" s="2"/>
      <c r="F61" s="7" t="s">
        <v>896</v>
      </c>
      <c r="G61" s="2" t="s">
        <v>984</v>
      </c>
      <c r="H61" s="41">
        <v>99802229</v>
      </c>
      <c r="I61" s="155" t="s">
        <v>80</v>
      </c>
      <c r="J61" s="2"/>
      <c r="K61" s="2"/>
      <c r="L61" s="9" t="s">
        <v>957</v>
      </c>
      <c r="M61" s="7" t="s">
        <v>955</v>
      </c>
      <c r="N61" s="2" t="s">
        <v>41</v>
      </c>
      <c r="O61" s="7" t="s">
        <v>769</v>
      </c>
      <c r="P61" s="4">
        <v>45576</v>
      </c>
      <c r="Q61" s="5" t="str">
        <f t="shared" si="1"/>
        <v>S41</v>
      </c>
      <c r="R61" s="4">
        <v>45576</v>
      </c>
      <c r="S61" s="6" t="s">
        <v>821</v>
      </c>
      <c r="T61" s="6" t="s">
        <v>821</v>
      </c>
      <c r="U61" s="6" t="s">
        <v>820</v>
      </c>
      <c r="V61" s="6" t="s">
        <v>820</v>
      </c>
      <c r="W61" s="6" t="s">
        <v>820</v>
      </c>
      <c r="X61" s="6" t="s">
        <v>820</v>
      </c>
      <c r="Y61" s="2" t="s">
        <v>821</v>
      </c>
      <c r="Z61" s="2" t="s">
        <v>913</v>
      </c>
      <c r="AA61" s="2" t="s">
        <v>913</v>
      </c>
      <c r="AB61" s="2" t="s">
        <v>913</v>
      </c>
      <c r="AC61" s="2" t="s">
        <v>913</v>
      </c>
      <c r="AD61" s="2" t="s">
        <v>913</v>
      </c>
      <c r="AE61" s="4" t="s">
        <v>821</v>
      </c>
      <c r="AF61" s="2" t="s">
        <v>875</v>
      </c>
      <c r="AG61" s="50" t="s">
        <v>876</v>
      </c>
      <c r="AH61" s="2" t="s">
        <v>821</v>
      </c>
      <c r="AI61" s="2"/>
      <c r="AJ61" s="2" t="s">
        <v>877</v>
      </c>
      <c r="AK61" s="2" t="s">
        <v>814</v>
      </c>
      <c r="AL61" s="2" t="s">
        <v>41</v>
      </c>
      <c r="AM61" s="2" t="s">
        <v>464</v>
      </c>
      <c r="AN61" s="2" t="s">
        <v>473</v>
      </c>
      <c r="AO61" s="47" t="s">
        <v>10</v>
      </c>
      <c r="AP61" s="50" t="s">
        <v>1070</v>
      </c>
    </row>
    <row r="62" spans="1:42">
      <c r="A62" s="2">
        <f t="shared" si="2"/>
        <v>61</v>
      </c>
      <c r="B62" s="50" t="s">
        <v>999</v>
      </c>
      <c r="C62" s="2">
        <v>35</v>
      </c>
      <c r="D62" s="3" t="str">
        <f t="shared" si="0"/>
        <v>[15-44]</v>
      </c>
      <c r="E62" s="2"/>
      <c r="F62" s="2" t="s">
        <v>865</v>
      </c>
      <c r="G62" s="2" t="s">
        <v>985</v>
      </c>
      <c r="H62" s="41">
        <v>99802229</v>
      </c>
      <c r="I62" s="155" t="s">
        <v>80</v>
      </c>
      <c r="J62" s="2"/>
      <c r="K62" s="2"/>
      <c r="L62" s="9" t="s">
        <v>957</v>
      </c>
      <c r="M62" s="7" t="s">
        <v>955</v>
      </c>
      <c r="N62" s="2" t="s">
        <v>41</v>
      </c>
      <c r="O62" s="7" t="s">
        <v>769</v>
      </c>
      <c r="P62" s="4">
        <v>45576</v>
      </c>
      <c r="Q62" s="5" t="str">
        <f t="shared" si="1"/>
        <v>S41</v>
      </c>
      <c r="R62" s="4">
        <v>45576</v>
      </c>
      <c r="S62" s="6" t="s">
        <v>821</v>
      </c>
      <c r="T62" s="6" t="s">
        <v>821</v>
      </c>
      <c r="U62" s="6" t="s">
        <v>820</v>
      </c>
      <c r="V62" s="6" t="s">
        <v>820</v>
      </c>
      <c r="W62" s="6" t="s">
        <v>820</v>
      </c>
      <c r="X62" s="6" t="s">
        <v>820</v>
      </c>
      <c r="Y62" s="2" t="s">
        <v>821</v>
      </c>
      <c r="Z62" s="2" t="s">
        <v>913</v>
      </c>
      <c r="AA62" s="2" t="s">
        <v>913</v>
      </c>
      <c r="AB62" s="2" t="s">
        <v>913</v>
      </c>
      <c r="AC62" s="2" t="s">
        <v>913</v>
      </c>
      <c r="AD62" s="2" t="s">
        <v>913</v>
      </c>
      <c r="AE62" s="4" t="s">
        <v>820</v>
      </c>
      <c r="AF62" s="7" t="s">
        <v>909</v>
      </c>
      <c r="AG62" s="50" t="s">
        <v>876</v>
      </c>
      <c r="AH62" s="2" t="s">
        <v>821</v>
      </c>
      <c r="AI62" s="2"/>
      <c r="AJ62" s="2" t="s">
        <v>877</v>
      </c>
      <c r="AK62" s="2" t="s">
        <v>814</v>
      </c>
      <c r="AL62" s="2" t="s">
        <v>41</v>
      </c>
      <c r="AM62" s="2" t="s">
        <v>464</v>
      </c>
      <c r="AN62" s="2" t="s">
        <v>473</v>
      </c>
      <c r="AO62" s="47" t="s">
        <v>10</v>
      </c>
      <c r="AP62" s="50" t="s">
        <v>1070</v>
      </c>
    </row>
    <row r="63" spans="1:42">
      <c r="A63" s="2">
        <f t="shared" si="2"/>
        <v>62</v>
      </c>
      <c r="B63" s="50" t="s">
        <v>1000</v>
      </c>
      <c r="C63" s="2">
        <f>7/12</f>
        <v>0.58333333333333337</v>
      </c>
      <c r="D63" s="3" t="str">
        <f t="shared" si="0"/>
        <v>[0-2]</v>
      </c>
      <c r="E63" s="2" t="s">
        <v>1001</v>
      </c>
      <c r="F63" s="2" t="s">
        <v>865</v>
      </c>
      <c r="G63" s="7" t="s">
        <v>960</v>
      </c>
      <c r="H63" s="41"/>
      <c r="I63" s="155" t="s">
        <v>129</v>
      </c>
      <c r="J63" t="s">
        <v>72</v>
      </c>
      <c r="K63" t="s">
        <v>73</v>
      </c>
      <c r="L63" s="9" t="s">
        <v>957</v>
      </c>
      <c r="M63" s="7" t="s">
        <v>955</v>
      </c>
      <c r="N63" s="2" t="s">
        <v>41</v>
      </c>
      <c r="O63" s="7" t="s">
        <v>769</v>
      </c>
      <c r="P63" s="4">
        <v>45576</v>
      </c>
      <c r="Q63" s="5" t="str">
        <f t="shared" si="1"/>
        <v>S41</v>
      </c>
      <c r="R63" s="4">
        <v>45576</v>
      </c>
      <c r="S63" s="6" t="s">
        <v>821</v>
      </c>
      <c r="T63" s="6" t="s">
        <v>821</v>
      </c>
      <c r="U63" s="6" t="s">
        <v>820</v>
      </c>
      <c r="V63" s="6" t="s">
        <v>820</v>
      </c>
      <c r="W63" s="6" t="s">
        <v>820</v>
      </c>
      <c r="X63" s="6" t="s">
        <v>820</v>
      </c>
      <c r="Y63" s="2" t="s">
        <v>820</v>
      </c>
      <c r="Z63" s="2" t="s">
        <v>913</v>
      </c>
      <c r="AA63" s="2" t="s">
        <v>913</v>
      </c>
      <c r="AB63" s="2" t="s">
        <v>913</v>
      </c>
      <c r="AC63" s="2" t="s">
        <v>913</v>
      </c>
      <c r="AD63" s="2" t="s">
        <v>913</v>
      </c>
      <c r="AE63" s="4" t="s">
        <v>821</v>
      </c>
      <c r="AF63" s="2" t="s">
        <v>875</v>
      </c>
      <c r="AG63" s="2" t="s">
        <v>903</v>
      </c>
      <c r="AH63" s="2" t="s">
        <v>820</v>
      </c>
      <c r="AI63" s="2" t="s">
        <v>897</v>
      </c>
      <c r="AJ63" s="2" t="s">
        <v>877</v>
      </c>
      <c r="AK63" s="2" t="s">
        <v>815</v>
      </c>
      <c r="AL63" s="2" t="s">
        <v>41</v>
      </c>
      <c r="AM63" s="2" t="s">
        <v>441</v>
      </c>
      <c r="AN63" s="2" t="s">
        <v>457</v>
      </c>
      <c r="AO63" s="2" t="s">
        <v>10</v>
      </c>
      <c r="AP63" s="50" t="s">
        <v>1070</v>
      </c>
    </row>
    <row r="64" spans="1:42">
      <c r="A64" s="2">
        <f t="shared" si="2"/>
        <v>63</v>
      </c>
      <c r="B64" s="50" t="s">
        <v>1002</v>
      </c>
      <c r="C64" s="2">
        <v>48</v>
      </c>
      <c r="D64" s="3" t="str">
        <f t="shared" si="0"/>
        <v>[45-59]</v>
      </c>
      <c r="E64" s="2"/>
      <c r="F64" s="7" t="s">
        <v>896</v>
      </c>
      <c r="G64" s="2" t="s">
        <v>984</v>
      </c>
      <c r="H64" s="41"/>
      <c r="I64" s="155" t="s">
        <v>87</v>
      </c>
      <c r="J64" s="2"/>
      <c r="K64" s="2"/>
      <c r="L64" s="9" t="s">
        <v>957</v>
      </c>
      <c r="M64" s="2" t="s">
        <v>969</v>
      </c>
      <c r="N64" s="2" t="s">
        <v>41</v>
      </c>
      <c r="O64" s="7" t="s">
        <v>769</v>
      </c>
      <c r="P64" s="4">
        <v>45576</v>
      </c>
      <c r="Q64" s="5" t="str">
        <f t="shared" si="1"/>
        <v>S41</v>
      </c>
      <c r="R64" s="4">
        <v>45576</v>
      </c>
      <c r="S64" s="6" t="s">
        <v>821</v>
      </c>
      <c r="T64" s="6" t="s">
        <v>821</v>
      </c>
      <c r="U64" s="6" t="s">
        <v>820</v>
      </c>
      <c r="V64" s="6" t="s">
        <v>821</v>
      </c>
      <c r="W64" s="6" t="s">
        <v>820</v>
      </c>
      <c r="X64" s="6" t="s">
        <v>821</v>
      </c>
      <c r="Y64" s="2" t="s">
        <v>820</v>
      </c>
      <c r="Z64" s="2" t="s">
        <v>913</v>
      </c>
      <c r="AA64" s="2" t="s">
        <v>913</v>
      </c>
      <c r="AB64" s="2" t="s">
        <v>913</v>
      </c>
      <c r="AC64" s="2" t="s">
        <v>913</v>
      </c>
      <c r="AD64" s="2" t="s">
        <v>913</v>
      </c>
      <c r="AE64" s="4" t="s">
        <v>821</v>
      </c>
      <c r="AF64" s="2" t="s">
        <v>875</v>
      </c>
      <c r="AG64" s="50" t="s">
        <v>876</v>
      </c>
      <c r="AH64" s="2" t="s">
        <v>821</v>
      </c>
      <c r="AI64" s="2"/>
      <c r="AJ64" s="2" t="s">
        <v>877</v>
      </c>
      <c r="AK64" s="2" t="s">
        <v>814</v>
      </c>
      <c r="AL64" s="2" t="s">
        <v>41</v>
      </c>
      <c r="AM64" s="2" t="s">
        <v>464</v>
      </c>
      <c r="AN64" s="2" t="s">
        <v>473</v>
      </c>
      <c r="AO64" s="47" t="s">
        <v>10</v>
      </c>
      <c r="AP64" s="50" t="s">
        <v>1070</v>
      </c>
    </row>
    <row r="65" spans="1:42">
      <c r="A65" s="2">
        <f t="shared" si="2"/>
        <v>64</v>
      </c>
      <c r="B65" s="50" t="s">
        <v>1003</v>
      </c>
      <c r="C65" s="2">
        <v>60</v>
      </c>
      <c r="D65" s="3" t="str">
        <f t="shared" si="0"/>
        <v>[60 et plus]</v>
      </c>
      <c r="E65" s="2" t="str">
        <f t="shared" ref="E65:E68" si="3">IF(ISBLANK(C65),"",IF(C65&lt;1,"[&lt;1an]",IF(C65&lt;=4,"[1-4]",IF(C65&lt;=9,"[5-9]",IF(C65&lt;=14,"[10-14]",IF(C65&lt;=15,"[15+]","[15+]"))))))</f>
        <v>[15+]</v>
      </c>
      <c r="F65" s="2" t="s">
        <v>865</v>
      </c>
      <c r="G65" s="2" t="s">
        <v>1004</v>
      </c>
      <c r="H65" s="41" t="s">
        <v>1005</v>
      </c>
      <c r="I65" s="155" t="s">
        <v>88</v>
      </c>
      <c r="J65" s="2" t="s">
        <v>1006</v>
      </c>
      <c r="K65" s="2" t="s">
        <v>1007</v>
      </c>
      <c r="L65" s="9" t="s">
        <v>1008</v>
      </c>
      <c r="M65" s="7" t="s">
        <v>253</v>
      </c>
      <c r="N65" s="2" t="s">
        <v>778</v>
      </c>
      <c r="O65" s="7" t="s">
        <v>14</v>
      </c>
      <c r="P65" s="4">
        <v>45544</v>
      </c>
      <c r="Q65" s="5" t="str">
        <f t="shared" si="1"/>
        <v>S37</v>
      </c>
      <c r="R65" s="4">
        <v>45548</v>
      </c>
      <c r="S65" s="6" t="s">
        <v>873</v>
      </c>
      <c r="T65" s="6" t="s">
        <v>913</v>
      </c>
      <c r="U65" s="6" t="s">
        <v>873</v>
      </c>
      <c r="V65" s="6" t="s">
        <v>873</v>
      </c>
      <c r="W65" s="6" t="s">
        <v>1009</v>
      </c>
      <c r="X65" s="6" t="s">
        <v>913</v>
      </c>
      <c r="Y65" s="2" t="s">
        <v>913</v>
      </c>
      <c r="Z65" s="2" t="s">
        <v>913</v>
      </c>
      <c r="AA65" s="2" t="s">
        <v>913</v>
      </c>
      <c r="AB65" s="2" t="s">
        <v>874</v>
      </c>
      <c r="AC65" s="2" t="s">
        <v>873</v>
      </c>
      <c r="AD65" s="2" t="s">
        <v>873</v>
      </c>
      <c r="AE65" s="4" t="s">
        <v>903</v>
      </c>
      <c r="AF65" s="2" t="s">
        <v>892</v>
      </c>
      <c r="AG65" s="2" t="s">
        <v>1066</v>
      </c>
      <c r="AH65" s="2"/>
      <c r="AI65" s="2">
        <v>45549</v>
      </c>
      <c r="AJ65" s="2" t="s">
        <v>877</v>
      </c>
      <c r="AK65" s="2" t="s">
        <v>815</v>
      </c>
      <c r="AL65" s="2" t="s">
        <v>228</v>
      </c>
      <c r="AM65" s="2" t="s">
        <v>253</v>
      </c>
      <c r="AN65" s="2" t="s">
        <v>228</v>
      </c>
      <c r="AO65" s="2" t="s">
        <v>18</v>
      </c>
      <c r="AP65" s="100" t="s">
        <v>834</v>
      </c>
    </row>
    <row r="66" spans="1:42" ht="30">
      <c r="A66" s="2">
        <f t="shared" si="2"/>
        <v>65</v>
      </c>
      <c r="B66" s="50" t="s">
        <v>1489</v>
      </c>
      <c r="C66" s="2">
        <v>16</v>
      </c>
      <c r="D66" s="3" t="str">
        <f t="shared" ref="D66:D129" si="4">IF(C66="","",IF(C66&lt;=2,"[0-2]",IF(C66&lt;=4,"[2-4]",IF(C66&lt;=14,"[5-14]",IF(C66&lt;=44,"[15-44]",IF(C66&lt;=59,"[45-59]",IF(C66&gt;=60,"[60 et plus]")))))))</f>
        <v>[15-44]</v>
      </c>
      <c r="E66" s="2" t="str">
        <f t="shared" si="3"/>
        <v>[15+]</v>
      </c>
      <c r="F66" s="7" t="s">
        <v>865</v>
      </c>
      <c r="G66" s="2" t="s">
        <v>1010</v>
      </c>
      <c r="H66" s="41">
        <v>91360297</v>
      </c>
      <c r="I66" s="155" t="s">
        <v>89</v>
      </c>
      <c r="J66" s="2" t="s">
        <v>1006</v>
      </c>
      <c r="K66" s="2" t="s">
        <v>1007</v>
      </c>
      <c r="L66" s="9" t="s">
        <v>1011</v>
      </c>
      <c r="M66" s="2" t="s">
        <v>230</v>
      </c>
      <c r="N66" s="2" t="s">
        <v>778</v>
      </c>
      <c r="O66" s="7" t="s">
        <v>14</v>
      </c>
      <c r="P66" s="4">
        <v>45567</v>
      </c>
      <c r="Q66" s="5" t="str">
        <f t="shared" ref="Q66:Q129" si="5">CONCATENATE("S",_xlfn.ISOWEEKNUM(P66))</f>
        <v>S40</v>
      </c>
      <c r="R66" s="4">
        <v>45569</v>
      </c>
      <c r="S66" s="6" t="s">
        <v>873</v>
      </c>
      <c r="T66" s="6" t="s">
        <v>913</v>
      </c>
      <c r="U66" s="6" t="s">
        <v>913</v>
      </c>
      <c r="V66" s="6" t="s">
        <v>873</v>
      </c>
      <c r="W66" s="6" t="s">
        <v>1012</v>
      </c>
      <c r="X66" s="6" t="s">
        <v>913</v>
      </c>
      <c r="Y66" s="2" t="s">
        <v>913</v>
      </c>
      <c r="Z66" s="2" t="s">
        <v>913</v>
      </c>
      <c r="AA66" s="2" t="s">
        <v>913</v>
      </c>
      <c r="AB66" s="2" t="s">
        <v>874</v>
      </c>
      <c r="AC66" s="2" t="s">
        <v>873</v>
      </c>
      <c r="AD66" s="2" t="s">
        <v>873</v>
      </c>
      <c r="AE66" s="4" t="s">
        <v>903</v>
      </c>
      <c r="AF66" s="2" t="s">
        <v>892</v>
      </c>
      <c r="AG66" s="2" t="s">
        <v>1066</v>
      </c>
      <c r="AH66" s="2"/>
      <c r="AI66" s="2">
        <v>45572</v>
      </c>
      <c r="AJ66" s="2" t="s">
        <v>877</v>
      </c>
      <c r="AK66" s="2" t="s">
        <v>815</v>
      </c>
      <c r="AL66" s="2" t="s">
        <v>228</v>
      </c>
      <c r="AM66" s="2" t="s">
        <v>230</v>
      </c>
      <c r="AN66" s="2" t="s">
        <v>228</v>
      </c>
      <c r="AO66" s="47" t="s">
        <v>18</v>
      </c>
      <c r="AP66" s="100" t="s">
        <v>834</v>
      </c>
    </row>
    <row r="67" spans="1:42" ht="30">
      <c r="A67" s="2">
        <f t="shared" si="2"/>
        <v>66</v>
      </c>
      <c r="B67" s="50" t="s">
        <v>1013</v>
      </c>
      <c r="C67" s="2">
        <v>3</v>
      </c>
      <c r="D67" s="3" t="str">
        <f t="shared" si="4"/>
        <v>[2-4]</v>
      </c>
      <c r="E67" s="2" t="str">
        <f t="shared" si="3"/>
        <v>[1-4]</v>
      </c>
      <c r="F67" s="2" t="s">
        <v>896</v>
      </c>
      <c r="G67" s="2" t="s">
        <v>1014</v>
      </c>
      <c r="H67" s="41">
        <v>97839857</v>
      </c>
      <c r="I67" s="155" t="s">
        <v>90</v>
      </c>
      <c r="J67" s="2" t="s">
        <v>1006</v>
      </c>
      <c r="K67" s="2" t="s">
        <v>1007</v>
      </c>
      <c r="L67" s="9" t="s">
        <v>1015</v>
      </c>
      <c r="M67" s="7" t="s">
        <v>230</v>
      </c>
      <c r="N67" s="2" t="s">
        <v>778</v>
      </c>
      <c r="O67" s="7" t="s">
        <v>14</v>
      </c>
      <c r="P67" s="4">
        <v>45574</v>
      </c>
      <c r="Q67" s="5" t="str">
        <f t="shared" si="5"/>
        <v>S41</v>
      </c>
      <c r="R67" s="4">
        <v>45575</v>
      </c>
      <c r="S67" s="6" t="s">
        <v>873</v>
      </c>
      <c r="T67" s="6" t="s">
        <v>873</v>
      </c>
      <c r="U67" s="6" t="s">
        <v>913</v>
      </c>
      <c r="V67" s="6" t="s">
        <v>873</v>
      </c>
      <c r="W67" s="6" t="s">
        <v>872</v>
      </c>
      <c r="X67" s="6" t="s">
        <v>873</v>
      </c>
      <c r="Y67" s="2" t="s">
        <v>913</v>
      </c>
      <c r="Z67" s="2" t="s">
        <v>913</v>
      </c>
      <c r="AA67" s="2" t="s">
        <v>913</v>
      </c>
      <c r="AB67" s="2" t="s">
        <v>1016</v>
      </c>
      <c r="AC67" s="2" t="s">
        <v>873</v>
      </c>
      <c r="AD67" s="2" t="s">
        <v>873</v>
      </c>
      <c r="AE67" s="4" t="s">
        <v>10</v>
      </c>
      <c r="AF67" s="2" t="s">
        <v>875</v>
      </c>
      <c r="AG67" s="2" t="s">
        <v>1066</v>
      </c>
      <c r="AH67" s="2"/>
      <c r="AI67" s="2">
        <v>45582</v>
      </c>
      <c r="AJ67" s="2" t="s">
        <v>877</v>
      </c>
      <c r="AK67" s="2" t="s">
        <v>814</v>
      </c>
      <c r="AL67" s="2" t="s">
        <v>228</v>
      </c>
      <c r="AM67" s="2" t="s">
        <v>230</v>
      </c>
      <c r="AN67" s="2" t="s">
        <v>228</v>
      </c>
      <c r="AO67" s="2" t="s">
        <v>10</v>
      </c>
      <c r="AP67" s="100" t="s">
        <v>834</v>
      </c>
    </row>
    <row r="68" spans="1:42">
      <c r="A68" s="2">
        <f t="shared" ref="A68:A131" si="6">A67+1</f>
        <v>67</v>
      </c>
      <c r="B68" s="50" t="s">
        <v>1017</v>
      </c>
      <c r="C68" s="2">
        <v>54</v>
      </c>
      <c r="D68" s="3" t="str">
        <f t="shared" si="4"/>
        <v>[45-59]</v>
      </c>
      <c r="E68" s="2" t="str">
        <f t="shared" si="3"/>
        <v>[15+]</v>
      </c>
      <c r="F68" s="7" t="s">
        <v>865</v>
      </c>
      <c r="G68" s="2" t="s">
        <v>1018</v>
      </c>
      <c r="H68" s="41">
        <v>92372152</v>
      </c>
      <c r="I68" s="155" t="s">
        <v>90</v>
      </c>
      <c r="J68" s="2" t="s">
        <v>1006</v>
      </c>
      <c r="K68" s="2" t="s">
        <v>1007</v>
      </c>
      <c r="L68" s="9" t="s">
        <v>1015</v>
      </c>
      <c r="M68" s="2" t="s">
        <v>230</v>
      </c>
      <c r="N68" s="2" t="s">
        <v>778</v>
      </c>
      <c r="O68" s="7" t="s">
        <v>14</v>
      </c>
      <c r="P68" s="4">
        <v>45568</v>
      </c>
      <c r="Q68" s="5" t="str">
        <f t="shared" si="5"/>
        <v>S40</v>
      </c>
      <c r="R68" s="4">
        <v>45576</v>
      </c>
      <c r="S68" s="6" t="s">
        <v>913</v>
      </c>
      <c r="T68" s="6" t="s">
        <v>913</v>
      </c>
      <c r="U68" s="6" t="s">
        <v>913</v>
      </c>
      <c r="V68" s="6" t="s">
        <v>913</v>
      </c>
      <c r="W68" s="6" t="s">
        <v>1012</v>
      </c>
      <c r="X68" s="6" t="s">
        <v>913</v>
      </c>
      <c r="Y68" s="2" t="s">
        <v>913</v>
      </c>
      <c r="Z68" s="2" t="s">
        <v>913</v>
      </c>
      <c r="AA68" s="2" t="s">
        <v>913</v>
      </c>
      <c r="AB68" s="2" t="s">
        <v>1016</v>
      </c>
      <c r="AC68" s="2" t="s">
        <v>873</v>
      </c>
      <c r="AD68" s="2" t="s">
        <v>873</v>
      </c>
      <c r="AE68" s="4" t="s">
        <v>903</v>
      </c>
      <c r="AF68" s="2" t="s">
        <v>892</v>
      </c>
      <c r="AG68" s="2" t="s">
        <v>1066</v>
      </c>
      <c r="AH68" s="2"/>
      <c r="AI68" s="2">
        <v>45577</v>
      </c>
      <c r="AJ68" s="2" t="s">
        <v>877</v>
      </c>
      <c r="AK68" s="2" t="s">
        <v>815</v>
      </c>
      <c r="AL68" s="2" t="s">
        <v>228</v>
      </c>
      <c r="AM68" s="2" t="s">
        <v>230</v>
      </c>
      <c r="AN68" s="2" t="s">
        <v>228</v>
      </c>
      <c r="AO68" s="47" t="s">
        <v>18</v>
      </c>
      <c r="AP68" s="100" t="s">
        <v>834</v>
      </c>
    </row>
    <row r="69" spans="1:42">
      <c r="A69" s="2">
        <f t="shared" si="6"/>
        <v>68</v>
      </c>
      <c r="B69" s="50" t="s">
        <v>1019</v>
      </c>
      <c r="C69" s="2">
        <v>65</v>
      </c>
      <c r="D69" s="3" t="str">
        <f t="shared" si="4"/>
        <v>[60 et plus]</v>
      </c>
      <c r="E69" s="2" t="s">
        <v>1020</v>
      </c>
      <c r="F69" s="2" t="s">
        <v>896</v>
      </c>
      <c r="G69" s="2" t="s">
        <v>889</v>
      </c>
      <c r="H69" s="41">
        <v>98673180</v>
      </c>
      <c r="I69" s="155" t="s">
        <v>91</v>
      </c>
      <c r="J69" s="7" t="s">
        <v>11</v>
      </c>
      <c r="K69" s="7" t="s">
        <v>12</v>
      </c>
      <c r="L69" s="9" t="s">
        <v>1021</v>
      </c>
      <c r="M69" s="7" t="s">
        <v>278</v>
      </c>
      <c r="N69" s="2" t="s">
        <v>13</v>
      </c>
      <c r="O69" s="7" t="s">
        <v>14</v>
      </c>
      <c r="P69" s="4">
        <v>45577</v>
      </c>
      <c r="Q69" s="5" t="str">
        <f t="shared" si="5"/>
        <v>S41</v>
      </c>
      <c r="R69" s="4">
        <v>45578</v>
      </c>
      <c r="S69" s="6" t="s">
        <v>870</v>
      </c>
      <c r="T69" s="6" t="s">
        <v>871</v>
      </c>
      <c r="U69" s="6" t="s">
        <v>870</v>
      </c>
      <c r="V69" s="6" t="s">
        <v>871</v>
      </c>
      <c r="W69" s="6"/>
      <c r="X69" s="6" t="s">
        <v>871</v>
      </c>
      <c r="Y69" s="2" t="s">
        <v>871</v>
      </c>
      <c r="Z69" s="2" t="s">
        <v>871</v>
      </c>
      <c r="AA69" s="2" t="s">
        <v>870</v>
      </c>
      <c r="AB69" s="2"/>
      <c r="AC69" s="2" t="s">
        <v>950</v>
      </c>
      <c r="AD69" s="2" t="s">
        <v>871</v>
      </c>
      <c r="AE69" s="4" t="s">
        <v>870</v>
      </c>
      <c r="AF69" s="2" t="s">
        <v>892</v>
      </c>
      <c r="AG69" s="2" t="s">
        <v>903</v>
      </c>
      <c r="AH69" s="2"/>
      <c r="AI69" s="2">
        <v>45579</v>
      </c>
      <c r="AJ69" s="2" t="s">
        <v>877</v>
      </c>
      <c r="AK69" s="2" t="s">
        <v>815</v>
      </c>
      <c r="AL69" s="2" t="s">
        <v>13</v>
      </c>
      <c r="AM69" s="2" t="s">
        <v>278</v>
      </c>
      <c r="AN69" s="2" t="s">
        <v>280</v>
      </c>
      <c r="AO69" s="2" t="s">
        <v>18</v>
      </c>
      <c r="AP69" s="72" t="s">
        <v>834</v>
      </c>
    </row>
    <row r="70" spans="1:42">
      <c r="A70" s="2">
        <f t="shared" si="6"/>
        <v>69</v>
      </c>
      <c r="B70" s="50" t="s">
        <v>1022</v>
      </c>
      <c r="C70" s="2">
        <v>29</v>
      </c>
      <c r="D70" s="3" t="str">
        <f t="shared" si="4"/>
        <v>[15-44]</v>
      </c>
      <c r="E70" s="2" t="s">
        <v>1023</v>
      </c>
      <c r="F70" s="7" t="s">
        <v>896</v>
      </c>
      <c r="G70" s="2" t="s">
        <v>1024</v>
      </c>
      <c r="H70" s="41">
        <v>99368155</v>
      </c>
      <c r="I70" s="155" t="s">
        <v>25</v>
      </c>
      <c r="J70" s="2" t="s">
        <v>1523</v>
      </c>
      <c r="K70" s="2" t="s">
        <v>1524</v>
      </c>
      <c r="L70" s="9" t="s">
        <v>918</v>
      </c>
      <c r="M70" s="2" t="s">
        <v>425</v>
      </c>
      <c r="N70" s="2" t="s">
        <v>13</v>
      </c>
      <c r="O70" s="7" t="s">
        <v>14</v>
      </c>
      <c r="P70" s="4">
        <v>45578</v>
      </c>
      <c r="Q70" s="5" t="str">
        <f t="shared" si="5"/>
        <v>S41</v>
      </c>
      <c r="R70" s="4">
        <v>45578</v>
      </c>
      <c r="S70" s="6" t="s">
        <v>870</v>
      </c>
      <c r="T70" s="6" t="s">
        <v>870</v>
      </c>
      <c r="U70" s="6" t="s">
        <v>870</v>
      </c>
      <c r="V70" s="6" t="s">
        <v>871</v>
      </c>
      <c r="W70" s="6"/>
      <c r="X70" s="6" t="s">
        <v>894</v>
      </c>
      <c r="Y70" s="2" t="s">
        <v>871</v>
      </c>
      <c r="Z70" s="2" t="s">
        <v>871</v>
      </c>
      <c r="AA70" s="2" t="s">
        <v>871</v>
      </c>
      <c r="AB70" s="2"/>
      <c r="AC70" s="2" t="s">
        <v>1025</v>
      </c>
      <c r="AD70" s="2" t="s">
        <v>871</v>
      </c>
      <c r="AE70" s="4" t="s">
        <v>870</v>
      </c>
      <c r="AF70" s="2" t="s">
        <v>875</v>
      </c>
      <c r="AG70" s="2" t="s">
        <v>903</v>
      </c>
      <c r="AH70" s="2"/>
      <c r="AI70" s="2">
        <v>45580</v>
      </c>
      <c r="AJ70" s="2" t="s">
        <v>877</v>
      </c>
      <c r="AK70" s="2" t="s">
        <v>814</v>
      </c>
      <c r="AL70" s="2" t="s">
        <v>13</v>
      </c>
      <c r="AM70" s="2" t="s">
        <v>425</v>
      </c>
      <c r="AN70" s="2" t="s">
        <v>280</v>
      </c>
      <c r="AO70" s="47" t="s">
        <v>10</v>
      </c>
      <c r="AP70" s="72" t="s">
        <v>834</v>
      </c>
    </row>
    <row r="71" spans="1:42">
      <c r="A71" s="2">
        <f t="shared" si="6"/>
        <v>70</v>
      </c>
      <c r="B71" s="50" t="s">
        <v>1026</v>
      </c>
      <c r="C71" s="2">
        <f>6/12</f>
        <v>0.5</v>
      </c>
      <c r="D71" s="3" t="str">
        <f t="shared" si="4"/>
        <v>[0-2]</v>
      </c>
      <c r="E71" s="2">
        <v>6</v>
      </c>
      <c r="F71" s="2" t="s">
        <v>865</v>
      </c>
      <c r="G71" s="2" t="s">
        <v>897</v>
      </c>
      <c r="H71" s="41"/>
      <c r="I71" s="155" t="s">
        <v>92</v>
      </c>
      <c r="J71" s="2"/>
      <c r="K71" s="2"/>
      <c r="L71" s="9" t="s">
        <v>189</v>
      </c>
      <c r="M71" s="7" t="s">
        <v>1027</v>
      </c>
      <c r="N71" s="2" t="s">
        <v>41</v>
      </c>
      <c r="O71" s="7" t="s">
        <v>769</v>
      </c>
      <c r="P71" s="4">
        <v>45578</v>
      </c>
      <c r="Q71" s="5" t="str">
        <f t="shared" si="5"/>
        <v>S41</v>
      </c>
      <c r="R71" s="4">
        <v>45579</v>
      </c>
      <c r="S71" s="6" t="s">
        <v>821</v>
      </c>
      <c r="T71" s="6" t="s">
        <v>821</v>
      </c>
      <c r="U71" s="6" t="s">
        <v>820</v>
      </c>
      <c r="V71" s="6" t="s">
        <v>821</v>
      </c>
      <c r="W71" s="6" t="s">
        <v>820</v>
      </c>
      <c r="X71" s="6" t="s">
        <v>821</v>
      </c>
      <c r="Y71" s="2" t="s">
        <v>820</v>
      </c>
      <c r="Z71" s="2" t="s">
        <v>913</v>
      </c>
      <c r="AA71" s="2" t="s">
        <v>913</v>
      </c>
      <c r="AB71" s="2" t="s">
        <v>913</v>
      </c>
      <c r="AC71" s="2" t="s">
        <v>913</v>
      </c>
      <c r="AD71" s="2" t="s">
        <v>913</v>
      </c>
      <c r="AE71" s="4" t="s">
        <v>821</v>
      </c>
      <c r="AF71" s="2" t="s">
        <v>892</v>
      </c>
      <c r="AG71" s="2" t="s">
        <v>903</v>
      </c>
      <c r="AH71" s="2" t="s">
        <v>820</v>
      </c>
      <c r="AI71" s="2">
        <v>45580</v>
      </c>
      <c r="AJ71" s="2" t="s">
        <v>877</v>
      </c>
      <c r="AK71" s="2" t="s">
        <v>815</v>
      </c>
      <c r="AL71" s="2" t="s">
        <v>41</v>
      </c>
      <c r="AM71" s="2" t="s">
        <v>489</v>
      </c>
      <c r="AN71" s="2" t="s">
        <v>466</v>
      </c>
      <c r="AO71" s="2" t="s">
        <v>18</v>
      </c>
      <c r="AP71" s="50" t="s">
        <v>1070</v>
      </c>
    </row>
    <row r="72" spans="1:42">
      <c r="A72" s="2">
        <f t="shared" si="6"/>
        <v>71</v>
      </c>
      <c r="B72" s="50" t="s">
        <v>1028</v>
      </c>
      <c r="C72" s="2">
        <v>14</v>
      </c>
      <c r="D72" s="3" t="str">
        <f t="shared" si="4"/>
        <v>[5-14]</v>
      </c>
      <c r="E72" s="2"/>
      <c r="F72" s="7" t="s">
        <v>896</v>
      </c>
      <c r="G72" s="2" t="s">
        <v>953</v>
      </c>
      <c r="H72" s="41">
        <v>70606368</v>
      </c>
      <c r="I72" s="155" t="s">
        <v>95</v>
      </c>
      <c r="J72" s="2"/>
      <c r="K72" s="2"/>
      <c r="L72" s="9" t="s">
        <v>957</v>
      </c>
      <c r="M72" s="7" t="s">
        <v>955</v>
      </c>
      <c r="N72" s="2" t="s">
        <v>41</v>
      </c>
      <c r="O72" s="7" t="s">
        <v>769</v>
      </c>
      <c r="P72" s="4">
        <v>45577</v>
      </c>
      <c r="Q72" s="5" t="str">
        <f t="shared" si="5"/>
        <v>S41</v>
      </c>
      <c r="R72" s="4">
        <v>45579</v>
      </c>
      <c r="S72" s="6" t="s">
        <v>821</v>
      </c>
      <c r="T72" s="6" t="s">
        <v>821</v>
      </c>
      <c r="U72" s="6" t="s">
        <v>820</v>
      </c>
      <c r="V72" s="6" t="s">
        <v>821</v>
      </c>
      <c r="W72" s="6" t="s">
        <v>820</v>
      </c>
      <c r="X72" s="6" t="s">
        <v>821</v>
      </c>
      <c r="Y72" s="2" t="s">
        <v>820</v>
      </c>
      <c r="Z72" s="2" t="s">
        <v>913</v>
      </c>
      <c r="AA72" s="2" t="s">
        <v>913</v>
      </c>
      <c r="AB72" s="2" t="s">
        <v>913</v>
      </c>
      <c r="AC72" s="2" t="s">
        <v>913</v>
      </c>
      <c r="AD72" s="2" t="s">
        <v>913</v>
      </c>
      <c r="AE72" s="4" t="s">
        <v>821</v>
      </c>
      <c r="AF72" s="2" t="s">
        <v>892</v>
      </c>
      <c r="AG72" s="2" t="s">
        <v>903</v>
      </c>
      <c r="AH72" s="2" t="s">
        <v>821</v>
      </c>
      <c r="AI72" s="2">
        <v>45580</v>
      </c>
      <c r="AJ72" s="2" t="s">
        <v>877</v>
      </c>
      <c r="AK72" s="2" t="s">
        <v>815</v>
      </c>
      <c r="AL72" s="2" t="s">
        <v>41</v>
      </c>
      <c r="AM72" s="2" t="s">
        <v>441</v>
      </c>
      <c r="AN72" s="2" t="s">
        <v>457</v>
      </c>
      <c r="AO72" s="47" t="s">
        <v>18</v>
      </c>
      <c r="AP72" s="50" t="s">
        <v>1070</v>
      </c>
    </row>
    <row r="73" spans="1:42">
      <c r="A73" s="2">
        <f t="shared" si="6"/>
        <v>72</v>
      </c>
      <c r="B73" s="50" t="s">
        <v>1029</v>
      </c>
      <c r="C73" s="2">
        <v>70</v>
      </c>
      <c r="D73" s="3" t="str">
        <f t="shared" si="4"/>
        <v>[60 et plus]</v>
      </c>
      <c r="E73" s="2"/>
      <c r="F73" s="2" t="s">
        <v>896</v>
      </c>
      <c r="G73" s="2" t="s">
        <v>984</v>
      </c>
      <c r="H73" s="41"/>
      <c r="I73" s="155" t="s">
        <v>96</v>
      </c>
      <c r="J73" s="2"/>
      <c r="K73" s="2"/>
      <c r="L73" s="9" t="s">
        <v>1030</v>
      </c>
      <c r="M73" s="7" t="s">
        <v>969</v>
      </c>
      <c r="N73" s="2" t="s">
        <v>41</v>
      </c>
      <c r="O73" s="7" t="s">
        <v>769</v>
      </c>
      <c r="P73" s="4">
        <v>45578</v>
      </c>
      <c r="Q73" s="5" t="str">
        <f t="shared" si="5"/>
        <v>S41</v>
      </c>
      <c r="R73" s="4">
        <v>45579</v>
      </c>
      <c r="S73" s="6" t="s">
        <v>821</v>
      </c>
      <c r="T73" s="6" t="s">
        <v>821</v>
      </c>
      <c r="U73" s="6" t="s">
        <v>820</v>
      </c>
      <c r="V73" s="6" t="s">
        <v>821</v>
      </c>
      <c r="W73" s="6" t="s">
        <v>820</v>
      </c>
      <c r="X73" s="6" t="s">
        <v>821</v>
      </c>
      <c r="Y73" s="2" t="s">
        <v>820</v>
      </c>
      <c r="Z73" s="2" t="s">
        <v>821</v>
      </c>
      <c r="AA73" s="2" t="s">
        <v>821</v>
      </c>
      <c r="AB73" s="2" t="s">
        <v>821</v>
      </c>
      <c r="AC73" s="2" t="s">
        <v>913</v>
      </c>
      <c r="AD73" s="2" t="s">
        <v>913</v>
      </c>
      <c r="AE73" s="4" t="s">
        <v>821</v>
      </c>
      <c r="AF73" s="2" t="s">
        <v>892</v>
      </c>
      <c r="AG73" s="2" t="s">
        <v>903</v>
      </c>
      <c r="AH73" s="2" t="s">
        <v>820</v>
      </c>
      <c r="AI73" s="2">
        <v>45580</v>
      </c>
      <c r="AJ73" s="2" t="s">
        <v>877</v>
      </c>
      <c r="AK73" s="2" t="s">
        <v>815</v>
      </c>
      <c r="AL73" s="2" t="s">
        <v>41</v>
      </c>
      <c r="AM73" s="2" t="s">
        <v>464</v>
      </c>
      <c r="AN73" s="2" t="s">
        <v>473</v>
      </c>
      <c r="AO73" s="2" t="s">
        <v>18</v>
      </c>
      <c r="AP73" s="50" t="s">
        <v>1070</v>
      </c>
    </row>
    <row r="74" spans="1:42">
      <c r="A74" s="2">
        <f t="shared" si="6"/>
        <v>73</v>
      </c>
      <c r="B74" s="50" t="s">
        <v>1031</v>
      </c>
      <c r="C74" s="2">
        <v>40</v>
      </c>
      <c r="D74" s="3" t="str">
        <f t="shared" si="4"/>
        <v>[15-44]</v>
      </c>
      <c r="E74" s="2"/>
      <c r="F74" s="7" t="s">
        <v>865</v>
      </c>
      <c r="G74" s="2" t="s">
        <v>1032</v>
      </c>
      <c r="H74" s="41">
        <v>90230644</v>
      </c>
      <c r="I74" s="155" t="s">
        <v>97</v>
      </c>
      <c r="J74" s="2"/>
      <c r="K74" s="2"/>
      <c r="L74" s="9" t="s">
        <v>97</v>
      </c>
      <c r="M74" s="2" t="s">
        <v>1027</v>
      </c>
      <c r="N74" s="2" t="s">
        <v>41</v>
      </c>
      <c r="O74" s="7" t="s">
        <v>769</v>
      </c>
      <c r="P74" s="4">
        <v>45579</v>
      </c>
      <c r="Q74" s="5" t="str">
        <f t="shared" si="5"/>
        <v>S42</v>
      </c>
      <c r="R74" s="4">
        <v>45581</v>
      </c>
      <c r="S74" s="6" t="s">
        <v>821</v>
      </c>
      <c r="T74" s="6" t="s">
        <v>821</v>
      </c>
      <c r="U74" s="6" t="s">
        <v>820</v>
      </c>
      <c r="V74" s="6" t="s">
        <v>821</v>
      </c>
      <c r="W74" s="6" t="s">
        <v>820</v>
      </c>
      <c r="X74" s="6" t="s">
        <v>821</v>
      </c>
      <c r="Y74" s="2" t="s">
        <v>820</v>
      </c>
      <c r="Z74" s="2" t="s">
        <v>820</v>
      </c>
      <c r="AA74" s="2" t="s">
        <v>820</v>
      </c>
      <c r="AB74" s="2" t="s">
        <v>820</v>
      </c>
      <c r="AC74" s="2" t="s">
        <v>913</v>
      </c>
      <c r="AD74" s="2" t="s">
        <v>913</v>
      </c>
      <c r="AE74" s="4" t="s">
        <v>821</v>
      </c>
      <c r="AF74" s="2" t="s">
        <v>875</v>
      </c>
      <c r="AG74" s="50" t="s">
        <v>876</v>
      </c>
      <c r="AH74" s="2" t="s">
        <v>821</v>
      </c>
      <c r="AI74" s="2">
        <v>45584</v>
      </c>
      <c r="AJ74" s="2" t="s">
        <v>877</v>
      </c>
      <c r="AK74" s="2" t="s">
        <v>814</v>
      </c>
      <c r="AL74" s="2" t="s">
        <v>41</v>
      </c>
      <c r="AM74" s="2" t="s">
        <v>489</v>
      </c>
      <c r="AN74" s="2" t="s">
        <v>505</v>
      </c>
      <c r="AO74" s="47" t="s">
        <v>10</v>
      </c>
      <c r="AP74" s="50" t="s">
        <v>1070</v>
      </c>
    </row>
    <row r="75" spans="1:42">
      <c r="A75" s="2">
        <f t="shared" si="6"/>
        <v>74</v>
      </c>
      <c r="B75" s="50" t="s">
        <v>1380</v>
      </c>
      <c r="C75" s="2">
        <v>56</v>
      </c>
      <c r="D75" s="3" t="str">
        <f t="shared" si="4"/>
        <v>[45-59]</v>
      </c>
      <c r="E75" s="2"/>
      <c r="F75" s="2" t="s">
        <v>865</v>
      </c>
      <c r="G75" s="2" t="s">
        <v>1033</v>
      </c>
      <c r="H75" s="41">
        <v>98935263</v>
      </c>
      <c r="I75" s="155" t="s">
        <v>98</v>
      </c>
      <c r="J75" s="2"/>
      <c r="K75" s="2"/>
      <c r="L75" s="9" t="s">
        <v>192</v>
      </c>
      <c r="M75" s="7" t="s">
        <v>997</v>
      </c>
      <c r="N75" s="2" t="s">
        <v>41</v>
      </c>
      <c r="O75" s="7" t="s">
        <v>769</v>
      </c>
      <c r="P75" s="4">
        <v>45584</v>
      </c>
      <c r="Q75" s="5" t="str">
        <f t="shared" si="5"/>
        <v>S42</v>
      </c>
      <c r="R75" s="4">
        <v>45585</v>
      </c>
      <c r="S75" s="6" t="s">
        <v>821</v>
      </c>
      <c r="T75" s="6" t="s">
        <v>820</v>
      </c>
      <c r="U75" s="6" t="s">
        <v>820</v>
      </c>
      <c r="V75" s="6" t="s">
        <v>820</v>
      </c>
      <c r="W75" s="6" t="s">
        <v>820</v>
      </c>
      <c r="X75" s="6" t="s">
        <v>820</v>
      </c>
      <c r="Y75" s="2" t="s">
        <v>820</v>
      </c>
      <c r="Z75" s="2" t="s">
        <v>820</v>
      </c>
      <c r="AA75" s="2" t="s">
        <v>820</v>
      </c>
      <c r="AB75" s="2" t="s">
        <v>820</v>
      </c>
      <c r="AC75" s="2" t="s">
        <v>913</v>
      </c>
      <c r="AD75" s="2" t="s">
        <v>913</v>
      </c>
      <c r="AE75" s="4" t="s">
        <v>821</v>
      </c>
      <c r="AF75" s="2" t="s">
        <v>892</v>
      </c>
      <c r="AG75" s="2" t="s">
        <v>1066</v>
      </c>
      <c r="AH75" s="2" t="s">
        <v>820</v>
      </c>
      <c r="AI75" s="2"/>
      <c r="AJ75" s="2" t="s">
        <v>877</v>
      </c>
      <c r="AK75" s="2" t="s">
        <v>815</v>
      </c>
      <c r="AL75" s="2" t="s">
        <v>41</v>
      </c>
      <c r="AM75" s="2" t="s">
        <v>480</v>
      </c>
      <c r="AN75" s="2" t="s">
        <v>482</v>
      </c>
      <c r="AO75" s="2" t="s">
        <v>18</v>
      </c>
      <c r="AP75" s="50" t="s">
        <v>1070</v>
      </c>
    </row>
    <row r="76" spans="1:42">
      <c r="A76" s="2">
        <f t="shared" si="6"/>
        <v>75</v>
      </c>
      <c r="B76" s="50" t="s">
        <v>1034</v>
      </c>
      <c r="C76" s="2">
        <v>31</v>
      </c>
      <c r="D76" s="3" t="str">
        <f t="shared" si="4"/>
        <v>[15-44]</v>
      </c>
      <c r="E76" s="2"/>
      <c r="F76" s="7" t="s">
        <v>865</v>
      </c>
      <c r="G76" s="2" t="s">
        <v>1035</v>
      </c>
      <c r="H76" s="41">
        <v>96269007</v>
      </c>
      <c r="I76" s="155" t="s">
        <v>101</v>
      </c>
      <c r="J76" s="2" t="s">
        <v>1351</v>
      </c>
      <c r="K76" s="1" t="s">
        <v>1352</v>
      </c>
      <c r="L76" s="9" t="s">
        <v>112</v>
      </c>
      <c r="M76" s="7" t="s">
        <v>955</v>
      </c>
      <c r="N76" s="2" t="s">
        <v>41</v>
      </c>
      <c r="O76" s="7" t="s">
        <v>769</v>
      </c>
      <c r="P76" s="4">
        <v>45584</v>
      </c>
      <c r="Q76" s="5" t="str">
        <f t="shared" si="5"/>
        <v>S42</v>
      </c>
      <c r="R76" s="4">
        <v>45586</v>
      </c>
      <c r="S76" s="6" t="s">
        <v>821</v>
      </c>
      <c r="T76" s="6" t="s">
        <v>821</v>
      </c>
      <c r="U76" s="6" t="s">
        <v>820</v>
      </c>
      <c r="V76" s="6" t="s">
        <v>821</v>
      </c>
      <c r="W76" s="6" t="s">
        <v>820</v>
      </c>
      <c r="X76" s="6" t="s">
        <v>821</v>
      </c>
      <c r="Y76" s="2" t="s">
        <v>820</v>
      </c>
      <c r="Z76" s="2" t="s">
        <v>820</v>
      </c>
      <c r="AA76" s="2" t="s">
        <v>820</v>
      </c>
      <c r="AB76" s="2" t="s">
        <v>820</v>
      </c>
      <c r="AC76" s="2" t="s">
        <v>820</v>
      </c>
      <c r="AD76" s="2" t="s">
        <v>820</v>
      </c>
      <c r="AE76" s="4" t="s">
        <v>821</v>
      </c>
      <c r="AF76" s="2" t="s">
        <v>875</v>
      </c>
      <c r="AG76" s="2" t="s">
        <v>1066</v>
      </c>
      <c r="AH76" s="2" t="s">
        <v>821</v>
      </c>
      <c r="AI76" s="2"/>
      <c r="AJ76" s="2" t="s">
        <v>877</v>
      </c>
      <c r="AK76" s="2" t="s">
        <v>814</v>
      </c>
      <c r="AL76" s="2" t="s">
        <v>41</v>
      </c>
      <c r="AM76" s="2" t="s">
        <v>441</v>
      </c>
      <c r="AN76" s="2" t="s">
        <v>450</v>
      </c>
      <c r="AO76" s="47" t="s">
        <v>10</v>
      </c>
      <c r="AP76" s="50" t="s">
        <v>1070</v>
      </c>
    </row>
    <row r="77" spans="1:42">
      <c r="A77" s="2">
        <f t="shared" si="6"/>
        <v>76</v>
      </c>
      <c r="B77" s="50" t="s">
        <v>1036</v>
      </c>
      <c r="C77" s="2">
        <v>11</v>
      </c>
      <c r="D77" s="3" t="str">
        <f t="shared" si="4"/>
        <v>[5-14]</v>
      </c>
      <c r="E77" s="2"/>
      <c r="F77" s="2" t="s">
        <v>896</v>
      </c>
      <c r="G77" s="2" t="s">
        <v>953</v>
      </c>
      <c r="H77" s="41">
        <v>96149021</v>
      </c>
      <c r="I77" s="155" t="s">
        <v>104</v>
      </c>
      <c r="J77" s="7" t="s">
        <v>46</v>
      </c>
      <c r="K77" s="7" t="s">
        <v>47</v>
      </c>
      <c r="L77" s="9" t="s">
        <v>957</v>
      </c>
      <c r="M77" s="7" t="s">
        <v>955</v>
      </c>
      <c r="N77" s="2" t="s">
        <v>41</v>
      </c>
      <c r="O77" s="7" t="s">
        <v>769</v>
      </c>
      <c r="P77" s="4">
        <v>45584</v>
      </c>
      <c r="Q77" s="5" t="str">
        <f t="shared" si="5"/>
        <v>S42</v>
      </c>
      <c r="R77" s="4">
        <v>45586</v>
      </c>
      <c r="S77" s="6" t="s">
        <v>821</v>
      </c>
      <c r="T77" s="6" t="s">
        <v>821</v>
      </c>
      <c r="U77" s="6" t="s">
        <v>820</v>
      </c>
      <c r="V77" s="6" t="s">
        <v>821</v>
      </c>
      <c r="W77" s="6" t="s">
        <v>820</v>
      </c>
      <c r="X77" s="6" t="s">
        <v>821</v>
      </c>
      <c r="Y77" s="2" t="s">
        <v>820</v>
      </c>
      <c r="Z77" s="2" t="s">
        <v>820</v>
      </c>
      <c r="AA77" s="2" t="s">
        <v>820</v>
      </c>
      <c r="AB77" s="2" t="s">
        <v>820</v>
      </c>
      <c r="AC77" s="2" t="s">
        <v>913</v>
      </c>
      <c r="AD77" s="2" t="s">
        <v>913</v>
      </c>
      <c r="AE77" s="4" t="s">
        <v>821</v>
      </c>
      <c r="AF77" s="2" t="s">
        <v>875</v>
      </c>
      <c r="AG77" s="2" t="s">
        <v>1066</v>
      </c>
      <c r="AH77" s="2" t="s">
        <v>821</v>
      </c>
      <c r="AI77" s="2"/>
      <c r="AJ77" s="2" t="s">
        <v>877</v>
      </c>
      <c r="AK77" s="2" t="s">
        <v>814</v>
      </c>
      <c r="AL77" s="2" t="s">
        <v>41</v>
      </c>
      <c r="AM77" s="2" t="s">
        <v>441</v>
      </c>
      <c r="AN77" s="2" t="s">
        <v>443</v>
      </c>
      <c r="AO77" s="2" t="s">
        <v>10</v>
      </c>
      <c r="AP77" s="50" t="s">
        <v>1070</v>
      </c>
    </row>
    <row r="78" spans="1:42">
      <c r="A78" s="2">
        <f t="shared" si="6"/>
        <v>77</v>
      </c>
      <c r="B78" s="50" t="s">
        <v>1038</v>
      </c>
      <c r="C78" s="2">
        <v>25</v>
      </c>
      <c r="D78" s="3" t="str">
        <f t="shared" si="4"/>
        <v>[15-44]</v>
      </c>
      <c r="E78" s="2"/>
      <c r="F78" s="2" t="s">
        <v>865</v>
      </c>
      <c r="G78" s="2" t="s">
        <v>1039</v>
      </c>
      <c r="H78" s="41">
        <v>91581976</v>
      </c>
      <c r="I78" s="155" t="s">
        <v>108</v>
      </c>
      <c r="J78" s="2"/>
      <c r="K78" s="2"/>
      <c r="L78" s="9" t="s">
        <v>957</v>
      </c>
      <c r="M78" s="7" t="s">
        <v>955</v>
      </c>
      <c r="N78" s="2" t="s">
        <v>41</v>
      </c>
      <c r="O78" s="7" t="s">
        <v>769</v>
      </c>
      <c r="P78" s="4">
        <v>45586</v>
      </c>
      <c r="Q78" s="5" t="str">
        <f t="shared" si="5"/>
        <v>S43</v>
      </c>
      <c r="R78" s="4">
        <v>45587</v>
      </c>
      <c r="S78" s="6" t="s">
        <v>821</v>
      </c>
      <c r="T78" s="6" t="s">
        <v>821</v>
      </c>
      <c r="U78" s="6" t="s">
        <v>820</v>
      </c>
      <c r="V78" s="6" t="s">
        <v>821</v>
      </c>
      <c r="W78" s="6" t="s">
        <v>820</v>
      </c>
      <c r="X78" s="6" t="s">
        <v>821</v>
      </c>
      <c r="Y78" s="2" t="s">
        <v>820</v>
      </c>
      <c r="Z78" s="2" t="s">
        <v>820</v>
      </c>
      <c r="AA78" s="2" t="s">
        <v>820</v>
      </c>
      <c r="AB78" s="2" t="s">
        <v>820</v>
      </c>
      <c r="AC78" s="2" t="s">
        <v>820</v>
      </c>
      <c r="AD78" s="2" t="s">
        <v>820</v>
      </c>
      <c r="AE78" s="4" t="s">
        <v>821</v>
      </c>
      <c r="AF78" s="2" t="s">
        <v>875</v>
      </c>
      <c r="AG78" s="50" t="s">
        <v>876</v>
      </c>
      <c r="AH78" s="2" t="s">
        <v>821</v>
      </c>
      <c r="AI78" s="2">
        <v>45590</v>
      </c>
      <c r="AJ78" s="2" t="s">
        <v>877</v>
      </c>
      <c r="AK78" s="2" t="s">
        <v>814</v>
      </c>
      <c r="AL78" s="2" t="s">
        <v>41</v>
      </c>
      <c r="AM78" s="2" t="s">
        <v>441</v>
      </c>
      <c r="AN78" s="2" t="s">
        <v>443</v>
      </c>
      <c r="AO78" s="2" t="s">
        <v>10</v>
      </c>
      <c r="AP78" s="50" t="s">
        <v>1070</v>
      </c>
    </row>
    <row r="79" spans="1:42">
      <c r="A79" s="2">
        <f t="shared" si="6"/>
        <v>78</v>
      </c>
      <c r="B79" s="50" t="s">
        <v>1040</v>
      </c>
      <c r="C79" s="2">
        <v>32</v>
      </c>
      <c r="D79" s="3" t="str">
        <f t="shared" si="4"/>
        <v>[15-44]</v>
      </c>
      <c r="E79" s="2"/>
      <c r="F79" s="7" t="s">
        <v>865</v>
      </c>
      <c r="G79" s="2" t="s">
        <v>1041</v>
      </c>
      <c r="H79" s="41">
        <v>97146311</v>
      </c>
      <c r="I79" s="155" t="s">
        <v>104</v>
      </c>
      <c r="J79" s="7" t="s">
        <v>46</v>
      </c>
      <c r="K79" s="7" t="s">
        <v>47</v>
      </c>
      <c r="L79" s="9" t="s">
        <v>957</v>
      </c>
      <c r="M79" s="7" t="s">
        <v>955</v>
      </c>
      <c r="N79" s="2" t="s">
        <v>41</v>
      </c>
      <c r="O79" s="7" t="s">
        <v>769</v>
      </c>
      <c r="P79" s="4">
        <v>45588</v>
      </c>
      <c r="Q79" s="5" t="str">
        <f t="shared" si="5"/>
        <v>S43</v>
      </c>
      <c r="R79" s="4">
        <v>45588</v>
      </c>
      <c r="S79" s="6" t="s">
        <v>821</v>
      </c>
      <c r="T79" s="6" t="s">
        <v>821</v>
      </c>
      <c r="U79" s="6" t="s">
        <v>820</v>
      </c>
      <c r="V79" s="6" t="s">
        <v>820</v>
      </c>
      <c r="W79" s="6" t="s">
        <v>820</v>
      </c>
      <c r="X79" s="6" t="s">
        <v>820</v>
      </c>
      <c r="Y79" s="2" t="s">
        <v>820</v>
      </c>
      <c r="Z79" s="2" t="s">
        <v>820</v>
      </c>
      <c r="AA79" s="2" t="s">
        <v>820</v>
      </c>
      <c r="AB79" s="2" t="s">
        <v>820</v>
      </c>
      <c r="AC79" s="2" t="s">
        <v>820</v>
      </c>
      <c r="AD79" s="2" t="s">
        <v>820</v>
      </c>
      <c r="AE79" s="4" t="s">
        <v>821</v>
      </c>
      <c r="AF79" s="2" t="s">
        <v>875</v>
      </c>
      <c r="AG79" s="50" t="s">
        <v>876</v>
      </c>
      <c r="AH79" s="2" t="s">
        <v>821</v>
      </c>
      <c r="AI79" s="2">
        <v>45590</v>
      </c>
      <c r="AJ79" s="2" t="s">
        <v>877</v>
      </c>
      <c r="AK79" s="2" t="s">
        <v>814</v>
      </c>
      <c r="AL79" s="2" t="s">
        <v>41</v>
      </c>
      <c r="AM79" s="2" t="s">
        <v>441</v>
      </c>
      <c r="AN79" s="2" t="s">
        <v>443</v>
      </c>
      <c r="AO79" s="47" t="s">
        <v>10</v>
      </c>
      <c r="AP79" s="50" t="s">
        <v>1070</v>
      </c>
    </row>
    <row r="80" spans="1:42">
      <c r="A80" s="2">
        <f t="shared" si="6"/>
        <v>79</v>
      </c>
      <c r="B80" s="50" t="s">
        <v>1042</v>
      </c>
      <c r="C80" s="2">
        <v>30</v>
      </c>
      <c r="D80" s="3" t="str">
        <f t="shared" si="4"/>
        <v>[15-44]</v>
      </c>
      <c r="E80" s="2"/>
      <c r="F80" s="2" t="s">
        <v>896</v>
      </c>
      <c r="G80" s="2" t="s">
        <v>984</v>
      </c>
      <c r="H80" s="41">
        <v>92298224</v>
      </c>
      <c r="I80" s="155" t="s">
        <v>109</v>
      </c>
      <c r="J80" s="2"/>
      <c r="K80" s="2"/>
      <c r="L80" s="9" t="s">
        <v>112</v>
      </c>
      <c r="M80" s="7" t="s">
        <v>955</v>
      </c>
      <c r="N80" s="2" t="s">
        <v>41</v>
      </c>
      <c r="O80" s="7" t="s">
        <v>769</v>
      </c>
      <c r="P80" s="4">
        <v>45587</v>
      </c>
      <c r="Q80" s="5" t="str">
        <f t="shared" si="5"/>
        <v>S43</v>
      </c>
      <c r="R80" s="4">
        <v>45588</v>
      </c>
      <c r="S80" s="6" t="s">
        <v>821</v>
      </c>
      <c r="T80" s="6" t="s">
        <v>821</v>
      </c>
      <c r="U80" s="6" t="s">
        <v>820</v>
      </c>
      <c r="V80" s="6" t="s">
        <v>820</v>
      </c>
      <c r="W80" s="6" t="s">
        <v>820</v>
      </c>
      <c r="X80" s="6" t="s">
        <v>820</v>
      </c>
      <c r="Y80" s="2" t="s">
        <v>820</v>
      </c>
      <c r="Z80" s="2" t="s">
        <v>820</v>
      </c>
      <c r="AA80" s="2" t="s">
        <v>820</v>
      </c>
      <c r="AB80" s="2" t="s">
        <v>820</v>
      </c>
      <c r="AC80" s="2" t="s">
        <v>820</v>
      </c>
      <c r="AD80" s="2" t="s">
        <v>820</v>
      </c>
      <c r="AE80" s="4" t="s">
        <v>821</v>
      </c>
      <c r="AF80" s="2" t="s">
        <v>892</v>
      </c>
      <c r="AG80" s="2" t="s">
        <v>903</v>
      </c>
      <c r="AH80" s="2" t="s">
        <v>820</v>
      </c>
      <c r="AI80" s="2"/>
      <c r="AJ80" s="2" t="s">
        <v>877</v>
      </c>
      <c r="AK80" s="2" t="s">
        <v>815</v>
      </c>
      <c r="AL80" s="2" t="s">
        <v>41</v>
      </c>
      <c r="AM80" s="2" t="s">
        <v>441</v>
      </c>
      <c r="AN80" s="2" t="s">
        <v>450</v>
      </c>
      <c r="AO80" s="2" t="s">
        <v>18</v>
      </c>
      <c r="AP80" s="50" t="s">
        <v>1070</v>
      </c>
    </row>
    <row r="81" spans="1:42">
      <c r="A81" s="2">
        <f t="shared" si="6"/>
        <v>80</v>
      </c>
      <c r="B81" s="50" t="s">
        <v>1043</v>
      </c>
      <c r="C81" s="2">
        <v>22</v>
      </c>
      <c r="D81" s="3" t="str">
        <f t="shared" si="4"/>
        <v>[15-44]</v>
      </c>
      <c r="E81" s="2"/>
      <c r="F81" s="7" t="s">
        <v>896</v>
      </c>
      <c r="G81" s="2" t="s">
        <v>984</v>
      </c>
      <c r="H81" s="41">
        <v>70021875</v>
      </c>
      <c r="I81" s="155" t="s">
        <v>112</v>
      </c>
      <c r="J81" s="2" t="s">
        <v>1351</v>
      </c>
      <c r="K81" s="1" t="s">
        <v>1352</v>
      </c>
      <c r="L81" s="9" t="s">
        <v>112</v>
      </c>
      <c r="M81" s="7" t="s">
        <v>955</v>
      </c>
      <c r="N81" s="2" t="s">
        <v>41</v>
      </c>
      <c r="O81" s="7" t="s">
        <v>769</v>
      </c>
      <c r="P81" s="4">
        <v>45586</v>
      </c>
      <c r="Q81" s="5" t="str">
        <f t="shared" si="5"/>
        <v>S43</v>
      </c>
      <c r="R81" s="4">
        <v>45587</v>
      </c>
      <c r="S81" s="6" t="s">
        <v>821</v>
      </c>
      <c r="T81" s="6" t="s">
        <v>820</v>
      </c>
      <c r="U81" s="6" t="s">
        <v>820</v>
      </c>
      <c r="V81" s="6" t="s">
        <v>820</v>
      </c>
      <c r="W81" s="6" t="s">
        <v>820</v>
      </c>
      <c r="X81" s="6" t="s">
        <v>820</v>
      </c>
      <c r="Y81" s="2" t="s">
        <v>820</v>
      </c>
      <c r="Z81" s="2" t="s">
        <v>820</v>
      </c>
      <c r="AA81" s="2" t="s">
        <v>820</v>
      </c>
      <c r="AB81" s="2" t="s">
        <v>820</v>
      </c>
      <c r="AC81" s="2" t="s">
        <v>820</v>
      </c>
      <c r="AD81" s="2" t="s">
        <v>820</v>
      </c>
      <c r="AE81" s="4" t="s">
        <v>821</v>
      </c>
      <c r="AF81" s="2" t="s">
        <v>892</v>
      </c>
      <c r="AG81" s="2" t="s">
        <v>903</v>
      </c>
      <c r="AH81" s="2" t="s">
        <v>820</v>
      </c>
      <c r="AI81" s="2"/>
      <c r="AJ81" s="2" t="s">
        <v>877</v>
      </c>
      <c r="AK81" s="2" t="s">
        <v>815</v>
      </c>
      <c r="AL81" s="2" t="s">
        <v>41</v>
      </c>
      <c r="AM81" s="2" t="s">
        <v>441</v>
      </c>
      <c r="AN81" s="2" t="s">
        <v>450</v>
      </c>
      <c r="AO81" s="47" t="s">
        <v>18</v>
      </c>
      <c r="AP81" s="50" t="s">
        <v>1070</v>
      </c>
    </row>
    <row r="82" spans="1:42">
      <c r="A82" s="2">
        <f t="shared" si="6"/>
        <v>81</v>
      </c>
      <c r="B82" s="50" t="s">
        <v>1044</v>
      </c>
      <c r="C82" s="2">
        <v>3</v>
      </c>
      <c r="D82" s="3" t="str">
        <f t="shared" si="4"/>
        <v>[2-4]</v>
      </c>
      <c r="E82" s="2"/>
      <c r="F82" s="2" t="s">
        <v>865</v>
      </c>
      <c r="G82" s="7" t="s">
        <v>960</v>
      </c>
      <c r="H82" s="41">
        <v>70021875</v>
      </c>
      <c r="I82" s="155" t="s">
        <v>113</v>
      </c>
      <c r="J82" s="2" t="s">
        <v>1351</v>
      </c>
      <c r="K82" s="1" t="s">
        <v>1352</v>
      </c>
      <c r="L82" s="9" t="s">
        <v>112</v>
      </c>
      <c r="M82" s="7" t="s">
        <v>955</v>
      </c>
      <c r="N82" s="2" t="s">
        <v>41</v>
      </c>
      <c r="O82" s="7" t="s">
        <v>769</v>
      </c>
      <c r="P82" s="4">
        <v>45587</v>
      </c>
      <c r="Q82" s="5" t="str">
        <f t="shared" si="5"/>
        <v>S43</v>
      </c>
      <c r="R82" s="4">
        <v>45587</v>
      </c>
      <c r="S82" s="6" t="s">
        <v>821</v>
      </c>
      <c r="T82" s="6" t="s">
        <v>821</v>
      </c>
      <c r="U82" s="6" t="s">
        <v>820</v>
      </c>
      <c r="V82" s="6" t="s">
        <v>821</v>
      </c>
      <c r="W82" s="6" t="s">
        <v>820</v>
      </c>
      <c r="X82" s="6" t="s">
        <v>820</v>
      </c>
      <c r="Y82" s="2" t="s">
        <v>820</v>
      </c>
      <c r="Z82" s="2" t="s">
        <v>820</v>
      </c>
      <c r="AA82" s="2" t="s">
        <v>820</v>
      </c>
      <c r="AB82" s="2" t="s">
        <v>820</v>
      </c>
      <c r="AC82" s="2" t="s">
        <v>820</v>
      </c>
      <c r="AD82" s="2" t="s">
        <v>820</v>
      </c>
      <c r="AE82" s="4" t="s">
        <v>821</v>
      </c>
      <c r="AF82" s="2" t="s">
        <v>892</v>
      </c>
      <c r="AG82" s="2" t="s">
        <v>903</v>
      </c>
      <c r="AH82" s="2" t="s">
        <v>820</v>
      </c>
      <c r="AI82" s="2"/>
      <c r="AJ82" s="2" t="s">
        <v>877</v>
      </c>
      <c r="AK82" s="2" t="s">
        <v>815</v>
      </c>
      <c r="AL82" s="2" t="s">
        <v>41</v>
      </c>
      <c r="AM82" s="2" t="s">
        <v>441</v>
      </c>
      <c r="AN82" s="2" t="s">
        <v>450</v>
      </c>
      <c r="AO82" s="2" t="s">
        <v>18</v>
      </c>
      <c r="AP82" s="50" t="s">
        <v>1070</v>
      </c>
    </row>
    <row r="83" spans="1:42">
      <c r="A83" s="2">
        <f t="shared" si="6"/>
        <v>82</v>
      </c>
      <c r="B83" s="50" t="s">
        <v>1045</v>
      </c>
      <c r="C83" s="2">
        <v>42</v>
      </c>
      <c r="D83" s="3" t="str">
        <f t="shared" si="4"/>
        <v>[15-44]</v>
      </c>
      <c r="E83" s="2"/>
      <c r="F83" s="7" t="s">
        <v>896</v>
      </c>
      <c r="G83" s="2" t="s">
        <v>984</v>
      </c>
      <c r="H83" s="41">
        <v>93600131</v>
      </c>
      <c r="I83" s="155" t="s">
        <v>112</v>
      </c>
      <c r="J83" s="2" t="s">
        <v>1351</v>
      </c>
      <c r="K83" s="1" t="s">
        <v>1352</v>
      </c>
      <c r="L83" s="9" t="s">
        <v>112</v>
      </c>
      <c r="M83" s="7" t="s">
        <v>955</v>
      </c>
      <c r="N83" s="2" t="s">
        <v>41</v>
      </c>
      <c r="O83" s="7" t="s">
        <v>769</v>
      </c>
      <c r="P83" s="4">
        <v>45583</v>
      </c>
      <c r="Q83" s="5" t="str">
        <f t="shared" si="5"/>
        <v>S42</v>
      </c>
      <c r="R83" s="4">
        <v>45589</v>
      </c>
      <c r="S83" s="6" t="s">
        <v>821</v>
      </c>
      <c r="T83" s="6" t="s">
        <v>820</v>
      </c>
      <c r="U83" s="6" t="s">
        <v>820</v>
      </c>
      <c r="V83" s="6" t="s">
        <v>820</v>
      </c>
      <c r="W83" s="6" t="s">
        <v>820</v>
      </c>
      <c r="X83" s="6" t="s">
        <v>820</v>
      </c>
      <c r="Y83" s="2" t="s">
        <v>820</v>
      </c>
      <c r="Z83" s="2" t="s">
        <v>820</v>
      </c>
      <c r="AA83" s="2" t="s">
        <v>820</v>
      </c>
      <c r="AB83" s="2" t="s">
        <v>820</v>
      </c>
      <c r="AC83" s="2" t="s">
        <v>820</v>
      </c>
      <c r="AD83" s="2" t="s">
        <v>820</v>
      </c>
      <c r="AE83" s="4" t="s">
        <v>821</v>
      </c>
      <c r="AF83" s="2" t="s">
        <v>892</v>
      </c>
      <c r="AG83" s="2" t="s">
        <v>903</v>
      </c>
      <c r="AH83" s="2" t="s">
        <v>820</v>
      </c>
      <c r="AI83" s="2"/>
      <c r="AJ83" s="2" t="s">
        <v>877</v>
      </c>
      <c r="AK83" s="2" t="s">
        <v>815</v>
      </c>
      <c r="AL83" s="2" t="s">
        <v>41</v>
      </c>
      <c r="AM83" s="2" t="s">
        <v>441</v>
      </c>
      <c r="AN83" s="2" t="s">
        <v>450</v>
      </c>
      <c r="AO83" s="47" t="s">
        <v>18</v>
      </c>
      <c r="AP83" s="50" t="s">
        <v>1070</v>
      </c>
    </row>
    <row r="84" spans="1:42">
      <c r="A84" s="2">
        <f t="shared" si="6"/>
        <v>83</v>
      </c>
      <c r="B84" s="50" t="s">
        <v>1046</v>
      </c>
      <c r="C84" s="2">
        <v>19</v>
      </c>
      <c r="D84" s="3" t="str">
        <f t="shared" si="4"/>
        <v>[15-44]</v>
      </c>
      <c r="E84" s="2"/>
      <c r="F84" s="2" t="s">
        <v>865</v>
      </c>
      <c r="G84" s="2" t="s">
        <v>1047</v>
      </c>
      <c r="H84" s="41">
        <v>92138804</v>
      </c>
      <c r="I84" s="155" t="s">
        <v>104</v>
      </c>
      <c r="J84" s="7" t="s">
        <v>46</v>
      </c>
      <c r="K84" s="7" t="s">
        <v>47</v>
      </c>
      <c r="L84" s="9" t="s">
        <v>957</v>
      </c>
      <c r="M84" s="7" t="s">
        <v>955</v>
      </c>
      <c r="N84" s="2" t="s">
        <v>41</v>
      </c>
      <c r="O84" s="7" t="s">
        <v>769</v>
      </c>
      <c r="P84" s="4">
        <v>45589</v>
      </c>
      <c r="Q84" s="5" t="str">
        <f t="shared" si="5"/>
        <v>S43</v>
      </c>
      <c r="R84" s="4">
        <v>45589</v>
      </c>
      <c r="S84" s="6" t="s">
        <v>821</v>
      </c>
      <c r="T84" s="6" t="s">
        <v>820</v>
      </c>
      <c r="U84" s="6" t="s">
        <v>820</v>
      </c>
      <c r="V84" s="6" t="s">
        <v>820</v>
      </c>
      <c r="W84" s="6" t="s">
        <v>820</v>
      </c>
      <c r="X84" s="6" t="s">
        <v>820</v>
      </c>
      <c r="Y84" s="2" t="s">
        <v>820</v>
      </c>
      <c r="Z84" s="2" t="s">
        <v>820</v>
      </c>
      <c r="AA84" s="2" t="s">
        <v>820</v>
      </c>
      <c r="AB84" s="2" t="s">
        <v>820</v>
      </c>
      <c r="AC84" s="2" t="s">
        <v>820</v>
      </c>
      <c r="AD84" s="2" t="s">
        <v>820</v>
      </c>
      <c r="AE84" s="4" t="s">
        <v>821</v>
      </c>
      <c r="AF84" s="2" t="s">
        <v>892</v>
      </c>
      <c r="AG84" s="2" t="s">
        <v>903</v>
      </c>
      <c r="AH84" s="2" t="s">
        <v>820</v>
      </c>
      <c r="AI84" s="2"/>
      <c r="AJ84" s="2" t="s">
        <v>877</v>
      </c>
      <c r="AK84" s="2" t="s">
        <v>815</v>
      </c>
      <c r="AL84" s="2" t="s">
        <v>41</v>
      </c>
      <c r="AM84" s="2" t="s">
        <v>441</v>
      </c>
      <c r="AN84" s="2" t="s">
        <v>443</v>
      </c>
      <c r="AO84" s="2" t="s">
        <v>18</v>
      </c>
      <c r="AP84" s="50" t="s">
        <v>1070</v>
      </c>
    </row>
    <row r="85" spans="1:42">
      <c r="A85" s="2">
        <f t="shared" si="6"/>
        <v>84</v>
      </c>
      <c r="B85" s="50" t="s">
        <v>1048</v>
      </c>
      <c r="C85" s="2">
        <v>10</v>
      </c>
      <c r="D85" s="3" t="str">
        <f t="shared" si="4"/>
        <v>[5-14]</v>
      </c>
      <c r="E85" s="2"/>
      <c r="F85" s="7" t="s">
        <v>896</v>
      </c>
      <c r="G85" s="2" t="s">
        <v>953</v>
      </c>
      <c r="H85" s="41">
        <v>90092902</v>
      </c>
      <c r="I85" s="155" t="s">
        <v>114</v>
      </c>
      <c r="J85" s="2" t="s">
        <v>182</v>
      </c>
      <c r="K85" s="2" t="s">
        <v>183</v>
      </c>
      <c r="L85" s="9" t="s">
        <v>957</v>
      </c>
      <c r="M85" s="7" t="s">
        <v>955</v>
      </c>
      <c r="N85" s="2" t="s">
        <v>41</v>
      </c>
      <c r="O85" s="7" t="s">
        <v>769</v>
      </c>
      <c r="P85" s="4">
        <v>45588</v>
      </c>
      <c r="Q85" s="5" t="str">
        <f t="shared" si="5"/>
        <v>S43</v>
      </c>
      <c r="R85" s="4">
        <v>45589</v>
      </c>
      <c r="S85" s="6" t="s">
        <v>821</v>
      </c>
      <c r="T85" s="6" t="s">
        <v>820</v>
      </c>
      <c r="U85" s="6" t="s">
        <v>820</v>
      </c>
      <c r="V85" s="6" t="s">
        <v>820</v>
      </c>
      <c r="W85" s="6" t="s">
        <v>820</v>
      </c>
      <c r="X85" s="6" t="s">
        <v>820</v>
      </c>
      <c r="Y85" s="2" t="s">
        <v>820</v>
      </c>
      <c r="Z85" s="2" t="s">
        <v>820</v>
      </c>
      <c r="AA85" s="2" t="s">
        <v>820</v>
      </c>
      <c r="AB85" s="2" t="s">
        <v>820</v>
      </c>
      <c r="AC85" s="2" t="s">
        <v>820</v>
      </c>
      <c r="AD85" s="2" t="s">
        <v>820</v>
      </c>
      <c r="AE85" s="4" t="s">
        <v>821</v>
      </c>
      <c r="AF85" s="2" t="s">
        <v>892</v>
      </c>
      <c r="AG85" s="2" t="s">
        <v>903</v>
      </c>
      <c r="AH85" s="2" t="s">
        <v>820</v>
      </c>
      <c r="AI85" s="2"/>
      <c r="AJ85" s="2" t="s">
        <v>877</v>
      </c>
      <c r="AK85" s="2" t="s">
        <v>815</v>
      </c>
      <c r="AL85" s="2" t="s">
        <v>41</v>
      </c>
      <c r="AM85" s="2" t="s">
        <v>464</v>
      </c>
      <c r="AN85" s="2" t="s">
        <v>473</v>
      </c>
      <c r="AO85" s="47" t="s">
        <v>18</v>
      </c>
      <c r="AP85" s="50" t="s">
        <v>1070</v>
      </c>
    </row>
    <row r="86" spans="1:42">
      <c r="A86" s="2">
        <f t="shared" si="6"/>
        <v>85</v>
      </c>
      <c r="B86" s="50" t="s">
        <v>1049</v>
      </c>
      <c r="C86" s="2">
        <v>32</v>
      </c>
      <c r="D86" s="3" t="str">
        <f t="shared" si="4"/>
        <v>[15-44]</v>
      </c>
      <c r="E86" s="2"/>
      <c r="F86" s="2" t="s">
        <v>865</v>
      </c>
      <c r="G86" s="2" t="s">
        <v>982</v>
      </c>
      <c r="H86" s="41">
        <v>98412647</v>
      </c>
      <c r="I86" s="155" t="s">
        <v>115</v>
      </c>
      <c r="J86" s="2"/>
      <c r="K86" s="2"/>
      <c r="L86" s="9" t="s">
        <v>1050</v>
      </c>
      <c r="M86" s="7" t="s">
        <v>1051</v>
      </c>
      <c r="N86" s="2" t="s">
        <v>774</v>
      </c>
      <c r="O86" s="7" t="s">
        <v>769</v>
      </c>
      <c r="P86" s="4">
        <v>45584</v>
      </c>
      <c r="Q86" s="5" t="str">
        <f t="shared" si="5"/>
        <v>S42</v>
      </c>
      <c r="R86" s="4">
        <v>45589</v>
      </c>
      <c r="S86" s="6" t="s">
        <v>821</v>
      </c>
      <c r="T86" s="6" t="s">
        <v>820</v>
      </c>
      <c r="U86" s="6" t="s">
        <v>820</v>
      </c>
      <c r="V86" s="6" t="s">
        <v>820</v>
      </c>
      <c r="W86" s="6" t="s">
        <v>820</v>
      </c>
      <c r="X86" s="6" t="s">
        <v>820</v>
      </c>
      <c r="Y86" s="2" t="s">
        <v>820</v>
      </c>
      <c r="Z86" s="2" t="s">
        <v>820</v>
      </c>
      <c r="AA86" s="2" t="s">
        <v>820</v>
      </c>
      <c r="AB86" s="2" t="s">
        <v>820</v>
      </c>
      <c r="AC86" s="2" t="s">
        <v>820</v>
      </c>
      <c r="AD86" s="2" t="s">
        <v>820</v>
      </c>
      <c r="AE86" s="4" t="s">
        <v>821</v>
      </c>
      <c r="AF86" s="2" t="s">
        <v>892</v>
      </c>
      <c r="AG86" s="2" t="s">
        <v>903</v>
      </c>
      <c r="AH86" s="2" t="s">
        <v>820</v>
      </c>
      <c r="AI86" s="2"/>
      <c r="AJ86" s="2" t="s">
        <v>877</v>
      </c>
      <c r="AK86" s="2" t="s">
        <v>815</v>
      </c>
      <c r="AL86" s="2" t="s">
        <v>294</v>
      </c>
      <c r="AM86" s="2" t="s">
        <v>318</v>
      </c>
      <c r="AN86" s="2" t="s">
        <v>356</v>
      </c>
      <c r="AO86" s="2" t="s">
        <v>18</v>
      </c>
      <c r="AP86" s="50" t="s">
        <v>1070</v>
      </c>
    </row>
    <row r="87" spans="1:42">
      <c r="A87" s="2">
        <f t="shared" si="6"/>
        <v>86</v>
      </c>
      <c r="B87" s="50" t="s">
        <v>1052</v>
      </c>
      <c r="C87" s="2">
        <v>29</v>
      </c>
      <c r="D87" s="3" t="str">
        <f t="shared" si="4"/>
        <v>[15-44]</v>
      </c>
      <c r="E87" s="2"/>
      <c r="F87" s="7" t="s">
        <v>896</v>
      </c>
      <c r="G87" s="2" t="s">
        <v>962</v>
      </c>
      <c r="H87" s="41">
        <v>91515440</v>
      </c>
      <c r="I87" s="155" t="s">
        <v>104</v>
      </c>
      <c r="J87" s="7" t="s">
        <v>46</v>
      </c>
      <c r="K87" s="7" t="s">
        <v>47</v>
      </c>
      <c r="L87" s="9" t="s">
        <v>957</v>
      </c>
      <c r="M87" s="7" t="s">
        <v>955</v>
      </c>
      <c r="N87" s="2" t="s">
        <v>41</v>
      </c>
      <c r="O87" s="7" t="s">
        <v>769</v>
      </c>
      <c r="P87" s="4">
        <v>45588</v>
      </c>
      <c r="Q87" s="5" t="str">
        <f t="shared" si="5"/>
        <v>S43</v>
      </c>
      <c r="R87" s="4">
        <v>45589</v>
      </c>
      <c r="S87" s="6" t="s">
        <v>821</v>
      </c>
      <c r="T87" s="6" t="s">
        <v>820</v>
      </c>
      <c r="U87" s="6" t="s">
        <v>820</v>
      </c>
      <c r="V87" s="6" t="s">
        <v>820</v>
      </c>
      <c r="W87" s="6" t="s">
        <v>820</v>
      </c>
      <c r="X87" s="6" t="s">
        <v>820</v>
      </c>
      <c r="Y87" s="2" t="s">
        <v>820</v>
      </c>
      <c r="Z87" s="2" t="s">
        <v>820</v>
      </c>
      <c r="AA87" s="2" t="s">
        <v>820</v>
      </c>
      <c r="AB87" s="2" t="s">
        <v>820</v>
      </c>
      <c r="AC87" s="2" t="s">
        <v>820</v>
      </c>
      <c r="AD87" s="2" t="s">
        <v>820</v>
      </c>
      <c r="AE87" s="4" t="s">
        <v>821</v>
      </c>
      <c r="AF87" s="2" t="s">
        <v>892</v>
      </c>
      <c r="AG87" s="2" t="s">
        <v>903</v>
      </c>
      <c r="AH87" s="2" t="s">
        <v>820</v>
      </c>
      <c r="AI87" s="2"/>
      <c r="AJ87" s="2" t="s">
        <v>877</v>
      </c>
      <c r="AK87" s="2" t="s">
        <v>815</v>
      </c>
      <c r="AL87" s="2" t="s">
        <v>41</v>
      </c>
      <c r="AM87" s="2" t="s">
        <v>441</v>
      </c>
      <c r="AN87" s="2" t="s">
        <v>443</v>
      </c>
      <c r="AO87" s="47" t="s">
        <v>18</v>
      </c>
      <c r="AP87" s="50" t="s">
        <v>1070</v>
      </c>
    </row>
    <row r="88" spans="1:42">
      <c r="A88" s="2">
        <f t="shared" si="6"/>
        <v>87</v>
      </c>
      <c r="B88" s="50" t="s">
        <v>1053</v>
      </c>
      <c r="C88" s="2">
        <v>25</v>
      </c>
      <c r="D88" s="3" t="str">
        <f t="shared" si="4"/>
        <v>[15-44]</v>
      </c>
      <c r="E88" s="2"/>
      <c r="F88" s="7" t="s">
        <v>896</v>
      </c>
      <c r="G88" s="2" t="s">
        <v>984</v>
      </c>
      <c r="H88" s="41">
        <v>99671748</v>
      </c>
      <c r="I88" s="155" t="s">
        <v>48</v>
      </c>
      <c r="J88" s="2"/>
      <c r="K88" s="2"/>
      <c r="L88" s="9" t="s">
        <v>957</v>
      </c>
      <c r="M88" s="7" t="s">
        <v>955</v>
      </c>
      <c r="N88" s="2" t="s">
        <v>41</v>
      </c>
      <c r="O88" s="7" t="s">
        <v>769</v>
      </c>
      <c r="P88" s="4">
        <v>45590</v>
      </c>
      <c r="Q88" s="5" t="str">
        <f t="shared" si="5"/>
        <v>S43</v>
      </c>
      <c r="R88" s="4">
        <v>45590</v>
      </c>
      <c r="S88" s="6" t="s">
        <v>821</v>
      </c>
      <c r="T88" s="6" t="s">
        <v>821</v>
      </c>
      <c r="U88" s="6" t="s">
        <v>820</v>
      </c>
      <c r="V88" s="6" t="s">
        <v>820</v>
      </c>
      <c r="W88" s="6" t="s">
        <v>820</v>
      </c>
      <c r="X88" s="6" t="s">
        <v>820</v>
      </c>
      <c r="Y88" s="2" t="s">
        <v>820</v>
      </c>
      <c r="Z88" s="2" t="s">
        <v>820</v>
      </c>
      <c r="AA88" s="2" t="s">
        <v>820</v>
      </c>
      <c r="AB88" s="2" t="s">
        <v>820</v>
      </c>
      <c r="AC88" s="2" t="s">
        <v>820</v>
      </c>
      <c r="AD88" s="2" t="s">
        <v>820</v>
      </c>
      <c r="AE88" s="4" t="s">
        <v>821</v>
      </c>
      <c r="AF88" s="2" t="s">
        <v>892</v>
      </c>
      <c r="AG88" s="2" t="s">
        <v>903</v>
      </c>
      <c r="AH88" s="2" t="s">
        <v>820</v>
      </c>
      <c r="AI88" s="2"/>
      <c r="AJ88" s="2" t="s">
        <v>877</v>
      </c>
      <c r="AK88" s="2" t="s">
        <v>815</v>
      </c>
      <c r="AL88" s="2" t="s">
        <v>41</v>
      </c>
      <c r="AM88" s="2" t="s">
        <v>441</v>
      </c>
      <c r="AN88" s="2" t="s">
        <v>443</v>
      </c>
      <c r="AO88" s="2" t="s">
        <v>18</v>
      </c>
      <c r="AP88" s="50" t="s">
        <v>1070</v>
      </c>
    </row>
    <row r="89" spans="1:42">
      <c r="A89" s="2">
        <f t="shared" si="6"/>
        <v>88</v>
      </c>
      <c r="B89" s="50" t="s">
        <v>1054</v>
      </c>
      <c r="C89" s="2">
        <v>72</v>
      </c>
      <c r="D89" s="3" t="str">
        <f t="shared" si="4"/>
        <v>[60 et plus]</v>
      </c>
      <c r="E89" s="2"/>
      <c r="F89" s="7" t="s">
        <v>896</v>
      </c>
      <c r="G89" s="2" t="s">
        <v>984</v>
      </c>
      <c r="H89" s="41">
        <v>93229839</v>
      </c>
      <c r="I89" s="155" t="s">
        <v>118</v>
      </c>
      <c r="J89" s="2"/>
      <c r="K89" s="2"/>
      <c r="L89" s="9" t="s">
        <v>176</v>
      </c>
      <c r="M89" s="7" t="s">
        <v>955</v>
      </c>
      <c r="N89" s="2" t="s">
        <v>41</v>
      </c>
      <c r="O89" s="7" t="s">
        <v>769</v>
      </c>
      <c r="P89" s="4">
        <v>45590</v>
      </c>
      <c r="Q89" s="5" t="str">
        <f t="shared" si="5"/>
        <v>S43</v>
      </c>
      <c r="R89" s="4">
        <v>45590</v>
      </c>
      <c r="S89" s="6" t="s">
        <v>821</v>
      </c>
      <c r="T89" s="6" t="s">
        <v>821</v>
      </c>
      <c r="U89" s="6" t="s">
        <v>820</v>
      </c>
      <c r="V89" s="6" t="s">
        <v>820</v>
      </c>
      <c r="W89" s="6" t="s">
        <v>820</v>
      </c>
      <c r="X89" s="6" t="s">
        <v>821</v>
      </c>
      <c r="Y89" s="2" t="s">
        <v>820</v>
      </c>
      <c r="Z89" s="2" t="s">
        <v>820</v>
      </c>
      <c r="AA89" s="2" t="s">
        <v>820</v>
      </c>
      <c r="AB89" s="2" t="s">
        <v>820</v>
      </c>
      <c r="AC89" s="2" t="s">
        <v>820</v>
      </c>
      <c r="AD89" s="2" t="s">
        <v>820</v>
      </c>
      <c r="AE89" s="4" t="s">
        <v>821</v>
      </c>
      <c r="AF89" s="2" t="s">
        <v>892</v>
      </c>
      <c r="AG89" s="2" t="s">
        <v>903</v>
      </c>
      <c r="AH89" s="2" t="s">
        <v>820</v>
      </c>
      <c r="AI89" s="2"/>
      <c r="AJ89" s="2" t="s">
        <v>877</v>
      </c>
      <c r="AK89" s="2" t="s">
        <v>815</v>
      </c>
      <c r="AL89" s="2" t="s">
        <v>41</v>
      </c>
      <c r="AM89" s="2" t="s">
        <v>441</v>
      </c>
      <c r="AN89" s="2" t="s">
        <v>457</v>
      </c>
      <c r="AO89" s="47" t="s">
        <v>18</v>
      </c>
      <c r="AP89" s="50" t="s">
        <v>1070</v>
      </c>
    </row>
    <row r="90" spans="1:42">
      <c r="A90" s="2">
        <f t="shared" si="6"/>
        <v>89</v>
      </c>
      <c r="B90" s="50" t="s">
        <v>1055</v>
      </c>
      <c r="C90" s="2">
        <v>40</v>
      </c>
      <c r="D90" s="3" t="str">
        <f t="shared" si="4"/>
        <v>[15-44]</v>
      </c>
      <c r="E90" s="2"/>
      <c r="F90" s="2" t="s">
        <v>865</v>
      </c>
      <c r="G90" s="2" t="s">
        <v>985</v>
      </c>
      <c r="H90" s="41">
        <v>97917417</v>
      </c>
      <c r="I90" s="155" t="s">
        <v>104</v>
      </c>
      <c r="J90" s="7" t="s">
        <v>46</v>
      </c>
      <c r="K90" s="7" t="s">
        <v>47</v>
      </c>
      <c r="L90" s="9" t="s">
        <v>957</v>
      </c>
      <c r="M90" s="7" t="s">
        <v>955</v>
      </c>
      <c r="N90" s="2" t="s">
        <v>41</v>
      </c>
      <c r="O90" s="7" t="s">
        <v>769</v>
      </c>
      <c r="P90" s="4">
        <v>45591</v>
      </c>
      <c r="Q90" s="5" t="str">
        <f t="shared" si="5"/>
        <v>S43</v>
      </c>
      <c r="R90" s="4">
        <v>45591</v>
      </c>
      <c r="S90" s="6" t="s">
        <v>821</v>
      </c>
      <c r="T90" s="6" t="s">
        <v>820</v>
      </c>
      <c r="U90" s="6" t="s">
        <v>820</v>
      </c>
      <c r="V90" s="6" t="s">
        <v>820</v>
      </c>
      <c r="W90" s="6" t="s">
        <v>820</v>
      </c>
      <c r="X90" s="6" t="s">
        <v>820</v>
      </c>
      <c r="Y90" s="2" t="s">
        <v>820</v>
      </c>
      <c r="Z90" s="2" t="s">
        <v>820</v>
      </c>
      <c r="AA90" s="2" t="s">
        <v>820</v>
      </c>
      <c r="AB90" s="2" t="s">
        <v>820</v>
      </c>
      <c r="AC90" s="2" t="s">
        <v>820</v>
      </c>
      <c r="AD90" s="2" t="s">
        <v>820</v>
      </c>
      <c r="AE90" s="4" t="s">
        <v>821</v>
      </c>
      <c r="AF90" s="2" t="s">
        <v>892</v>
      </c>
      <c r="AG90" s="2" t="s">
        <v>1066</v>
      </c>
      <c r="AH90" s="2" t="s">
        <v>820</v>
      </c>
      <c r="AI90" s="2"/>
      <c r="AJ90" s="2" t="s">
        <v>877</v>
      </c>
      <c r="AK90" s="2" t="s">
        <v>815</v>
      </c>
      <c r="AL90" s="2" t="s">
        <v>41</v>
      </c>
      <c r="AM90" s="2" t="s">
        <v>441</v>
      </c>
      <c r="AN90" s="2" t="s">
        <v>443</v>
      </c>
      <c r="AO90" s="2" t="s">
        <v>18</v>
      </c>
      <c r="AP90" s="50" t="s">
        <v>1070</v>
      </c>
    </row>
    <row r="91" spans="1:42">
      <c r="A91" s="2">
        <f t="shared" si="6"/>
        <v>90</v>
      </c>
      <c r="B91" s="50" t="s">
        <v>1056</v>
      </c>
      <c r="C91" s="2">
        <v>35</v>
      </c>
      <c r="D91" s="3" t="str">
        <f t="shared" si="4"/>
        <v>[15-44]</v>
      </c>
      <c r="E91" s="2"/>
      <c r="F91" s="7" t="s">
        <v>896</v>
      </c>
      <c r="G91" s="2" t="s">
        <v>962</v>
      </c>
      <c r="H91" s="41">
        <v>99992262</v>
      </c>
      <c r="I91" s="155" t="s">
        <v>119</v>
      </c>
      <c r="J91" s="2"/>
      <c r="K91" s="2"/>
      <c r="L91" s="9" t="s">
        <v>957</v>
      </c>
      <c r="M91" s="7" t="s">
        <v>955</v>
      </c>
      <c r="N91" s="2" t="s">
        <v>41</v>
      </c>
      <c r="O91" s="7" t="s">
        <v>769</v>
      </c>
      <c r="P91" s="4">
        <v>45591</v>
      </c>
      <c r="Q91" s="5" t="str">
        <f t="shared" si="5"/>
        <v>S43</v>
      </c>
      <c r="R91" s="4">
        <v>45591</v>
      </c>
      <c r="S91" s="6" t="s">
        <v>821</v>
      </c>
      <c r="T91" s="6" t="s">
        <v>821</v>
      </c>
      <c r="U91" s="6" t="s">
        <v>820</v>
      </c>
      <c r="V91" s="6" t="s">
        <v>820</v>
      </c>
      <c r="W91" s="6" t="s">
        <v>820</v>
      </c>
      <c r="X91" s="6" t="s">
        <v>820</v>
      </c>
      <c r="Y91" s="2" t="s">
        <v>820</v>
      </c>
      <c r="Z91" s="2" t="s">
        <v>820</v>
      </c>
      <c r="AA91" s="2" t="s">
        <v>820</v>
      </c>
      <c r="AB91" s="2" t="s">
        <v>820</v>
      </c>
      <c r="AC91" s="2" t="s">
        <v>820</v>
      </c>
      <c r="AD91" s="2" t="s">
        <v>820</v>
      </c>
      <c r="AE91" s="4" t="s">
        <v>821</v>
      </c>
      <c r="AF91" s="2" t="s">
        <v>892</v>
      </c>
      <c r="AG91" s="2" t="s">
        <v>1066</v>
      </c>
      <c r="AH91" s="2" t="s">
        <v>820</v>
      </c>
      <c r="AI91" s="2"/>
      <c r="AJ91" s="2" t="s">
        <v>877</v>
      </c>
      <c r="AK91" s="2" t="s">
        <v>815</v>
      </c>
      <c r="AL91" s="2" t="s">
        <v>41</v>
      </c>
      <c r="AM91" s="2" t="s">
        <v>464</v>
      </c>
      <c r="AN91" s="2" t="s">
        <v>473</v>
      </c>
      <c r="AO91" s="47" t="s">
        <v>18</v>
      </c>
      <c r="AP91" s="50" t="s">
        <v>1070</v>
      </c>
    </row>
    <row r="92" spans="1:42">
      <c r="A92" s="2">
        <f t="shared" si="6"/>
        <v>91</v>
      </c>
      <c r="B92" s="50" t="s">
        <v>1057</v>
      </c>
      <c r="C92" s="2">
        <v>48</v>
      </c>
      <c r="D92" s="3" t="str">
        <f t="shared" si="4"/>
        <v>[45-59]</v>
      </c>
      <c r="E92" s="2"/>
      <c r="F92" s="7" t="s">
        <v>896</v>
      </c>
      <c r="G92" s="2" t="s">
        <v>1058</v>
      </c>
      <c r="H92" s="41" t="s">
        <v>1059</v>
      </c>
      <c r="I92" s="155" t="s">
        <v>120</v>
      </c>
      <c r="J92" s="2"/>
      <c r="K92" s="2"/>
      <c r="L92" s="9" t="s">
        <v>928</v>
      </c>
      <c r="M92" s="7" t="s">
        <v>409</v>
      </c>
      <c r="N92" s="2" t="s">
        <v>13</v>
      </c>
      <c r="O92" s="7" t="s">
        <v>14</v>
      </c>
      <c r="P92" s="4">
        <v>45582</v>
      </c>
      <c r="Q92" s="5" t="str">
        <f t="shared" si="5"/>
        <v>S42</v>
      </c>
      <c r="R92" s="4">
        <v>45583</v>
      </c>
      <c r="S92" s="6" t="s">
        <v>870</v>
      </c>
      <c r="T92" s="6" t="s">
        <v>870</v>
      </c>
      <c r="U92" s="6" t="s">
        <v>870</v>
      </c>
      <c r="V92" s="6" t="s">
        <v>871</v>
      </c>
      <c r="W92" s="6" t="s">
        <v>913</v>
      </c>
      <c r="X92" s="6"/>
      <c r="Y92" s="2" t="s">
        <v>894</v>
      </c>
      <c r="Z92" s="2" t="s">
        <v>871</v>
      </c>
      <c r="AA92" s="2" t="s">
        <v>873</v>
      </c>
      <c r="AB92" s="2" t="s">
        <v>873</v>
      </c>
      <c r="AC92" s="2" t="s">
        <v>1060</v>
      </c>
      <c r="AD92" s="2" t="s">
        <v>897</v>
      </c>
      <c r="AE92" s="4" t="s">
        <v>870</v>
      </c>
      <c r="AF92" s="2" t="s">
        <v>892</v>
      </c>
      <c r="AG92" s="50" t="s">
        <v>876</v>
      </c>
      <c r="AH92" s="2" t="s">
        <v>873</v>
      </c>
      <c r="AI92" s="2">
        <v>45586</v>
      </c>
      <c r="AJ92" s="2" t="s">
        <v>877</v>
      </c>
      <c r="AK92" s="2" t="s">
        <v>814</v>
      </c>
      <c r="AL92" s="2" t="s">
        <v>13</v>
      </c>
      <c r="AM92" s="2" t="s">
        <v>409</v>
      </c>
      <c r="AN92" s="2" t="s">
        <v>411</v>
      </c>
      <c r="AO92" s="2" t="s">
        <v>10</v>
      </c>
      <c r="AP92" s="1" t="s">
        <v>834</v>
      </c>
    </row>
    <row r="93" spans="1:42">
      <c r="A93" s="2">
        <f t="shared" si="6"/>
        <v>92</v>
      </c>
      <c r="B93" s="50" t="s">
        <v>1061</v>
      </c>
      <c r="C93" s="2">
        <v>29</v>
      </c>
      <c r="D93" s="3" t="str">
        <f t="shared" si="4"/>
        <v>[15-44]</v>
      </c>
      <c r="E93" s="2"/>
      <c r="F93" s="7" t="s">
        <v>896</v>
      </c>
      <c r="G93" s="2" t="s">
        <v>1058</v>
      </c>
      <c r="H93" s="41"/>
      <c r="I93" s="155" t="s">
        <v>120</v>
      </c>
      <c r="J93" s="2"/>
      <c r="K93" s="2"/>
      <c r="L93" s="9" t="s">
        <v>928</v>
      </c>
      <c r="M93" s="2" t="s">
        <v>409</v>
      </c>
      <c r="N93" s="2" t="s">
        <v>13</v>
      </c>
      <c r="O93" s="7" t="s">
        <v>14</v>
      </c>
      <c r="P93" s="4">
        <v>45583</v>
      </c>
      <c r="Q93" s="5" t="str">
        <f t="shared" si="5"/>
        <v>S42</v>
      </c>
      <c r="R93" s="4">
        <v>45583</v>
      </c>
      <c r="S93" s="6" t="s">
        <v>870</v>
      </c>
      <c r="T93" s="6" t="s">
        <v>870</v>
      </c>
      <c r="U93" s="6" t="s">
        <v>870</v>
      </c>
      <c r="V93" s="6" t="s">
        <v>871</v>
      </c>
      <c r="W93" s="6" t="s">
        <v>913</v>
      </c>
      <c r="X93" s="6"/>
      <c r="Y93" s="2" t="s">
        <v>894</v>
      </c>
      <c r="Z93" s="2" t="s">
        <v>871</v>
      </c>
      <c r="AA93" s="2" t="s">
        <v>873</v>
      </c>
      <c r="AB93" s="2" t="s">
        <v>873</v>
      </c>
      <c r="AC93" s="2" t="s">
        <v>1060</v>
      </c>
      <c r="AD93" s="2" t="s">
        <v>897</v>
      </c>
      <c r="AE93" s="4" t="s">
        <v>870</v>
      </c>
      <c r="AF93" s="2" t="s">
        <v>892</v>
      </c>
      <c r="AG93" s="2" t="s">
        <v>903</v>
      </c>
      <c r="AH93" s="2" t="s">
        <v>873</v>
      </c>
      <c r="AI93" s="2">
        <v>45590</v>
      </c>
      <c r="AJ93" s="2" t="s">
        <v>877</v>
      </c>
      <c r="AK93" s="2" t="s">
        <v>815</v>
      </c>
      <c r="AL93" s="2" t="s">
        <v>13</v>
      </c>
      <c r="AM93" s="2" t="s">
        <v>409</v>
      </c>
      <c r="AN93" s="2" t="s">
        <v>411</v>
      </c>
      <c r="AO93" s="47" t="s">
        <v>18</v>
      </c>
      <c r="AP93" s="1" t="s">
        <v>834</v>
      </c>
    </row>
    <row r="94" spans="1:42">
      <c r="A94" s="2">
        <f t="shared" si="6"/>
        <v>93</v>
      </c>
      <c r="B94" s="50" t="s">
        <v>1062</v>
      </c>
      <c r="C94" s="2">
        <v>20</v>
      </c>
      <c r="D94" s="3" t="str">
        <f t="shared" si="4"/>
        <v>[15-44]</v>
      </c>
      <c r="E94" s="2"/>
      <c r="F94" s="2" t="s">
        <v>865</v>
      </c>
      <c r="G94" s="2" t="s">
        <v>1063</v>
      </c>
      <c r="H94" s="41"/>
      <c r="I94" s="155" t="s">
        <v>29</v>
      </c>
      <c r="J94" s="2" t="s">
        <v>1525</v>
      </c>
      <c r="K94" s="2" t="s">
        <v>1526</v>
      </c>
      <c r="L94" s="9" t="s">
        <v>912</v>
      </c>
      <c r="M94" s="7" t="s">
        <v>278</v>
      </c>
      <c r="N94" s="2" t="s">
        <v>13</v>
      </c>
      <c r="O94" s="7" t="s">
        <v>14</v>
      </c>
      <c r="P94" s="4">
        <v>45586</v>
      </c>
      <c r="Q94" s="5" t="str">
        <f t="shared" si="5"/>
        <v>S43</v>
      </c>
      <c r="R94" s="4">
        <v>45588</v>
      </c>
      <c r="S94" s="6" t="s">
        <v>870</v>
      </c>
      <c r="T94" s="6" t="s">
        <v>870</v>
      </c>
      <c r="U94" s="6" t="s">
        <v>870</v>
      </c>
      <c r="V94" s="6" t="s">
        <v>871</v>
      </c>
      <c r="W94" s="6" t="s">
        <v>913</v>
      </c>
      <c r="X94" s="6"/>
      <c r="Y94" s="2" t="s">
        <v>894</v>
      </c>
      <c r="Z94" s="2" t="s">
        <v>871</v>
      </c>
      <c r="AA94" s="2" t="s">
        <v>870</v>
      </c>
      <c r="AB94" s="2" t="s">
        <v>871</v>
      </c>
      <c r="AC94" s="2" t="s">
        <v>919</v>
      </c>
      <c r="AD94" s="2" t="s">
        <v>871</v>
      </c>
      <c r="AE94" s="4" t="s">
        <v>870</v>
      </c>
      <c r="AF94" s="2" t="s">
        <v>875</v>
      </c>
      <c r="AG94" s="2" t="s">
        <v>903</v>
      </c>
      <c r="AH94" s="2" t="s">
        <v>873</v>
      </c>
      <c r="AI94" s="2">
        <v>45590</v>
      </c>
      <c r="AJ94" s="2" t="s">
        <v>877</v>
      </c>
      <c r="AK94" s="2" t="s">
        <v>814</v>
      </c>
      <c r="AL94" s="2" t="s">
        <v>13</v>
      </c>
      <c r="AM94" s="2" t="s">
        <v>425</v>
      </c>
      <c r="AN94" s="2" t="s">
        <v>140</v>
      </c>
      <c r="AO94" s="2" t="s">
        <v>10</v>
      </c>
      <c r="AP94" s="1" t="s">
        <v>834</v>
      </c>
    </row>
    <row r="95" spans="1:42">
      <c r="A95" s="2">
        <f t="shared" si="6"/>
        <v>94</v>
      </c>
      <c r="B95" s="50" t="s">
        <v>1064</v>
      </c>
      <c r="C95" s="2">
        <v>14</v>
      </c>
      <c r="D95" s="3" t="str">
        <f t="shared" si="4"/>
        <v>[5-14]</v>
      </c>
      <c r="E95" s="2"/>
      <c r="F95" s="7" t="s">
        <v>865</v>
      </c>
      <c r="G95" s="2" t="s">
        <v>886</v>
      </c>
      <c r="H95" s="41"/>
      <c r="I95" s="155" t="s">
        <v>25</v>
      </c>
      <c r="J95" s="2" t="s">
        <v>1523</v>
      </c>
      <c r="K95" s="2" t="s">
        <v>1524</v>
      </c>
      <c r="L95" s="9" t="s">
        <v>918</v>
      </c>
      <c r="M95" s="2" t="s">
        <v>425</v>
      </c>
      <c r="N95" s="2" t="s">
        <v>13</v>
      </c>
      <c r="O95" s="7" t="s">
        <v>14</v>
      </c>
      <c r="P95" s="4">
        <v>45590</v>
      </c>
      <c r="Q95" s="5" t="str">
        <f t="shared" si="5"/>
        <v>S43</v>
      </c>
      <c r="R95" s="4">
        <v>45590</v>
      </c>
      <c r="S95" s="6" t="s">
        <v>873</v>
      </c>
      <c r="T95" s="6" t="s">
        <v>871</v>
      </c>
      <c r="U95" s="6" t="s">
        <v>871</v>
      </c>
      <c r="V95" s="6" t="s">
        <v>871</v>
      </c>
      <c r="W95" s="6" t="s">
        <v>913</v>
      </c>
      <c r="X95" s="6"/>
      <c r="Y95" s="2" t="s">
        <v>894</v>
      </c>
      <c r="Z95" s="2" t="s">
        <v>871</v>
      </c>
      <c r="AA95" s="2" t="s">
        <v>871</v>
      </c>
      <c r="AB95" s="2" t="s">
        <v>871</v>
      </c>
      <c r="AC95" s="2" t="s">
        <v>1065</v>
      </c>
      <c r="AD95" s="2" t="s">
        <v>913</v>
      </c>
      <c r="AE95" s="4" t="s">
        <v>870</v>
      </c>
      <c r="AF95" s="2" t="s">
        <v>892</v>
      </c>
      <c r="AG95" s="2" t="s">
        <v>1066</v>
      </c>
      <c r="AH95" s="2" t="s">
        <v>913</v>
      </c>
      <c r="AI95" s="2">
        <v>45590</v>
      </c>
      <c r="AJ95" s="2" t="s">
        <v>877</v>
      </c>
      <c r="AK95" s="2" t="s">
        <v>815</v>
      </c>
      <c r="AL95" s="2" t="s">
        <v>13</v>
      </c>
      <c r="AM95" s="2" t="s">
        <v>425</v>
      </c>
      <c r="AN95" s="2" t="s">
        <v>280</v>
      </c>
      <c r="AO95" s="47" t="s">
        <v>18</v>
      </c>
      <c r="AP95" s="1" t="s">
        <v>834</v>
      </c>
    </row>
    <row r="96" spans="1:42">
      <c r="A96" s="2">
        <f t="shared" si="6"/>
        <v>95</v>
      </c>
      <c r="B96" s="50" t="s">
        <v>1067</v>
      </c>
      <c r="C96" s="2">
        <v>57</v>
      </c>
      <c r="D96" s="3" t="str">
        <f t="shared" si="4"/>
        <v>[45-59]</v>
      </c>
      <c r="E96" s="2"/>
      <c r="F96" s="2" t="s">
        <v>865</v>
      </c>
      <c r="G96" s="2" t="s">
        <v>965</v>
      </c>
      <c r="H96" s="41">
        <v>92511942</v>
      </c>
      <c r="I96" s="155" t="s">
        <v>122</v>
      </c>
      <c r="J96" s="2"/>
      <c r="K96" s="2"/>
      <c r="L96" s="9" t="s">
        <v>957</v>
      </c>
      <c r="M96" s="7" t="s">
        <v>955</v>
      </c>
      <c r="N96" s="2" t="s">
        <v>41</v>
      </c>
      <c r="O96" s="7" t="s">
        <v>769</v>
      </c>
      <c r="P96" s="4">
        <v>45596</v>
      </c>
      <c r="Q96" s="5" t="str">
        <f t="shared" si="5"/>
        <v>S44</v>
      </c>
      <c r="R96" s="4">
        <v>45596</v>
      </c>
      <c r="S96" s="6" t="s">
        <v>821</v>
      </c>
      <c r="T96" s="6" t="s">
        <v>821</v>
      </c>
      <c r="U96" s="6" t="s">
        <v>821</v>
      </c>
      <c r="V96" s="6" t="s">
        <v>821</v>
      </c>
      <c r="W96" s="6" t="s">
        <v>821</v>
      </c>
      <c r="X96" s="6" t="s">
        <v>820</v>
      </c>
      <c r="Y96" s="2" t="s">
        <v>821</v>
      </c>
      <c r="Z96" s="2" t="s">
        <v>821</v>
      </c>
      <c r="AA96" s="2" t="s">
        <v>820</v>
      </c>
      <c r="AB96" s="2" t="s">
        <v>820</v>
      </c>
      <c r="AC96" s="2" t="s">
        <v>820</v>
      </c>
      <c r="AD96" s="2" t="s">
        <v>820</v>
      </c>
      <c r="AE96" s="4" t="s">
        <v>821</v>
      </c>
      <c r="AF96" s="2" t="s">
        <v>892</v>
      </c>
      <c r="AG96" s="50" t="s">
        <v>876</v>
      </c>
      <c r="AH96" s="2" t="s">
        <v>821</v>
      </c>
      <c r="AI96" s="2"/>
      <c r="AJ96" s="2" t="s">
        <v>877</v>
      </c>
      <c r="AK96" s="2" t="s">
        <v>814</v>
      </c>
      <c r="AL96" s="2" t="s">
        <v>41</v>
      </c>
      <c r="AM96" s="2" t="s">
        <v>441</v>
      </c>
      <c r="AN96" s="2" t="s">
        <v>443</v>
      </c>
      <c r="AO96" s="2" t="s">
        <v>10</v>
      </c>
      <c r="AP96" s="50" t="s">
        <v>1068</v>
      </c>
    </row>
    <row r="97" spans="1:42">
      <c r="A97" s="2">
        <f t="shared" si="6"/>
        <v>96</v>
      </c>
      <c r="B97" s="50" t="s">
        <v>1069</v>
      </c>
      <c r="C97" s="2">
        <v>1</v>
      </c>
      <c r="D97" s="3" t="str">
        <f t="shared" si="4"/>
        <v>[0-2]</v>
      </c>
      <c r="E97" s="2"/>
      <c r="F97" s="7" t="s">
        <v>865</v>
      </c>
      <c r="G97" s="7" t="s">
        <v>960</v>
      </c>
      <c r="H97" s="41"/>
      <c r="I97" s="155" t="s">
        <v>123</v>
      </c>
      <c r="J97" s="2"/>
      <c r="K97" s="2"/>
      <c r="L97" s="9" t="s">
        <v>189</v>
      </c>
      <c r="M97" s="7" t="s">
        <v>1027</v>
      </c>
      <c r="N97" s="2" t="s">
        <v>41</v>
      </c>
      <c r="O97" s="7" t="s">
        <v>769</v>
      </c>
      <c r="P97" s="4">
        <v>45596</v>
      </c>
      <c r="Q97" s="5" t="str">
        <f t="shared" si="5"/>
        <v>S44</v>
      </c>
      <c r="R97" s="4">
        <v>45596</v>
      </c>
      <c r="S97" s="6" t="s">
        <v>821</v>
      </c>
      <c r="T97" s="6" t="s">
        <v>821</v>
      </c>
      <c r="U97" s="6" t="s">
        <v>821</v>
      </c>
      <c r="V97" s="6" t="s">
        <v>820</v>
      </c>
      <c r="W97" s="6" t="s">
        <v>820</v>
      </c>
      <c r="X97" s="6" t="s">
        <v>820</v>
      </c>
      <c r="Y97" s="2" t="s">
        <v>820</v>
      </c>
      <c r="Z97" s="2" t="s">
        <v>820</v>
      </c>
      <c r="AA97" s="2" t="s">
        <v>820</v>
      </c>
      <c r="AB97" s="2" t="s">
        <v>820</v>
      </c>
      <c r="AC97" s="2" t="s">
        <v>820</v>
      </c>
      <c r="AD97" s="2" t="s">
        <v>820</v>
      </c>
      <c r="AE97" s="4" t="s">
        <v>821</v>
      </c>
      <c r="AF97" s="2" t="s">
        <v>892</v>
      </c>
      <c r="AG97" s="2" t="s">
        <v>1066</v>
      </c>
      <c r="AH97" s="2" t="s">
        <v>820</v>
      </c>
      <c r="AI97" s="2"/>
      <c r="AJ97" s="2" t="s">
        <v>877</v>
      </c>
      <c r="AK97" s="2" t="s">
        <v>815</v>
      </c>
      <c r="AL97" s="2" t="s">
        <v>41</v>
      </c>
      <c r="AM97" s="2" t="s">
        <v>489</v>
      </c>
      <c r="AN97" s="2" t="s">
        <v>466</v>
      </c>
      <c r="AO97" s="47" t="s">
        <v>18</v>
      </c>
      <c r="AP97" s="50" t="s">
        <v>1070</v>
      </c>
    </row>
    <row r="98" spans="1:42">
      <c r="A98" s="2">
        <f t="shared" si="6"/>
        <v>97</v>
      </c>
      <c r="B98" s="50" t="s">
        <v>1071</v>
      </c>
      <c r="C98" s="2">
        <v>20</v>
      </c>
      <c r="D98" s="3" t="str">
        <f t="shared" si="4"/>
        <v>[15-44]</v>
      </c>
      <c r="E98" s="2"/>
      <c r="F98" s="2" t="s">
        <v>865</v>
      </c>
      <c r="G98" s="2" t="s">
        <v>1072</v>
      </c>
      <c r="H98" s="41">
        <v>92253828</v>
      </c>
      <c r="I98" s="155" t="s">
        <v>124</v>
      </c>
      <c r="J98" s="2"/>
      <c r="K98" s="2"/>
      <c r="L98" s="9" t="s">
        <v>176</v>
      </c>
      <c r="M98" s="7" t="s">
        <v>955</v>
      </c>
      <c r="N98" s="2" t="s">
        <v>41</v>
      </c>
      <c r="O98" s="7" t="s">
        <v>769</v>
      </c>
      <c r="P98" s="4">
        <v>45596</v>
      </c>
      <c r="Q98" s="5" t="str">
        <f t="shared" si="5"/>
        <v>S44</v>
      </c>
      <c r="R98" s="4">
        <v>45596</v>
      </c>
      <c r="S98" s="6" t="s">
        <v>821</v>
      </c>
      <c r="T98" s="6" t="s">
        <v>821</v>
      </c>
      <c r="U98" s="6" t="s">
        <v>820</v>
      </c>
      <c r="V98" s="6" t="s">
        <v>820</v>
      </c>
      <c r="W98" s="6" t="s">
        <v>820</v>
      </c>
      <c r="X98" s="6" t="s">
        <v>820</v>
      </c>
      <c r="Y98" s="2" t="s">
        <v>820</v>
      </c>
      <c r="Z98" s="2" t="s">
        <v>820</v>
      </c>
      <c r="AA98" s="2" t="s">
        <v>820</v>
      </c>
      <c r="AB98" s="2" t="s">
        <v>820</v>
      </c>
      <c r="AC98" s="2" t="s">
        <v>820</v>
      </c>
      <c r="AD98" s="2" t="s">
        <v>820</v>
      </c>
      <c r="AE98" s="4" t="s">
        <v>821</v>
      </c>
      <c r="AF98" s="2" t="s">
        <v>892</v>
      </c>
      <c r="AG98" s="2" t="s">
        <v>1066</v>
      </c>
      <c r="AH98" s="2" t="s">
        <v>820</v>
      </c>
      <c r="AI98" s="2"/>
      <c r="AJ98" s="2" t="s">
        <v>877</v>
      </c>
      <c r="AK98" s="2" t="s">
        <v>815</v>
      </c>
      <c r="AL98" s="2" t="s">
        <v>41</v>
      </c>
      <c r="AM98" s="2" t="s">
        <v>441</v>
      </c>
      <c r="AN98" s="2" t="s">
        <v>457</v>
      </c>
      <c r="AO98" s="2" t="s">
        <v>18</v>
      </c>
      <c r="AP98" s="50" t="s">
        <v>1070</v>
      </c>
    </row>
    <row r="99" spans="1:42">
      <c r="A99" s="2">
        <f t="shared" si="6"/>
        <v>98</v>
      </c>
      <c r="B99" s="50" t="s">
        <v>1073</v>
      </c>
      <c r="C99" s="2">
        <v>42</v>
      </c>
      <c r="D99" s="3" t="str">
        <f t="shared" si="4"/>
        <v>[15-44]</v>
      </c>
      <c r="E99" s="2"/>
      <c r="F99" s="7" t="s">
        <v>865</v>
      </c>
      <c r="G99" s="2" t="s">
        <v>1074</v>
      </c>
      <c r="H99" s="41">
        <v>97117073</v>
      </c>
      <c r="I99" s="155" t="s">
        <v>125</v>
      </c>
      <c r="J99" s="2"/>
      <c r="K99" s="2"/>
      <c r="L99" s="9" t="s">
        <v>957</v>
      </c>
      <c r="M99" s="7" t="s">
        <v>955</v>
      </c>
      <c r="N99" s="2" t="s">
        <v>41</v>
      </c>
      <c r="O99" s="7" t="s">
        <v>769</v>
      </c>
      <c r="P99" s="4">
        <v>45597</v>
      </c>
      <c r="Q99" s="5" t="str">
        <f t="shared" si="5"/>
        <v>S44</v>
      </c>
      <c r="R99" s="4">
        <v>45597</v>
      </c>
      <c r="S99" s="6" t="s">
        <v>821</v>
      </c>
      <c r="T99" s="6" t="s">
        <v>821</v>
      </c>
      <c r="U99" s="6" t="s">
        <v>821</v>
      </c>
      <c r="V99" s="6" t="s">
        <v>820</v>
      </c>
      <c r="W99" s="6" t="s">
        <v>820</v>
      </c>
      <c r="X99" s="6" t="s">
        <v>820</v>
      </c>
      <c r="Y99" s="2" t="s">
        <v>820</v>
      </c>
      <c r="Z99" s="2" t="s">
        <v>820</v>
      </c>
      <c r="AA99" s="2" t="s">
        <v>820</v>
      </c>
      <c r="AB99" s="2" t="s">
        <v>820</v>
      </c>
      <c r="AC99" s="2" t="s">
        <v>820</v>
      </c>
      <c r="AD99" s="2" t="s">
        <v>820</v>
      </c>
      <c r="AE99" s="4" t="s">
        <v>821</v>
      </c>
      <c r="AF99" s="2" t="s">
        <v>892</v>
      </c>
      <c r="AG99" s="2" t="s">
        <v>1066</v>
      </c>
      <c r="AH99" s="2" t="s">
        <v>821</v>
      </c>
      <c r="AI99" s="2"/>
      <c r="AJ99" s="2" t="s">
        <v>877</v>
      </c>
      <c r="AK99" s="2" t="s">
        <v>815</v>
      </c>
      <c r="AL99" s="2" t="s">
        <v>41</v>
      </c>
      <c r="AM99" s="2" t="s">
        <v>441</v>
      </c>
      <c r="AN99" s="2" t="s">
        <v>443</v>
      </c>
      <c r="AO99" s="47" t="s">
        <v>18</v>
      </c>
      <c r="AP99" s="50" t="s">
        <v>1070</v>
      </c>
    </row>
    <row r="100" spans="1:42">
      <c r="A100" s="2">
        <f t="shared" si="6"/>
        <v>99</v>
      </c>
      <c r="B100" s="50" t="s">
        <v>1075</v>
      </c>
      <c r="C100" s="2">
        <v>26</v>
      </c>
      <c r="D100" s="3" t="str">
        <f t="shared" si="4"/>
        <v>[15-44]</v>
      </c>
      <c r="E100" s="2"/>
      <c r="F100" s="7" t="s">
        <v>896</v>
      </c>
      <c r="G100" s="2" t="s">
        <v>962</v>
      </c>
      <c r="H100" s="41"/>
      <c r="I100" s="155" t="s">
        <v>126</v>
      </c>
      <c r="J100" s="2"/>
      <c r="K100" s="2"/>
      <c r="L100" s="9" t="s">
        <v>126</v>
      </c>
      <c r="M100" s="7" t="s">
        <v>997</v>
      </c>
      <c r="N100" s="2" t="s">
        <v>41</v>
      </c>
      <c r="O100" s="7" t="s">
        <v>769</v>
      </c>
      <c r="P100" s="4">
        <v>45597</v>
      </c>
      <c r="Q100" s="5" t="str">
        <f t="shared" si="5"/>
        <v>S44</v>
      </c>
      <c r="R100" s="4">
        <v>45597</v>
      </c>
      <c r="S100" s="6" t="s">
        <v>821</v>
      </c>
      <c r="T100" s="6" t="s">
        <v>821</v>
      </c>
      <c r="U100" s="6" t="s">
        <v>821</v>
      </c>
      <c r="V100" s="6" t="s">
        <v>820</v>
      </c>
      <c r="W100" s="6" t="s">
        <v>820</v>
      </c>
      <c r="X100" s="6" t="s">
        <v>820</v>
      </c>
      <c r="Y100" s="2" t="s">
        <v>820</v>
      </c>
      <c r="Z100" s="2" t="s">
        <v>820</v>
      </c>
      <c r="AA100" s="2" t="s">
        <v>820</v>
      </c>
      <c r="AB100" s="2" t="s">
        <v>821</v>
      </c>
      <c r="AC100" s="2" t="s">
        <v>820</v>
      </c>
      <c r="AD100" s="2" t="s">
        <v>820</v>
      </c>
      <c r="AE100" s="4" t="s">
        <v>821</v>
      </c>
      <c r="AF100" s="2" t="s">
        <v>892</v>
      </c>
      <c r="AG100" s="2" t="s">
        <v>1066</v>
      </c>
      <c r="AH100" s="2" t="s">
        <v>821</v>
      </c>
      <c r="AI100" s="2"/>
      <c r="AJ100" s="2" t="s">
        <v>877</v>
      </c>
      <c r="AK100" s="2" t="s">
        <v>815</v>
      </c>
      <c r="AL100" s="2" t="s">
        <v>41</v>
      </c>
      <c r="AM100" s="2" t="s">
        <v>480</v>
      </c>
      <c r="AN100" s="2" t="s">
        <v>482</v>
      </c>
      <c r="AO100" s="2" t="s">
        <v>18</v>
      </c>
      <c r="AP100" s="50" t="s">
        <v>1070</v>
      </c>
    </row>
    <row r="101" spans="1:42">
      <c r="A101" s="2">
        <f t="shared" si="6"/>
        <v>100</v>
      </c>
      <c r="B101" s="50" t="s">
        <v>1076</v>
      </c>
      <c r="C101" s="2">
        <v>56</v>
      </c>
      <c r="D101" s="3" t="str">
        <f t="shared" si="4"/>
        <v>[45-59]</v>
      </c>
      <c r="E101" s="2"/>
      <c r="F101" s="7" t="s">
        <v>865</v>
      </c>
      <c r="G101" s="2" t="s">
        <v>985</v>
      </c>
      <c r="H101" s="41">
        <v>71032104</v>
      </c>
      <c r="I101" s="155" t="s">
        <v>128</v>
      </c>
      <c r="J101" s="2"/>
      <c r="K101" s="2"/>
      <c r="L101" s="9" t="s">
        <v>176</v>
      </c>
      <c r="M101" s="7" t="s">
        <v>955</v>
      </c>
      <c r="N101" s="2" t="s">
        <v>41</v>
      </c>
      <c r="O101" s="7" t="s">
        <v>769</v>
      </c>
      <c r="P101" s="4">
        <v>45596</v>
      </c>
      <c r="Q101" s="5" t="str">
        <f t="shared" si="5"/>
        <v>S44</v>
      </c>
      <c r="R101" s="4">
        <v>45597</v>
      </c>
      <c r="S101" s="6" t="s">
        <v>821</v>
      </c>
      <c r="T101" s="6" t="s">
        <v>821</v>
      </c>
      <c r="U101" s="6" t="s">
        <v>821</v>
      </c>
      <c r="V101" s="6" t="s">
        <v>821</v>
      </c>
      <c r="W101" s="6" t="s">
        <v>821</v>
      </c>
      <c r="X101" s="6" t="s">
        <v>820</v>
      </c>
      <c r="Y101" s="2" t="s">
        <v>820</v>
      </c>
      <c r="Z101" s="2" t="s">
        <v>820</v>
      </c>
      <c r="AA101" s="2" t="s">
        <v>820</v>
      </c>
      <c r="AB101" s="2" t="s">
        <v>820</v>
      </c>
      <c r="AC101" s="2" t="s">
        <v>820</v>
      </c>
      <c r="AD101" s="2" t="s">
        <v>820</v>
      </c>
      <c r="AE101" s="4" t="s">
        <v>821</v>
      </c>
      <c r="AF101" s="2" t="s">
        <v>892</v>
      </c>
      <c r="AG101" s="2" t="s">
        <v>1066</v>
      </c>
      <c r="AH101" s="2" t="s">
        <v>821</v>
      </c>
      <c r="AI101" s="2"/>
      <c r="AJ101" s="2" t="s">
        <v>877</v>
      </c>
      <c r="AK101" s="2" t="s">
        <v>815</v>
      </c>
      <c r="AL101" s="2" t="s">
        <v>41</v>
      </c>
      <c r="AM101" s="2" t="s">
        <v>441</v>
      </c>
      <c r="AN101" s="2" t="s">
        <v>457</v>
      </c>
      <c r="AO101" s="47" t="s">
        <v>18</v>
      </c>
      <c r="AP101" s="50" t="s">
        <v>1068</v>
      </c>
    </row>
    <row r="102" spans="1:42">
      <c r="A102" s="2">
        <f t="shared" si="6"/>
        <v>101</v>
      </c>
      <c r="B102" s="50" t="s">
        <v>1077</v>
      </c>
      <c r="C102" s="2">
        <v>19</v>
      </c>
      <c r="D102" s="3" t="str">
        <f t="shared" si="4"/>
        <v>[15-44]</v>
      </c>
      <c r="E102" s="2"/>
      <c r="F102" s="7" t="s">
        <v>896</v>
      </c>
      <c r="G102" s="2" t="s">
        <v>953</v>
      </c>
      <c r="H102" s="41" t="s">
        <v>1078</v>
      </c>
      <c r="I102" s="155" t="s">
        <v>129</v>
      </c>
      <c r="J102" t="s">
        <v>72</v>
      </c>
      <c r="K102" t="s">
        <v>73</v>
      </c>
      <c r="L102" s="9" t="s">
        <v>957</v>
      </c>
      <c r="M102" s="7" t="s">
        <v>955</v>
      </c>
      <c r="N102" s="2" t="s">
        <v>41</v>
      </c>
      <c r="O102" s="7" t="s">
        <v>769</v>
      </c>
      <c r="P102" s="4">
        <v>45597</v>
      </c>
      <c r="Q102" s="5" t="str">
        <f t="shared" si="5"/>
        <v>S44</v>
      </c>
      <c r="R102" s="4">
        <v>45598</v>
      </c>
      <c r="S102" s="6" t="s">
        <v>821</v>
      </c>
      <c r="T102" s="6" t="s">
        <v>821</v>
      </c>
      <c r="U102" s="6" t="s">
        <v>820</v>
      </c>
      <c r="V102" s="6" t="s">
        <v>821</v>
      </c>
      <c r="W102" s="6" t="s">
        <v>821</v>
      </c>
      <c r="X102" s="6" t="s">
        <v>820</v>
      </c>
      <c r="Y102" s="2" t="s">
        <v>820</v>
      </c>
      <c r="Z102" s="2" t="s">
        <v>820</v>
      </c>
      <c r="AA102" s="2" t="s">
        <v>820</v>
      </c>
      <c r="AB102" s="2" t="s">
        <v>820</v>
      </c>
      <c r="AC102" s="2" t="s">
        <v>820</v>
      </c>
      <c r="AD102" s="2" t="s">
        <v>820</v>
      </c>
      <c r="AE102" s="4" t="s">
        <v>821</v>
      </c>
      <c r="AF102" s="2" t="s">
        <v>892</v>
      </c>
      <c r="AG102" s="2" t="s">
        <v>1066</v>
      </c>
      <c r="AH102" s="2" t="s">
        <v>821</v>
      </c>
      <c r="AI102" s="2"/>
      <c r="AJ102" s="2" t="s">
        <v>877</v>
      </c>
      <c r="AK102" s="2" t="s">
        <v>815</v>
      </c>
      <c r="AL102" s="2" t="s">
        <v>41</v>
      </c>
      <c r="AM102" s="2" t="s">
        <v>441</v>
      </c>
      <c r="AN102" s="2" t="s">
        <v>443</v>
      </c>
      <c r="AO102" s="2" t="s">
        <v>18</v>
      </c>
      <c r="AP102" s="50" t="s">
        <v>1070</v>
      </c>
    </row>
    <row r="103" spans="1:42">
      <c r="A103" s="2">
        <f t="shared" si="6"/>
        <v>102</v>
      </c>
      <c r="B103" s="50" t="s">
        <v>1079</v>
      </c>
      <c r="C103" s="2">
        <v>48</v>
      </c>
      <c r="D103" s="3" t="str">
        <f t="shared" si="4"/>
        <v>[45-59]</v>
      </c>
      <c r="E103" s="2"/>
      <c r="F103" s="7" t="s">
        <v>865</v>
      </c>
      <c r="G103" s="2" t="s">
        <v>1080</v>
      </c>
      <c r="H103" s="41">
        <v>70077522</v>
      </c>
      <c r="I103" s="155" t="s">
        <v>130</v>
      </c>
      <c r="J103" s="2" t="s">
        <v>184</v>
      </c>
      <c r="K103" s="2" t="s">
        <v>185</v>
      </c>
      <c r="L103" s="9" t="s">
        <v>957</v>
      </c>
      <c r="M103" s="7" t="s">
        <v>955</v>
      </c>
      <c r="N103" s="2" t="s">
        <v>41</v>
      </c>
      <c r="O103" s="7" t="s">
        <v>769</v>
      </c>
      <c r="P103" s="4">
        <v>45598</v>
      </c>
      <c r="Q103" s="5" t="str">
        <f t="shared" si="5"/>
        <v>S44</v>
      </c>
      <c r="R103" s="4">
        <v>45598</v>
      </c>
      <c r="S103" s="6" t="s">
        <v>821</v>
      </c>
      <c r="T103" s="6" t="s">
        <v>821</v>
      </c>
      <c r="U103" s="6" t="s">
        <v>820</v>
      </c>
      <c r="V103" s="6" t="s">
        <v>820</v>
      </c>
      <c r="W103" s="6" t="s">
        <v>820</v>
      </c>
      <c r="X103" s="6" t="s">
        <v>820</v>
      </c>
      <c r="Y103" s="2" t="s">
        <v>821</v>
      </c>
      <c r="Z103" s="2" t="s">
        <v>821</v>
      </c>
      <c r="AA103" s="2" t="s">
        <v>821</v>
      </c>
      <c r="AB103" s="2" t="s">
        <v>821</v>
      </c>
      <c r="AC103" s="2" t="s">
        <v>820</v>
      </c>
      <c r="AD103" s="2" t="s">
        <v>820</v>
      </c>
      <c r="AE103" s="4" t="s">
        <v>821</v>
      </c>
      <c r="AF103" s="2" t="s">
        <v>892</v>
      </c>
      <c r="AG103" s="2" t="s">
        <v>1066</v>
      </c>
      <c r="AH103" s="2" t="s">
        <v>821</v>
      </c>
      <c r="AI103" s="2"/>
      <c r="AJ103" s="2" t="s">
        <v>877</v>
      </c>
      <c r="AK103" s="2" t="s">
        <v>815</v>
      </c>
      <c r="AL103" s="2" t="s">
        <v>41</v>
      </c>
      <c r="AM103" s="2" t="s">
        <v>441</v>
      </c>
      <c r="AN103" s="2" t="s">
        <v>443</v>
      </c>
      <c r="AO103" s="47" t="s">
        <v>18</v>
      </c>
      <c r="AP103" s="50" t="s">
        <v>1068</v>
      </c>
    </row>
    <row r="104" spans="1:42">
      <c r="A104" s="2">
        <f t="shared" si="6"/>
        <v>103</v>
      </c>
      <c r="B104" s="50" t="s">
        <v>1081</v>
      </c>
      <c r="C104" s="2">
        <v>39</v>
      </c>
      <c r="D104" s="3" t="str">
        <f t="shared" si="4"/>
        <v>[15-44]</v>
      </c>
      <c r="E104" s="2"/>
      <c r="F104" s="7" t="s">
        <v>896</v>
      </c>
      <c r="G104" s="2" t="s">
        <v>962</v>
      </c>
      <c r="H104" s="41">
        <v>97949465</v>
      </c>
      <c r="I104" s="155" t="s">
        <v>1358</v>
      </c>
      <c r="J104" s="50" t="s">
        <v>1357</v>
      </c>
      <c r="K104" s="50" t="s">
        <v>1356</v>
      </c>
      <c r="L104" s="9" t="s">
        <v>1082</v>
      </c>
      <c r="M104" s="7" t="s">
        <v>997</v>
      </c>
      <c r="N104" s="2" t="s">
        <v>41</v>
      </c>
      <c r="O104" s="7" t="s">
        <v>769</v>
      </c>
      <c r="P104" s="4">
        <v>45598</v>
      </c>
      <c r="Q104" s="5" t="str">
        <f t="shared" si="5"/>
        <v>S44</v>
      </c>
      <c r="R104" s="4">
        <v>45598</v>
      </c>
      <c r="S104" s="6" t="s">
        <v>821</v>
      </c>
      <c r="T104" s="6" t="s">
        <v>821</v>
      </c>
      <c r="U104" s="6" t="s">
        <v>820</v>
      </c>
      <c r="V104" s="6" t="s">
        <v>820</v>
      </c>
      <c r="W104" s="6" t="s">
        <v>820</v>
      </c>
      <c r="X104" s="6" t="s">
        <v>820</v>
      </c>
      <c r="Y104" s="2" t="s">
        <v>821</v>
      </c>
      <c r="Z104" s="2" t="s">
        <v>821</v>
      </c>
      <c r="AA104" s="2" t="s">
        <v>821</v>
      </c>
      <c r="AB104" s="2" t="s">
        <v>821</v>
      </c>
      <c r="AC104" s="2" t="s">
        <v>1037</v>
      </c>
      <c r="AD104" s="2" t="s">
        <v>820</v>
      </c>
      <c r="AE104" s="4" t="s">
        <v>821</v>
      </c>
      <c r="AF104" s="2" t="s">
        <v>892</v>
      </c>
      <c r="AG104" s="2" t="s">
        <v>1066</v>
      </c>
      <c r="AH104" s="2" t="s">
        <v>821</v>
      </c>
      <c r="AI104" s="2"/>
      <c r="AJ104" s="2" t="s">
        <v>877</v>
      </c>
      <c r="AK104" s="2" t="s">
        <v>815</v>
      </c>
      <c r="AL104" s="2" t="s">
        <v>41</v>
      </c>
      <c r="AM104" s="2" t="s">
        <v>480</v>
      </c>
      <c r="AN104" s="2" t="s">
        <v>482</v>
      </c>
      <c r="AO104" s="2" t="s">
        <v>18</v>
      </c>
      <c r="AP104" s="50" t="s">
        <v>1068</v>
      </c>
    </row>
    <row r="105" spans="1:42">
      <c r="A105" s="2">
        <f t="shared" si="6"/>
        <v>104</v>
      </c>
      <c r="B105" s="50" t="s">
        <v>1083</v>
      </c>
      <c r="C105" s="2">
        <v>45</v>
      </c>
      <c r="D105" s="3" t="str">
        <f t="shared" si="4"/>
        <v>[45-59]</v>
      </c>
      <c r="E105" s="2"/>
      <c r="F105" s="7" t="s">
        <v>896</v>
      </c>
      <c r="G105" s="2" t="s">
        <v>1084</v>
      </c>
      <c r="H105" s="41" t="s">
        <v>1085</v>
      </c>
      <c r="I105" s="155" t="s">
        <v>132</v>
      </c>
      <c r="J105" s="2" t="s">
        <v>787</v>
      </c>
      <c r="K105" s="2" t="s">
        <v>788</v>
      </c>
      <c r="L105" s="9" t="s">
        <v>1086</v>
      </c>
      <c r="M105" s="2" t="s">
        <v>1087</v>
      </c>
      <c r="N105" s="2" t="s">
        <v>789</v>
      </c>
      <c r="O105" s="7" t="s">
        <v>769</v>
      </c>
      <c r="P105" s="4">
        <v>45587</v>
      </c>
      <c r="Q105" s="5" t="str">
        <f t="shared" si="5"/>
        <v>S43</v>
      </c>
      <c r="R105" s="4">
        <v>45589</v>
      </c>
      <c r="S105" s="6" t="s">
        <v>821</v>
      </c>
      <c r="T105" s="6" t="s">
        <v>821</v>
      </c>
      <c r="U105" s="6" t="s">
        <v>821</v>
      </c>
      <c r="V105" s="6" t="s">
        <v>821</v>
      </c>
      <c r="W105" s="6" t="s">
        <v>821</v>
      </c>
      <c r="X105" s="6" t="s">
        <v>1088</v>
      </c>
      <c r="Y105" s="2" t="s">
        <v>821</v>
      </c>
      <c r="Z105" s="2" t="s">
        <v>821</v>
      </c>
      <c r="AA105" s="2" t="s">
        <v>820</v>
      </c>
      <c r="AB105" s="2" t="s">
        <v>820</v>
      </c>
      <c r="AC105" s="2" t="s">
        <v>1089</v>
      </c>
      <c r="AD105" s="2" t="s">
        <v>820</v>
      </c>
      <c r="AE105" s="4" t="s">
        <v>820</v>
      </c>
      <c r="AF105" s="7" t="s">
        <v>909</v>
      </c>
      <c r="AG105" s="2" t="s">
        <v>1066</v>
      </c>
      <c r="AH105" s="2" t="s">
        <v>820</v>
      </c>
      <c r="AI105" s="2">
        <v>45590</v>
      </c>
      <c r="AJ105" s="2" t="s">
        <v>884</v>
      </c>
      <c r="AK105" s="2" t="s">
        <v>815</v>
      </c>
      <c r="AL105" s="2" t="s">
        <v>537</v>
      </c>
      <c r="AM105" s="2" t="s">
        <v>539</v>
      </c>
      <c r="AN105" s="2" t="s">
        <v>709</v>
      </c>
      <c r="AO105" s="47" t="s">
        <v>18</v>
      </c>
      <c r="AP105" s="50" t="s">
        <v>1068</v>
      </c>
    </row>
    <row r="106" spans="1:42">
      <c r="A106" s="2">
        <f t="shared" si="6"/>
        <v>105</v>
      </c>
      <c r="B106" s="50" t="s">
        <v>1090</v>
      </c>
      <c r="C106" s="2">
        <v>68</v>
      </c>
      <c r="D106" s="3" t="str">
        <f t="shared" si="4"/>
        <v>[60 et plus]</v>
      </c>
      <c r="E106" s="2"/>
      <c r="F106" s="7" t="s">
        <v>896</v>
      </c>
      <c r="G106" s="2" t="s">
        <v>1084</v>
      </c>
      <c r="H106" s="41" t="s">
        <v>1085</v>
      </c>
      <c r="I106" s="155" t="s">
        <v>132</v>
      </c>
      <c r="J106" s="2" t="s">
        <v>1091</v>
      </c>
      <c r="K106" s="2" t="s">
        <v>1092</v>
      </c>
      <c r="L106" s="9" t="s">
        <v>1086</v>
      </c>
      <c r="M106" s="2" t="s">
        <v>1087</v>
      </c>
      <c r="N106" s="2" t="s">
        <v>789</v>
      </c>
      <c r="O106" s="7" t="s">
        <v>769</v>
      </c>
      <c r="P106" s="4">
        <v>45589</v>
      </c>
      <c r="Q106" s="5" t="str">
        <f t="shared" si="5"/>
        <v>S43</v>
      </c>
      <c r="R106" s="4">
        <v>45589</v>
      </c>
      <c r="S106" s="6" t="s">
        <v>821</v>
      </c>
      <c r="T106" s="6" t="s">
        <v>821</v>
      </c>
      <c r="U106" s="6" t="s">
        <v>821</v>
      </c>
      <c r="V106" s="6" t="s">
        <v>820</v>
      </c>
      <c r="W106" s="6" t="s">
        <v>820</v>
      </c>
      <c r="X106" s="6" t="s">
        <v>820</v>
      </c>
      <c r="Y106" s="2" t="s">
        <v>821</v>
      </c>
      <c r="Z106" s="2" t="s">
        <v>821</v>
      </c>
      <c r="AA106" s="2" t="s">
        <v>820</v>
      </c>
      <c r="AB106" s="2" t="s">
        <v>820</v>
      </c>
      <c r="AC106" s="2" t="s">
        <v>1089</v>
      </c>
      <c r="AD106" s="2" t="s">
        <v>820</v>
      </c>
      <c r="AE106" s="4" t="s">
        <v>821</v>
      </c>
      <c r="AF106" s="2" t="s">
        <v>875</v>
      </c>
      <c r="AG106" s="50" t="s">
        <v>876</v>
      </c>
      <c r="AH106" s="2" t="s">
        <v>821</v>
      </c>
      <c r="AI106" s="2">
        <v>45594</v>
      </c>
      <c r="AJ106" s="2" t="s">
        <v>877</v>
      </c>
      <c r="AK106" s="2" t="s">
        <v>814</v>
      </c>
      <c r="AL106" s="2" t="s">
        <v>537</v>
      </c>
      <c r="AM106" s="2" t="s">
        <v>539</v>
      </c>
      <c r="AN106" s="2" t="s">
        <v>709</v>
      </c>
      <c r="AO106" s="2" t="s">
        <v>10</v>
      </c>
      <c r="AP106" s="1" t="s">
        <v>834</v>
      </c>
    </row>
    <row r="107" spans="1:42">
      <c r="A107" s="2">
        <f t="shared" si="6"/>
        <v>106</v>
      </c>
      <c r="B107" s="50" t="s">
        <v>1093</v>
      </c>
      <c r="C107" s="2">
        <v>54</v>
      </c>
      <c r="D107" s="3" t="str">
        <f t="shared" si="4"/>
        <v>[45-59]</v>
      </c>
      <c r="E107" s="2"/>
      <c r="F107" s="7" t="s">
        <v>865</v>
      </c>
      <c r="G107" s="2" t="s">
        <v>866</v>
      </c>
      <c r="H107" s="41"/>
      <c r="I107" s="155" t="s">
        <v>133</v>
      </c>
      <c r="J107" s="2" t="s">
        <v>791</v>
      </c>
      <c r="K107" s="2" t="s">
        <v>792</v>
      </c>
      <c r="L107" s="9" t="s">
        <v>1086</v>
      </c>
      <c r="M107" s="2" t="s">
        <v>1087</v>
      </c>
      <c r="N107" s="2" t="s">
        <v>789</v>
      </c>
      <c r="O107" s="7" t="s">
        <v>769</v>
      </c>
      <c r="P107" s="4">
        <v>45590</v>
      </c>
      <c r="Q107" s="5" t="str">
        <f t="shared" si="5"/>
        <v>S43</v>
      </c>
      <c r="R107" s="4">
        <v>45591</v>
      </c>
      <c r="S107" s="6" t="s">
        <v>821</v>
      </c>
      <c r="T107" s="6" t="s">
        <v>821</v>
      </c>
      <c r="U107" s="6" t="s">
        <v>821</v>
      </c>
      <c r="V107" s="6" t="s">
        <v>820</v>
      </c>
      <c r="W107" s="6" t="s">
        <v>820</v>
      </c>
      <c r="X107" s="6" t="s">
        <v>820</v>
      </c>
      <c r="Y107" s="2" t="s">
        <v>821</v>
      </c>
      <c r="Z107" s="2" t="s">
        <v>821</v>
      </c>
      <c r="AA107" s="2" t="s">
        <v>820</v>
      </c>
      <c r="AB107" s="2" t="s">
        <v>820</v>
      </c>
      <c r="AC107" s="2" t="s">
        <v>1089</v>
      </c>
      <c r="AD107" s="2" t="s">
        <v>820</v>
      </c>
      <c r="AE107" s="4" t="s">
        <v>821</v>
      </c>
      <c r="AF107" s="2" t="s">
        <v>875</v>
      </c>
      <c r="AG107" s="2" t="s">
        <v>1066</v>
      </c>
      <c r="AH107" s="2" t="s">
        <v>821</v>
      </c>
      <c r="AI107" s="2" t="s">
        <v>1094</v>
      </c>
      <c r="AJ107" s="2" t="s">
        <v>877</v>
      </c>
      <c r="AK107" s="2" t="s">
        <v>814</v>
      </c>
      <c r="AL107" s="2" t="s">
        <v>537</v>
      </c>
      <c r="AM107" s="2" t="s">
        <v>539</v>
      </c>
      <c r="AN107" s="2" t="s">
        <v>709</v>
      </c>
      <c r="AO107" s="47" t="s">
        <v>10</v>
      </c>
      <c r="AP107" s="1" t="s">
        <v>834</v>
      </c>
    </row>
    <row r="108" spans="1:42">
      <c r="A108" s="2">
        <f t="shared" si="6"/>
        <v>107</v>
      </c>
      <c r="B108" s="50" t="s">
        <v>1095</v>
      </c>
      <c r="C108" s="2">
        <v>32</v>
      </c>
      <c r="D108" s="3" t="str">
        <f t="shared" si="4"/>
        <v>[15-44]</v>
      </c>
      <c r="E108" s="2"/>
      <c r="F108" s="2" t="s">
        <v>865</v>
      </c>
      <c r="G108" s="2" t="s">
        <v>1035</v>
      </c>
      <c r="H108" s="41" t="s">
        <v>1085</v>
      </c>
      <c r="I108" s="155" t="s">
        <v>132</v>
      </c>
      <c r="J108" s="2" t="s">
        <v>1096</v>
      </c>
      <c r="K108" s="2" t="s">
        <v>1097</v>
      </c>
      <c r="L108" s="9" t="s">
        <v>1086</v>
      </c>
      <c r="M108" s="2" t="s">
        <v>1087</v>
      </c>
      <c r="N108" s="2" t="s">
        <v>789</v>
      </c>
      <c r="O108" s="7" t="s">
        <v>769</v>
      </c>
      <c r="P108" s="4">
        <v>45591</v>
      </c>
      <c r="Q108" s="5" t="str">
        <f t="shared" si="5"/>
        <v>S43</v>
      </c>
      <c r="R108" s="4">
        <v>45591</v>
      </c>
      <c r="S108" s="6" t="s">
        <v>821</v>
      </c>
      <c r="T108" s="6" t="s">
        <v>821</v>
      </c>
      <c r="U108" s="6" t="s">
        <v>821</v>
      </c>
      <c r="V108" s="6" t="s">
        <v>820</v>
      </c>
      <c r="W108" s="6" t="s">
        <v>820</v>
      </c>
      <c r="X108" s="6" t="s">
        <v>820</v>
      </c>
      <c r="Y108" s="2" t="s">
        <v>821</v>
      </c>
      <c r="Z108" s="2" t="s">
        <v>821</v>
      </c>
      <c r="AA108" s="2" t="s">
        <v>820</v>
      </c>
      <c r="AB108" s="2" t="s">
        <v>820</v>
      </c>
      <c r="AC108" s="2" t="s">
        <v>1089</v>
      </c>
      <c r="AD108" s="2" t="s">
        <v>820</v>
      </c>
      <c r="AE108" s="4" t="s">
        <v>821</v>
      </c>
      <c r="AF108" s="2" t="s">
        <v>892</v>
      </c>
      <c r="AG108" s="2" t="s">
        <v>903</v>
      </c>
      <c r="AH108" s="2" t="s">
        <v>821</v>
      </c>
      <c r="AI108" s="2">
        <v>45594</v>
      </c>
      <c r="AJ108" s="2" t="s">
        <v>877</v>
      </c>
      <c r="AK108" s="2" t="s">
        <v>815</v>
      </c>
      <c r="AL108" s="2" t="s">
        <v>537</v>
      </c>
      <c r="AM108" s="2" t="s">
        <v>539</v>
      </c>
      <c r="AN108" s="2" t="s">
        <v>709</v>
      </c>
      <c r="AO108" s="2" t="s">
        <v>18</v>
      </c>
      <c r="AP108" s="1" t="s">
        <v>834</v>
      </c>
    </row>
    <row r="109" spans="1:42">
      <c r="A109" s="2">
        <f t="shared" si="6"/>
        <v>108</v>
      </c>
      <c r="B109" s="50" t="s">
        <v>1098</v>
      </c>
      <c r="C109" s="2">
        <v>80</v>
      </c>
      <c r="D109" s="3" t="str">
        <f t="shared" si="4"/>
        <v>[60 et plus]</v>
      </c>
      <c r="E109" s="2"/>
      <c r="F109" s="7" t="s">
        <v>896</v>
      </c>
      <c r="G109" s="2" t="s">
        <v>1099</v>
      </c>
      <c r="H109" s="41"/>
      <c r="I109" s="155" t="s">
        <v>133</v>
      </c>
      <c r="J109" s="2" t="s">
        <v>791</v>
      </c>
      <c r="K109" s="2" t="s">
        <v>792</v>
      </c>
      <c r="L109" s="9" t="s">
        <v>1086</v>
      </c>
      <c r="M109" s="2" t="s">
        <v>1087</v>
      </c>
      <c r="N109" s="2" t="s">
        <v>789</v>
      </c>
      <c r="O109" s="7" t="s">
        <v>769</v>
      </c>
      <c r="P109" s="4">
        <v>45582</v>
      </c>
      <c r="Q109" s="5" t="str">
        <f t="shared" si="5"/>
        <v>S42</v>
      </c>
      <c r="R109" s="4">
        <v>45591</v>
      </c>
      <c r="S109" s="6" t="s">
        <v>821</v>
      </c>
      <c r="T109" s="6" t="s">
        <v>820</v>
      </c>
      <c r="U109" s="6" t="s">
        <v>820</v>
      </c>
      <c r="V109" s="6" t="s">
        <v>820</v>
      </c>
      <c r="W109" s="6" t="s">
        <v>820</v>
      </c>
      <c r="X109" s="6" t="s">
        <v>820</v>
      </c>
      <c r="Y109" s="2" t="s">
        <v>1100</v>
      </c>
      <c r="Z109" s="2" t="s">
        <v>821</v>
      </c>
      <c r="AA109" s="2" t="s">
        <v>821</v>
      </c>
      <c r="AB109" s="2" t="s">
        <v>820</v>
      </c>
      <c r="AC109" s="2" t="s">
        <v>1089</v>
      </c>
      <c r="AD109" s="2" t="s">
        <v>820</v>
      </c>
      <c r="AE109" s="4" t="s">
        <v>820</v>
      </c>
      <c r="AF109" s="7" t="s">
        <v>909</v>
      </c>
      <c r="AG109" s="2" t="s">
        <v>1066</v>
      </c>
      <c r="AH109" s="2" t="s">
        <v>820</v>
      </c>
      <c r="AI109" s="2">
        <v>45587</v>
      </c>
      <c r="AJ109" s="2" t="s">
        <v>884</v>
      </c>
      <c r="AK109" s="2" t="s">
        <v>815</v>
      </c>
      <c r="AL109" s="2" t="s">
        <v>537</v>
      </c>
      <c r="AM109" s="2" t="s">
        <v>539</v>
      </c>
      <c r="AN109" s="2" t="s">
        <v>709</v>
      </c>
      <c r="AO109" s="47" t="s">
        <v>18</v>
      </c>
      <c r="AP109" s="50" t="s">
        <v>1068</v>
      </c>
    </row>
    <row r="110" spans="1:42">
      <c r="A110" s="2">
        <f t="shared" si="6"/>
        <v>109</v>
      </c>
      <c r="B110" s="50" t="s">
        <v>1101</v>
      </c>
      <c r="C110" s="2">
        <v>60</v>
      </c>
      <c r="D110" s="3" t="str">
        <f t="shared" si="4"/>
        <v>[60 et plus]</v>
      </c>
      <c r="E110" s="2"/>
      <c r="F110" s="7" t="s">
        <v>896</v>
      </c>
      <c r="G110" s="2" t="s">
        <v>1084</v>
      </c>
      <c r="H110" s="41"/>
      <c r="I110" s="155" t="s">
        <v>133</v>
      </c>
      <c r="J110" s="2" t="s">
        <v>791</v>
      </c>
      <c r="K110" s="2" t="s">
        <v>792</v>
      </c>
      <c r="L110" s="9" t="s">
        <v>1086</v>
      </c>
      <c r="M110" s="2" t="s">
        <v>1087</v>
      </c>
      <c r="N110" s="2" t="s">
        <v>789</v>
      </c>
      <c r="O110" s="7" t="s">
        <v>769</v>
      </c>
      <c r="P110" s="4">
        <v>45591</v>
      </c>
      <c r="Q110" s="5" t="str">
        <f t="shared" si="5"/>
        <v>S43</v>
      </c>
      <c r="R110" s="4">
        <v>45591</v>
      </c>
      <c r="S110" s="6" t="s">
        <v>821</v>
      </c>
      <c r="T110" s="6" t="s">
        <v>820</v>
      </c>
      <c r="U110" s="6" t="s">
        <v>820</v>
      </c>
      <c r="V110" s="6" t="s">
        <v>820</v>
      </c>
      <c r="W110" s="6" t="s">
        <v>820</v>
      </c>
      <c r="X110" s="6" t="s">
        <v>820</v>
      </c>
      <c r="Y110" s="2" t="s">
        <v>821</v>
      </c>
      <c r="Z110" s="2" t="s">
        <v>821</v>
      </c>
      <c r="AA110" s="2" t="s">
        <v>821</v>
      </c>
      <c r="AB110" s="2" t="s">
        <v>820</v>
      </c>
      <c r="AC110" s="2" t="s">
        <v>1089</v>
      </c>
      <c r="AD110" s="2" t="s">
        <v>820</v>
      </c>
      <c r="AE110" s="4" t="s">
        <v>821</v>
      </c>
      <c r="AF110" s="2" t="s">
        <v>875</v>
      </c>
      <c r="AG110" s="2" t="s">
        <v>903</v>
      </c>
      <c r="AH110" s="2" t="s">
        <v>821</v>
      </c>
      <c r="AI110" s="2">
        <v>45594</v>
      </c>
      <c r="AJ110" s="2" t="s">
        <v>877</v>
      </c>
      <c r="AK110" s="2" t="s">
        <v>814</v>
      </c>
      <c r="AL110" s="2" t="s">
        <v>537</v>
      </c>
      <c r="AM110" s="2" t="s">
        <v>539</v>
      </c>
      <c r="AN110" s="2" t="s">
        <v>709</v>
      </c>
      <c r="AO110" s="2" t="s">
        <v>10</v>
      </c>
      <c r="AP110" s="1" t="s">
        <v>834</v>
      </c>
    </row>
    <row r="111" spans="1:42">
      <c r="A111" s="2">
        <f t="shared" si="6"/>
        <v>110</v>
      </c>
      <c r="B111" s="50" t="s">
        <v>1102</v>
      </c>
      <c r="C111" s="2">
        <v>54</v>
      </c>
      <c r="D111" s="3" t="str">
        <f t="shared" si="4"/>
        <v>[45-59]</v>
      </c>
      <c r="E111" s="2"/>
      <c r="F111" s="7" t="s">
        <v>865</v>
      </c>
      <c r="G111" s="2" t="s">
        <v>1103</v>
      </c>
      <c r="H111" s="41">
        <v>92124770</v>
      </c>
      <c r="I111" s="155" t="s">
        <v>132</v>
      </c>
      <c r="J111" s="2" t="s">
        <v>1104</v>
      </c>
      <c r="K111" s="2" t="s">
        <v>1105</v>
      </c>
      <c r="L111" s="9" t="s">
        <v>1086</v>
      </c>
      <c r="M111" s="2" t="s">
        <v>1087</v>
      </c>
      <c r="N111" s="2" t="s">
        <v>789</v>
      </c>
      <c r="O111" s="7" t="s">
        <v>769</v>
      </c>
      <c r="P111" s="4">
        <v>45594</v>
      </c>
      <c r="Q111" s="5" t="str">
        <f t="shared" si="5"/>
        <v>S44</v>
      </c>
      <c r="R111" s="4">
        <v>45594</v>
      </c>
      <c r="S111" s="6" t="s">
        <v>821</v>
      </c>
      <c r="T111" s="6" t="s">
        <v>820</v>
      </c>
      <c r="U111" s="6" t="s">
        <v>820</v>
      </c>
      <c r="V111" s="6" t="s">
        <v>820</v>
      </c>
      <c r="W111" s="6" t="s">
        <v>820</v>
      </c>
      <c r="X111" s="6" t="s">
        <v>820</v>
      </c>
      <c r="Y111" s="2" t="s">
        <v>821</v>
      </c>
      <c r="Z111" s="2" t="s">
        <v>821</v>
      </c>
      <c r="AA111" s="2" t="s">
        <v>821</v>
      </c>
      <c r="AB111" s="2" t="s">
        <v>820</v>
      </c>
      <c r="AC111" s="2" t="s">
        <v>1089</v>
      </c>
      <c r="AD111" s="2" t="s">
        <v>820</v>
      </c>
      <c r="AE111" s="4" t="s">
        <v>821</v>
      </c>
      <c r="AF111" s="2" t="s">
        <v>892</v>
      </c>
      <c r="AG111" s="2" t="s">
        <v>1114</v>
      </c>
      <c r="AH111" s="2" t="s">
        <v>821</v>
      </c>
      <c r="AI111" s="2" t="s">
        <v>1094</v>
      </c>
      <c r="AJ111" s="2" t="s">
        <v>877</v>
      </c>
      <c r="AK111" s="2" t="s">
        <v>815</v>
      </c>
      <c r="AL111" s="2" t="s">
        <v>537</v>
      </c>
      <c r="AM111" s="2" t="s">
        <v>539</v>
      </c>
      <c r="AN111" s="2" t="s">
        <v>709</v>
      </c>
      <c r="AO111" s="47" t="s">
        <v>18</v>
      </c>
      <c r="AP111" s="1" t="s">
        <v>834</v>
      </c>
    </row>
    <row r="112" spans="1:42">
      <c r="A112" s="2">
        <f t="shared" si="6"/>
        <v>111</v>
      </c>
      <c r="B112" s="50" t="s">
        <v>1106</v>
      </c>
      <c r="C112" s="2">
        <v>35</v>
      </c>
      <c r="D112" s="3" t="str">
        <f t="shared" si="4"/>
        <v>[15-44]</v>
      </c>
      <c r="E112" s="2"/>
      <c r="F112" s="7" t="s">
        <v>896</v>
      </c>
      <c r="G112" s="2" t="s">
        <v>1103</v>
      </c>
      <c r="H112" s="41"/>
      <c r="I112" s="155" t="s">
        <v>134</v>
      </c>
      <c r="J112" s="2" t="s">
        <v>794</v>
      </c>
      <c r="K112" s="2" t="s">
        <v>795</v>
      </c>
      <c r="L112" s="9" t="s">
        <v>1107</v>
      </c>
      <c r="M112" s="7" t="s">
        <v>1108</v>
      </c>
      <c r="N112" s="2" t="s">
        <v>789</v>
      </c>
      <c r="O112" s="7" t="s">
        <v>769</v>
      </c>
      <c r="P112" s="4">
        <v>45588</v>
      </c>
      <c r="Q112" s="5" t="str">
        <f t="shared" si="5"/>
        <v>S43</v>
      </c>
      <c r="R112" s="4">
        <v>45595</v>
      </c>
      <c r="S112" s="6" t="s">
        <v>821</v>
      </c>
      <c r="T112" s="6" t="s">
        <v>820</v>
      </c>
      <c r="U112" s="6" t="s">
        <v>820</v>
      </c>
      <c r="V112" s="6" t="s">
        <v>820</v>
      </c>
      <c r="W112" s="6" t="s">
        <v>820</v>
      </c>
      <c r="X112" s="6" t="s">
        <v>820</v>
      </c>
      <c r="Y112" s="2" t="s">
        <v>1100</v>
      </c>
      <c r="Z112" s="2" t="s">
        <v>820</v>
      </c>
      <c r="AA112" s="2" t="s">
        <v>820</v>
      </c>
      <c r="AB112" s="2" t="s">
        <v>820</v>
      </c>
      <c r="AC112" s="2" t="s">
        <v>1089</v>
      </c>
      <c r="AD112" s="2" t="s">
        <v>820</v>
      </c>
      <c r="AE112" s="4" t="s">
        <v>821</v>
      </c>
      <c r="AF112" s="2" t="s">
        <v>892</v>
      </c>
      <c r="AG112" s="2" t="s">
        <v>1114</v>
      </c>
      <c r="AH112" s="2" t="s">
        <v>821</v>
      </c>
      <c r="AI112" s="2" t="s">
        <v>1094</v>
      </c>
      <c r="AJ112" s="2" t="s">
        <v>877</v>
      </c>
      <c r="AK112" s="2" t="s">
        <v>815</v>
      </c>
      <c r="AL112" s="2" t="s">
        <v>537</v>
      </c>
      <c r="AM112" s="2" t="s">
        <v>539</v>
      </c>
      <c r="AN112" s="2" t="s">
        <v>702</v>
      </c>
      <c r="AO112" s="2" t="s">
        <v>18</v>
      </c>
      <c r="AP112" s="1" t="s">
        <v>834</v>
      </c>
    </row>
    <row r="113" spans="1:42">
      <c r="A113" s="2">
        <f t="shared" si="6"/>
        <v>112</v>
      </c>
      <c r="B113" s="50" t="s">
        <v>1109</v>
      </c>
      <c r="C113" s="2">
        <v>65</v>
      </c>
      <c r="D113" s="3" t="str">
        <f t="shared" si="4"/>
        <v>[60 et plus]</v>
      </c>
      <c r="E113" s="2"/>
      <c r="F113" s="7" t="s">
        <v>865</v>
      </c>
      <c r="G113" s="2" t="s">
        <v>1103</v>
      </c>
      <c r="H113" s="41"/>
      <c r="I113" s="155" t="s">
        <v>134</v>
      </c>
      <c r="J113" s="2" t="s">
        <v>1110</v>
      </c>
      <c r="K113" s="2" t="s">
        <v>1111</v>
      </c>
      <c r="L113" s="9" t="s">
        <v>1107</v>
      </c>
      <c r="M113" s="2" t="s">
        <v>1108</v>
      </c>
      <c r="N113" s="2" t="s">
        <v>789</v>
      </c>
      <c r="O113" s="7" t="s">
        <v>769</v>
      </c>
      <c r="P113" s="4">
        <v>45594</v>
      </c>
      <c r="Q113" s="5" t="str">
        <f t="shared" si="5"/>
        <v>S44</v>
      </c>
      <c r="R113" s="4">
        <v>45595</v>
      </c>
      <c r="S113" s="6" t="s">
        <v>821</v>
      </c>
      <c r="T113" s="6" t="s">
        <v>821</v>
      </c>
      <c r="U113" s="6" t="s">
        <v>820</v>
      </c>
      <c r="V113" s="6" t="s">
        <v>820</v>
      </c>
      <c r="W113" s="6" t="s">
        <v>820</v>
      </c>
      <c r="X113" s="6" t="s">
        <v>820</v>
      </c>
      <c r="Y113" s="2" t="s">
        <v>1100</v>
      </c>
      <c r="Z113" s="2" t="s">
        <v>820</v>
      </c>
      <c r="AA113" s="2" t="s">
        <v>820</v>
      </c>
      <c r="AB113" s="2" t="s">
        <v>820</v>
      </c>
      <c r="AC113" s="2" t="s">
        <v>1089</v>
      </c>
      <c r="AD113" s="2" t="s">
        <v>820</v>
      </c>
      <c r="AE113" s="4" t="s">
        <v>821</v>
      </c>
      <c r="AF113" s="2" t="s">
        <v>892</v>
      </c>
      <c r="AG113" s="2" t="s">
        <v>1114</v>
      </c>
      <c r="AH113" s="2" t="s">
        <v>821</v>
      </c>
      <c r="AI113" s="2" t="s">
        <v>1094</v>
      </c>
      <c r="AJ113" s="2" t="s">
        <v>877</v>
      </c>
      <c r="AK113" s="2" t="s">
        <v>815</v>
      </c>
      <c r="AL113" s="2" t="s">
        <v>537</v>
      </c>
      <c r="AM113" s="2" t="s">
        <v>539</v>
      </c>
      <c r="AN113" s="2" t="s">
        <v>702</v>
      </c>
      <c r="AO113" s="47" t="s">
        <v>18</v>
      </c>
      <c r="AP113" s="1" t="s">
        <v>834</v>
      </c>
    </row>
    <row r="114" spans="1:42">
      <c r="A114" s="2">
        <f t="shared" si="6"/>
        <v>113</v>
      </c>
      <c r="B114" s="50" t="s">
        <v>1112</v>
      </c>
      <c r="C114" s="2">
        <v>29</v>
      </c>
      <c r="D114" s="3" t="str">
        <f t="shared" si="4"/>
        <v>[15-44]</v>
      </c>
      <c r="E114" s="2"/>
      <c r="F114" s="7" t="s">
        <v>896</v>
      </c>
      <c r="G114" s="2" t="s">
        <v>1113</v>
      </c>
      <c r="H114" s="41"/>
      <c r="I114" s="155" t="s">
        <v>132</v>
      </c>
      <c r="J114" s="2" t="s">
        <v>1104</v>
      </c>
      <c r="K114" s="2" t="s">
        <v>1105</v>
      </c>
      <c r="L114" s="9" t="s">
        <v>1086</v>
      </c>
      <c r="M114" s="2" t="s">
        <v>1087</v>
      </c>
      <c r="N114" s="2" t="s">
        <v>789</v>
      </c>
      <c r="O114" s="7" t="s">
        <v>769</v>
      </c>
      <c r="P114" s="4">
        <v>45592</v>
      </c>
      <c r="Q114" s="5" t="str">
        <f t="shared" si="5"/>
        <v>S43</v>
      </c>
      <c r="R114" s="4">
        <v>45597</v>
      </c>
      <c r="S114" s="6" t="s">
        <v>821</v>
      </c>
      <c r="T114" s="6" t="s">
        <v>820</v>
      </c>
      <c r="U114" s="6" t="s">
        <v>820</v>
      </c>
      <c r="V114" s="6" t="s">
        <v>820</v>
      </c>
      <c r="W114" s="6" t="s">
        <v>820</v>
      </c>
      <c r="X114" s="6" t="s">
        <v>820</v>
      </c>
      <c r="Y114" s="2" t="s">
        <v>821</v>
      </c>
      <c r="Z114" s="2" t="s">
        <v>821</v>
      </c>
      <c r="AA114" s="2" t="s">
        <v>821</v>
      </c>
      <c r="AB114" s="2" t="s">
        <v>820</v>
      </c>
      <c r="AC114" s="2" t="s">
        <v>1089</v>
      </c>
      <c r="AD114" s="2" t="s">
        <v>820</v>
      </c>
      <c r="AE114" s="4" t="s">
        <v>1114</v>
      </c>
      <c r="AF114" s="7" t="s">
        <v>909</v>
      </c>
      <c r="AG114" s="2" t="s">
        <v>1066</v>
      </c>
      <c r="AH114" s="2" t="s">
        <v>821</v>
      </c>
      <c r="AI114" s="2" t="s">
        <v>1094</v>
      </c>
      <c r="AJ114" s="2" t="s">
        <v>877</v>
      </c>
      <c r="AK114" s="2" t="s">
        <v>815</v>
      </c>
      <c r="AL114" s="2" t="s">
        <v>537</v>
      </c>
      <c r="AM114" s="2" t="s">
        <v>539</v>
      </c>
      <c r="AN114" s="2" t="s">
        <v>709</v>
      </c>
      <c r="AO114" s="2" t="s">
        <v>18</v>
      </c>
      <c r="AP114" s="1" t="s">
        <v>834</v>
      </c>
    </row>
    <row r="115" spans="1:42">
      <c r="A115" s="2">
        <f t="shared" si="6"/>
        <v>114</v>
      </c>
      <c r="B115" s="50" t="s">
        <v>1115</v>
      </c>
      <c r="C115" s="2">
        <v>22</v>
      </c>
      <c r="D115" s="3" t="str">
        <f t="shared" si="4"/>
        <v>[15-44]</v>
      </c>
      <c r="E115" s="2"/>
      <c r="F115" s="7" t="s">
        <v>896</v>
      </c>
      <c r="G115" s="2" t="s">
        <v>1116</v>
      </c>
      <c r="H115" s="41">
        <v>98465496</v>
      </c>
      <c r="I115" s="155" t="s">
        <v>132</v>
      </c>
      <c r="J115" s="2" t="s">
        <v>1104</v>
      </c>
      <c r="K115" s="2" t="s">
        <v>1105</v>
      </c>
      <c r="L115" s="9" t="s">
        <v>1086</v>
      </c>
      <c r="M115" s="2" t="s">
        <v>1087</v>
      </c>
      <c r="N115" s="2" t="s">
        <v>789</v>
      </c>
      <c r="O115" s="7" t="s">
        <v>769</v>
      </c>
      <c r="P115" s="4">
        <v>45595</v>
      </c>
      <c r="Q115" s="5" t="str">
        <f t="shared" si="5"/>
        <v>S44</v>
      </c>
      <c r="R115" s="4">
        <v>45597</v>
      </c>
      <c r="S115" s="6" t="s">
        <v>821</v>
      </c>
      <c r="T115" s="6" t="s">
        <v>820</v>
      </c>
      <c r="U115" s="6" t="s">
        <v>820</v>
      </c>
      <c r="V115" s="6" t="s">
        <v>820</v>
      </c>
      <c r="W115" s="6" t="s">
        <v>820</v>
      </c>
      <c r="X115" s="6" t="s">
        <v>820</v>
      </c>
      <c r="Y115" s="2" t="s">
        <v>821</v>
      </c>
      <c r="Z115" s="2" t="s">
        <v>821</v>
      </c>
      <c r="AA115" s="2" t="s">
        <v>821</v>
      </c>
      <c r="AB115" s="2" t="s">
        <v>820</v>
      </c>
      <c r="AC115" s="2" t="s">
        <v>1089</v>
      </c>
      <c r="AD115" s="2" t="s">
        <v>820</v>
      </c>
      <c r="AE115" s="4" t="s">
        <v>1114</v>
      </c>
      <c r="AF115" s="7" t="s">
        <v>909</v>
      </c>
      <c r="AG115" s="2" t="s">
        <v>1066</v>
      </c>
      <c r="AH115" s="2" t="s">
        <v>821</v>
      </c>
      <c r="AI115" s="2" t="s">
        <v>1094</v>
      </c>
      <c r="AJ115" s="2" t="s">
        <v>877</v>
      </c>
      <c r="AK115" s="2" t="s">
        <v>815</v>
      </c>
      <c r="AL115" s="2" t="s">
        <v>537</v>
      </c>
      <c r="AM115" s="2" t="s">
        <v>539</v>
      </c>
      <c r="AN115" s="2" t="s">
        <v>709</v>
      </c>
      <c r="AO115" s="47" t="s">
        <v>18</v>
      </c>
      <c r="AP115" s="1" t="s">
        <v>834</v>
      </c>
    </row>
    <row r="116" spans="1:42">
      <c r="A116" s="2">
        <f t="shared" si="6"/>
        <v>115</v>
      </c>
      <c r="B116" s="50" t="s">
        <v>1117</v>
      </c>
      <c r="C116" s="2">
        <v>24</v>
      </c>
      <c r="D116" s="3" t="str">
        <f t="shared" si="4"/>
        <v>[15-44]</v>
      </c>
      <c r="E116" s="2"/>
      <c r="F116" s="7" t="s">
        <v>896</v>
      </c>
      <c r="G116" s="2" t="s">
        <v>1024</v>
      </c>
      <c r="H116" s="41">
        <v>90706190</v>
      </c>
      <c r="I116" s="155" t="s">
        <v>135</v>
      </c>
      <c r="J116" t="s">
        <v>1371</v>
      </c>
      <c r="K116" t="s">
        <v>1370</v>
      </c>
      <c r="L116" s="9" t="s">
        <v>1021</v>
      </c>
      <c r="M116" s="7" t="s">
        <v>278</v>
      </c>
      <c r="N116" s="2" t="s">
        <v>13</v>
      </c>
      <c r="O116" s="7" t="s">
        <v>14</v>
      </c>
      <c r="P116" s="4">
        <v>45590</v>
      </c>
      <c r="Q116" s="5" t="str">
        <f t="shared" si="5"/>
        <v>S43</v>
      </c>
      <c r="R116" s="4">
        <v>45593</v>
      </c>
      <c r="S116" s="6" t="s">
        <v>870</v>
      </c>
      <c r="T116" s="6" t="s">
        <v>870</v>
      </c>
      <c r="U116" s="6" t="s">
        <v>870</v>
      </c>
      <c r="V116" s="6" t="s">
        <v>871</v>
      </c>
      <c r="W116" s="6" t="s">
        <v>913</v>
      </c>
      <c r="X116" s="6"/>
      <c r="Y116" s="2" t="s">
        <v>913</v>
      </c>
      <c r="Z116" s="2" t="s">
        <v>871</v>
      </c>
      <c r="AA116" s="2" t="s">
        <v>871</v>
      </c>
      <c r="AB116" s="2" t="s">
        <v>871</v>
      </c>
      <c r="AC116" s="2" t="s">
        <v>919</v>
      </c>
      <c r="AD116" s="2" t="s">
        <v>897</v>
      </c>
      <c r="AE116" s="4" t="s">
        <v>870</v>
      </c>
      <c r="AF116" s="2" t="s">
        <v>892</v>
      </c>
      <c r="AG116" s="2" t="s">
        <v>1114</v>
      </c>
      <c r="AH116" s="2" t="s">
        <v>873</v>
      </c>
      <c r="AI116" s="2" t="s">
        <v>897</v>
      </c>
      <c r="AJ116" s="2" t="s">
        <v>877</v>
      </c>
      <c r="AK116" s="2" t="s">
        <v>815</v>
      </c>
      <c r="AL116" s="2" t="s">
        <v>13</v>
      </c>
      <c r="AM116" s="2" t="s">
        <v>278</v>
      </c>
      <c r="AN116" s="2" t="s">
        <v>280</v>
      </c>
      <c r="AO116" s="2" t="s">
        <v>18</v>
      </c>
      <c r="AP116" s="1" t="s">
        <v>834</v>
      </c>
    </row>
    <row r="117" spans="1:42">
      <c r="A117" s="2">
        <f t="shared" si="6"/>
        <v>116</v>
      </c>
      <c r="B117" s="50" t="s">
        <v>1118</v>
      </c>
      <c r="C117" s="2">
        <v>50</v>
      </c>
      <c r="D117" s="3" t="str">
        <f t="shared" si="4"/>
        <v>[45-59]</v>
      </c>
      <c r="E117" s="2"/>
      <c r="F117" s="7" t="s">
        <v>896</v>
      </c>
      <c r="G117" s="2" t="s">
        <v>889</v>
      </c>
      <c r="H117" s="41"/>
      <c r="I117" s="155" t="s">
        <v>136</v>
      </c>
      <c r="J117" s="2" t="s">
        <v>138</v>
      </c>
      <c r="K117" s="2" t="s">
        <v>137</v>
      </c>
      <c r="L117" s="9" t="s">
        <v>869</v>
      </c>
      <c r="M117" s="2" t="s">
        <v>278</v>
      </c>
      <c r="N117" s="2" t="s">
        <v>13</v>
      </c>
      <c r="O117" s="7" t="s">
        <v>14</v>
      </c>
      <c r="P117" s="4">
        <v>45592</v>
      </c>
      <c r="Q117" s="5" t="str">
        <f t="shared" si="5"/>
        <v>S43</v>
      </c>
      <c r="R117" s="4">
        <v>45593</v>
      </c>
      <c r="S117" s="6" t="s">
        <v>870</v>
      </c>
      <c r="T117" s="6" t="s">
        <v>870</v>
      </c>
      <c r="U117" s="6" t="s">
        <v>871</v>
      </c>
      <c r="V117" s="6" t="s">
        <v>870</v>
      </c>
      <c r="W117" s="6" t="s">
        <v>873</v>
      </c>
      <c r="X117" s="6"/>
      <c r="Y117" s="2" t="s">
        <v>894</v>
      </c>
      <c r="Z117" s="2" t="s">
        <v>871</v>
      </c>
      <c r="AA117" s="2" t="s">
        <v>871</v>
      </c>
      <c r="AB117" s="2" t="s">
        <v>873</v>
      </c>
      <c r="AC117" s="2" t="s">
        <v>950</v>
      </c>
      <c r="AD117" s="2" t="s">
        <v>871</v>
      </c>
      <c r="AE117" s="4" t="s">
        <v>870</v>
      </c>
      <c r="AF117" s="2" t="s">
        <v>875</v>
      </c>
      <c r="AG117" s="2" t="s">
        <v>1114</v>
      </c>
      <c r="AH117" s="2" t="s">
        <v>873</v>
      </c>
      <c r="AI117" s="2" t="s">
        <v>897</v>
      </c>
      <c r="AJ117" s="2" t="s">
        <v>877</v>
      </c>
      <c r="AK117" s="2" t="s">
        <v>814</v>
      </c>
      <c r="AL117" s="2" t="s">
        <v>13</v>
      </c>
      <c r="AM117" s="2" t="s">
        <v>278</v>
      </c>
      <c r="AN117" s="2" t="s">
        <v>280</v>
      </c>
      <c r="AO117" s="47" t="s">
        <v>10</v>
      </c>
      <c r="AP117" s="50" t="s">
        <v>1068</v>
      </c>
    </row>
    <row r="118" spans="1:42">
      <c r="A118" s="2">
        <f t="shared" si="6"/>
        <v>117</v>
      </c>
      <c r="B118" s="50" t="s">
        <v>1119</v>
      </c>
      <c r="C118" s="2">
        <v>27</v>
      </c>
      <c r="D118" s="3" t="str">
        <f t="shared" si="4"/>
        <v>[15-44]</v>
      </c>
      <c r="E118" s="2"/>
      <c r="F118" s="2" t="s">
        <v>865</v>
      </c>
      <c r="G118" s="2" t="s">
        <v>889</v>
      </c>
      <c r="H118" s="41"/>
      <c r="I118" s="155" t="s">
        <v>9</v>
      </c>
      <c r="J118" s="2" t="s">
        <v>198</v>
      </c>
      <c r="K118" s="2" t="s">
        <v>199</v>
      </c>
      <c r="L118" s="9" t="s">
        <v>869</v>
      </c>
      <c r="M118" s="7" t="s">
        <v>278</v>
      </c>
      <c r="N118" s="2" t="s">
        <v>13</v>
      </c>
      <c r="O118" s="7" t="s">
        <v>14</v>
      </c>
      <c r="P118" s="4">
        <v>45593</v>
      </c>
      <c r="Q118" s="5" t="str">
        <f t="shared" si="5"/>
        <v>S44</v>
      </c>
      <c r="R118" s="4">
        <v>45593</v>
      </c>
      <c r="S118" s="6" t="s">
        <v>870</v>
      </c>
      <c r="T118" s="6" t="s">
        <v>870</v>
      </c>
      <c r="U118" s="6" t="s">
        <v>870</v>
      </c>
      <c r="V118" s="6" t="s">
        <v>870</v>
      </c>
      <c r="W118" s="6" t="s">
        <v>913</v>
      </c>
      <c r="X118" s="6"/>
      <c r="Y118" s="2" t="s">
        <v>894</v>
      </c>
      <c r="Z118" s="2" t="s">
        <v>871</v>
      </c>
      <c r="AA118" s="2" t="s">
        <v>871</v>
      </c>
      <c r="AB118" s="2" t="s">
        <v>871</v>
      </c>
      <c r="AC118" s="2" t="s">
        <v>919</v>
      </c>
      <c r="AD118" s="2" t="s">
        <v>897</v>
      </c>
      <c r="AE118" s="4" t="s">
        <v>870</v>
      </c>
      <c r="AF118" s="2" t="s">
        <v>892</v>
      </c>
      <c r="AG118" s="2" t="s">
        <v>1114</v>
      </c>
      <c r="AH118" s="2" t="s">
        <v>873</v>
      </c>
      <c r="AI118" s="2" t="s">
        <v>897</v>
      </c>
      <c r="AJ118" s="2" t="s">
        <v>877</v>
      </c>
      <c r="AK118" s="2" t="s">
        <v>815</v>
      </c>
      <c r="AL118" s="2" t="s">
        <v>13</v>
      </c>
      <c r="AM118" s="2" t="s">
        <v>278</v>
      </c>
      <c r="AN118" s="2" t="s">
        <v>280</v>
      </c>
      <c r="AO118" s="2" t="s">
        <v>18</v>
      </c>
      <c r="AP118" s="50" t="s">
        <v>1068</v>
      </c>
    </row>
    <row r="119" spans="1:42">
      <c r="A119" s="2">
        <f t="shared" si="6"/>
        <v>118</v>
      </c>
      <c r="B119" s="50" t="s">
        <v>1120</v>
      </c>
      <c r="C119" s="2">
        <v>48</v>
      </c>
      <c r="D119" s="3" t="str">
        <f t="shared" si="4"/>
        <v>[45-59]</v>
      </c>
      <c r="E119" s="2"/>
      <c r="F119" s="7" t="s">
        <v>896</v>
      </c>
      <c r="G119" s="2" t="s">
        <v>889</v>
      </c>
      <c r="H119" s="41"/>
      <c r="I119" s="155" t="s">
        <v>9</v>
      </c>
      <c r="J119" s="2" t="s">
        <v>198</v>
      </c>
      <c r="K119" s="2" t="s">
        <v>199</v>
      </c>
      <c r="L119" s="9" t="s">
        <v>869</v>
      </c>
      <c r="M119" s="2" t="s">
        <v>278</v>
      </c>
      <c r="N119" s="2" t="s">
        <v>13</v>
      </c>
      <c r="O119" s="7" t="s">
        <v>14</v>
      </c>
      <c r="P119" s="4">
        <v>45593</v>
      </c>
      <c r="Q119" s="5" t="str">
        <f t="shared" si="5"/>
        <v>S44</v>
      </c>
      <c r="R119" s="4">
        <v>45594</v>
      </c>
      <c r="S119" s="6" t="s">
        <v>870</v>
      </c>
      <c r="T119" s="6" t="s">
        <v>870</v>
      </c>
      <c r="U119" s="6" t="s">
        <v>870</v>
      </c>
      <c r="V119" s="6" t="s">
        <v>870</v>
      </c>
      <c r="W119" s="6" t="s">
        <v>913</v>
      </c>
      <c r="X119" s="6"/>
      <c r="Y119" s="2" t="s">
        <v>894</v>
      </c>
      <c r="Z119" s="2" t="s">
        <v>871</v>
      </c>
      <c r="AA119" s="2" t="s">
        <v>871</v>
      </c>
      <c r="AB119" s="2" t="s">
        <v>871</v>
      </c>
      <c r="AC119" s="2" t="s">
        <v>919</v>
      </c>
      <c r="AD119" s="2" t="s">
        <v>897</v>
      </c>
      <c r="AE119" s="4" t="s">
        <v>870</v>
      </c>
      <c r="AF119" s="2" t="s">
        <v>892</v>
      </c>
      <c r="AG119" s="2" t="s">
        <v>1114</v>
      </c>
      <c r="AH119" s="2" t="s">
        <v>873</v>
      </c>
      <c r="AI119" s="2" t="s">
        <v>897</v>
      </c>
      <c r="AJ119" s="2" t="s">
        <v>877</v>
      </c>
      <c r="AK119" s="2" t="s">
        <v>815</v>
      </c>
      <c r="AL119" s="2" t="s">
        <v>13</v>
      </c>
      <c r="AM119" s="2" t="s">
        <v>278</v>
      </c>
      <c r="AN119" s="2" t="s">
        <v>280</v>
      </c>
      <c r="AO119" s="47" t="s">
        <v>18</v>
      </c>
      <c r="AP119" s="50" t="s">
        <v>1068</v>
      </c>
    </row>
    <row r="120" spans="1:42">
      <c r="A120" s="2">
        <f t="shared" si="6"/>
        <v>119</v>
      </c>
      <c r="B120" s="50" t="s">
        <v>1121</v>
      </c>
      <c r="C120" s="2">
        <v>32</v>
      </c>
      <c r="D120" s="3" t="str">
        <f t="shared" si="4"/>
        <v>[15-44]</v>
      </c>
      <c r="E120" s="2"/>
      <c r="F120" s="2" t="s">
        <v>865</v>
      </c>
      <c r="G120" s="2" t="s">
        <v>911</v>
      </c>
      <c r="H120" s="41"/>
      <c r="I120" s="155" t="s">
        <v>139</v>
      </c>
      <c r="J120" s="2" t="s">
        <v>1369</v>
      </c>
      <c r="K120" s="2" t="s">
        <v>1368</v>
      </c>
      <c r="L120" s="9" t="s">
        <v>1122</v>
      </c>
      <c r="M120" s="7" t="s">
        <v>425</v>
      </c>
      <c r="N120" s="2" t="s">
        <v>13</v>
      </c>
      <c r="O120" s="7" t="s">
        <v>14</v>
      </c>
      <c r="P120" s="4">
        <v>45594</v>
      </c>
      <c r="Q120" s="5" t="str">
        <f t="shared" si="5"/>
        <v>S44</v>
      </c>
      <c r="R120" s="4">
        <v>45595</v>
      </c>
      <c r="S120" s="6" t="s">
        <v>870</v>
      </c>
      <c r="T120" s="6" t="s">
        <v>870</v>
      </c>
      <c r="U120" s="6" t="s">
        <v>870</v>
      </c>
      <c r="V120" s="6" t="s">
        <v>871</v>
      </c>
      <c r="W120" s="6" t="s">
        <v>913</v>
      </c>
      <c r="X120" s="6"/>
      <c r="Y120" s="2" t="s">
        <v>871</v>
      </c>
      <c r="Z120" s="2" t="s">
        <v>871</v>
      </c>
      <c r="AA120" s="2" t="s">
        <v>871</v>
      </c>
      <c r="AB120" s="2" t="s">
        <v>871</v>
      </c>
      <c r="AC120" s="2" t="s">
        <v>919</v>
      </c>
      <c r="AD120" s="2" t="s">
        <v>897</v>
      </c>
      <c r="AE120" s="4" t="s">
        <v>873</v>
      </c>
      <c r="AF120" s="2" t="s">
        <v>892</v>
      </c>
      <c r="AG120" s="2" t="s">
        <v>1114</v>
      </c>
      <c r="AH120" s="2" t="s">
        <v>913</v>
      </c>
      <c r="AI120" s="2">
        <v>45595</v>
      </c>
      <c r="AJ120" s="2" t="s">
        <v>877</v>
      </c>
      <c r="AK120" s="2" t="s">
        <v>815</v>
      </c>
      <c r="AL120" s="2" t="s">
        <v>13</v>
      </c>
      <c r="AM120" s="2" t="s">
        <v>425</v>
      </c>
      <c r="AN120" s="2" t="s">
        <v>140</v>
      </c>
      <c r="AO120" s="2" t="s">
        <v>18</v>
      </c>
      <c r="AP120" s="50" t="s">
        <v>1068</v>
      </c>
    </row>
    <row r="121" spans="1:42">
      <c r="A121" s="2">
        <f t="shared" si="6"/>
        <v>120</v>
      </c>
      <c r="B121" s="50" t="s">
        <v>1123</v>
      </c>
      <c r="C121" s="2">
        <v>24</v>
      </c>
      <c r="D121" s="3" t="str">
        <f t="shared" si="4"/>
        <v>[15-44]</v>
      </c>
      <c r="E121" s="2"/>
      <c r="F121" s="7" t="s">
        <v>896</v>
      </c>
      <c r="G121" s="2" t="s">
        <v>1124</v>
      </c>
      <c r="H121" s="41"/>
      <c r="I121" s="155" t="s">
        <v>25</v>
      </c>
      <c r="J121" s="2" t="s">
        <v>1523</v>
      </c>
      <c r="K121" s="2" t="s">
        <v>1524</v>
      </c>
      <c r="L121" s="9" t="s">
        <v>918</v>
      </c>
      <c r="M121" s="2" t="s">
        <v>425</v>
      </c>
      <c r="N121" s="2" t="s">
        <v>13</v>
      </c>
      <c r="O121" s="7" t="s">
        <v>14</v>
      </c>
      <c r="P121" s="4">
        <v>45598</v>
      </c>
      <c r="Q121" s="5" t="str">
        <f t="shared" si="5"/>
        <v>S44</v>
      </c>
      <c r="R121" s="4">
        <v>45598</v>
      </c>
      <c r="S121" s="6" t="s">
        <v>873</v>
      </c>
      <c r="T121" s="6" t="s">
        <v>871</v>
      </c>
      <c r="U121" s="6" t="s">
        <v>871</v>
      </c>
      <c r="V121" s="6" t="s">
        <v>871</v>
      </c>
      <c r="W121" s="6" t="s">
        <v>913</v>
      </c>
      <c r="X121" s="6"/>
      <c r="Y121" s="2" t="s">
        <v>871</v>
      </c>
      <c r="Z121" s="2" t="s">
        <v>871</v>
      </c>
      <c r="AA121" s="2" t="s">
        <v>871</v>
      </c>
      <c r="AB121" s="2" t="s">
        <v>871</v>
      </c>
      <c r="AC121" s="2" t="s">
        <v>1125</v>
      </c>
      <c r="AD121" s="2" t="s">
        <v>871</v>
      </c>
      <c r="AE121" s="4" t="s">
        <v>870</v>
      </c>
      <c r="AF121" s="2" t="s">
        <v>892</v>
      </c>
      <c r="AG121" s="2" t="s">
        <v>1114</v>
      </c>
      <c r="AH121" s="2" t="s">
        <v>913</v>
      </c>
      <c r="AI121" s="2">
        <v>45598</v>
      </c>
      <c r="AJ121" s="2" t="s">
        <v>877</v>
      </c>
      <c r="AK121" s="2" t="s">
        <v>815</v>
      </c>
      <c r="AL121" s="2" t="s">
        <v>13</v>
      </c>
      <c r="AM121" s="2" t="s">
        <v>425</v>
      </c>
      <c r="AN121" s="2" t="s">
        <v>280</v>
      </c>
      <c r="AO121" s="47" t="s">
        <v>18</v>
      </c>
      <c r="AP121" s="50" t="s">
        <v>1068</v>
      </c>
    </row>
    <row r="122" spans="1:42">
      <c r="A122" s="2">
        <f t="shared" si="6"/>
        <v>121</v>
      </c>
      <c r="B122" s="50" t="s">
        <v>1126</v>
      </c>
      <c r="C122" s="2">
        <v>4</v>
      </c>
      <c r="D122" s="3" t="str">
        <f t="shared" si="4"/>
        <v>[2-4]</v>
      </c>
      <c r="E122" s="2"/>
      <c r="F122" s="2" t="s">
        <v>865</v>
      </c>
      <c r="G122" s="2" t="s">
        <v>1127</v>
      </c>
      <c r="H122" s="41"/>
      <c r="I122" s="155" t="s">
        <v>25</v>
      </c>
      <c r="J122" s="2" t="s">
        <v>1523</v>
      </c>
      <c r="K122" s="2" t="s">
        <v>1524</v>
      </c>
      <c r="L122" s="9" t="s">
        <v>918</v>
      </c>
      <c r="M122" s="7" t="s">
        <v>425</v>
      </c>
      <c r="N122" s="2" t="s">
        <v>13</v>
      </c>
      <c r="O122" s="7" t="s">
        <v>14</v>
      </c>
      <c r="P122" s="4">
        <v>45597</v>
      </c>
      <c r="Q122" s="5" t="str">
        <f t="shared" si="5"/>
        <v>S44</v>
      </c>
      <c r="R122" s="4">
        <v>45598</v>
      </c>
      <c r="S122" s="6" t="s">
        <v>870</v>
      </c>
      <c r="T122" s="6" t="s">
        <v>870</v>
      </c>
      <c r="U122" s="6" t="s">
        <v>870</v>
      </c>
      <c r="V122" s="6" t="s">
        <v>871</v>
      </c>
      <c r="W122" s="6" t="s">
        <v>913</v>
      </c>
      <c r="X122" s="6"/>
      <c r="Y122" s="2" t="s">
        <v>871</v>
      </c>
      <c r="Z122" s="2" t="s">
        <v>871</v>
      </c>
      <c r="AA122" s="2" t="s">
        <v>871</v>
      </c>
      <c r="AB122" s="2" t="s">
        <v>871</v>
      </c>
      <c r="AC122" s="2" t="s">
        <v>1128</v>
      </c>
      <c r="AD122" s="2" t="s">
        <v>871</v>
      </c>
      <c r="AE122" s="4" t="s">
        <v>870</v>
      </c>
      <c r="AF122" s="2" t="s">
        <v>892</v>
      </c>
      <c r="AG122" s="2" t="s">
        <v>1114</v>
      </c>
      <c r="AH122" s="2" t="s">
        <v>913</v>
      </c>
      <c r="AI122" s="2">
        <v>45598</v>
      </c>
      <c r="AJ122" s="2" t="s">
        <v>877</v>
      </c>
      <c r="AK122" s="2" t="s">
        <v>815</v>
      </c>
      <c r="AL122" s="2" t="s">
        <v>13</v>
      </c>
      <c r="AM122" s="2" t="s">
        <v>425</v>
      </c>
      <c r="AN122" s="2" t="s">
        <v>280</v>
      </c>
      <c r="AO122" s="2" t="s">
        <v>18</v>
      </c>
      <c r="AP122" s="50" t="s">
        <v>1068</v>
      </c>
    </row>
    <row r="123" spans="1:42">
      <c r="A123" s="2">
        <f t="shared" si="6"/>
        <v>122</v>
      </c>
      <c r="B123" s="50" t="s">
        <v>1405</v>
      </c>
      <c r="C123" s="2">
        <v>34</v>
      </c>
      <c r="D123" s="3" t="str">
        <f t="shared" si="4"/>
        <v>[15-44]</v>
      </c>
      <c r="E123" s="2"/>
      <c r="F123" s="7" t="s">
        <v>896</v>
      </c>
      <c r="G123" s="2" t="s">
        <v>1129</v>
      </c>
      <c r="H123" s="41"/>
      <c r="I123" s="155" t="s">
        <v>140</v>
      </c>
      <c r="J123" s="2" t="s">
        <v>200</v>
      </c>
      <c r="K123" s="2" t="s">
        <v>201</v>
      </c>
      <c r="L123" s="9" t="s">
        <v>1130</v>
      </c>
      <c r="M123" s="2" t="s">
        <v>425</v>
      </c>
      <c r="N123" s="2" t="s">
        <v>13</v>
      </c>
      <c r="O123" s="7" t="s">
        <v>14</v>
      </c>
      <c r="P123" s="4">
        <v>45593</v>
      </c>
      <c r="Q123" s="5" t="str">
        <f t="shared" si="5"/>
        <v>S44</v>
      </c>
      <c r="R123" s="4">
        <v>45598</v>
      </c>
      <c r="S123" s="6" t="s">
        <v>870</v>
      </c>
      <c r="T123" s="6" t="s">
        <v>870</v>
      </c>
      <c r="U123" s="6" t="s">
        <v>870</v>
      </c>
      <c r="V123" s="6" t="s">
        <v>871</v>
      </c>
      <c r="W123" s="6" t="s">
        <v>913</v>
      </c>
      <c r="X123" s="6"/>
      <c r="Y123" s="2" t="s">
        <v>894</v>
      </c>
      <c r="Z123" s="2" t="s">
        <v>871</v>
      </c>
      <c r="AA123" s="2" t="s">
        <v>871</v>
      </c>
      <c r="AB123" s="2" t="s">
        <v>871</v>
      </c>
      <c r="AC123" s="2" t="s">
        <v>919</v>
      </c>
      <c r="AD123" s="2" t="s">
        <v>897</v>
      </c>
      <c r="AE123" s="4" t="s">
        <v>870</v>
      </c>
      <c r="AF123" s="2" t="s">
        <v>875</v>
      </c>
      <c r="AG123" s="2" t="s">
        <v>1114</v>
      </c>
      <c r="AH123" s="2" t="s">
        <v>873</v>
      </c>
      <c r="AI123" s="2" t="s">
        <v>897</v>
      </c>
      <c r="AJ123" s="2" t="s">
        <v>877</v>
      </c>
      <c r="AK123" s="2" t="s">
        <v>814</v>
      </c>
      <c r="AL123" s="2" t="s">
        <v>13</v>
      </c>
      <c r="AM123" s="2" t="s">
        <v>425</v>
      </c>
      <c r="AN123" s="2" t="s">
        <v>140</v>
      </c>
      <c r="AO123" s="47" t="s">
        <v>10</v>
      </c>
      <c r="AP123" s="50" t="s">
        <v>1068</v>
      </c>
    </row>
    <row r="124" spans="1:42">
      <c r="A124" s="2">
        <f t="shared" si="6"/>
        <v>123</v>
      </c>
      <c r="B124" s="50" t="s">
        <v>1491</v>
      </c>
      <c r="C124" s="2">
        <v>12</v>
      </c>
      <c r="D124" s="3" t="str">
        <f t="shared" si="4"/>
        <v>[5-14]</v>
      </c>
      <c r="E124" s="2"/>
      <c r="F124" s="2" t="s">
        <v>865</v>
      </c>
      <c r="G124" s="2" t="s">
        <v>1131</v>
      </c>
      <c r="H124" s="41">
        <v>92511942</v>
      </c>
      <c r="I124" s="155" t="s">
        <v>122</v>
      </c>
      <c r="J124" s="2"/>
      <c r="K124" s="2"/>
      <c r="L124" s="9" t="s">
        <v>957</v>
      </c>
      <c r="M124" s="7" t="s">
        <v>955</v>
      </c>
      <c r="N124" s="2" t="s">
        <v>41</v>
      </c>
      <c r="O124" s="7" t="s">
        <v>769</v>
      </c>
      <c r="P124" s="4">
        <v>45593</v>
      </c>
      <c r="Q124" s="5" t="str">
        <f t="shared" si="5"/>
        <v>S44</v>
      </c>
      <c r="R124" s="4">
        <v>45594</v>
      </c>
      <c r="S124" s="6" t="s">
        <v>821</v>
      </c>
      <c r="T124" s="6" t="s">
        <v>821</v>
      </c>
      <c r="U124" s="6" t="s">
        <v>821</v>
      </c>
      <c r="V124" s="6" t="s">
        <v>821</v>
      </c>
      <c r="W124" s="6"/>
      <c r="X124" s="6"/>
      <c r="Y124" s="2" t="s">
        <v>820</v>
      </c>
      <c r="Z124" s="2" t="s">
        <v>820</v>
      </c>
      <c r="AA124" s="2" t="s">
        <v>820</v>
      </c>
      <c r="AB124" s="2" t="s">
        <v>820</v>
      </c>
      <c r="AC124" s="2" t="s">
        <v>820</v>
      </c>
      <c r="AD124" s="2" t="s">
        <v>820</v>
      </c>
      <c r="AE124" s="4" t="s">
        <v>820</v>
      </c>
      <c r="AF124" s="7" t="s">
        <v>909</v>
      </c>
      <c r="AG124" s="2" t="s">
        <v>1066</v>
      </c>
      <c r="AH124" s="2" t="s">
        <v>820</v>
      </c>
      <c r="AI124" s="2">
        <v>45594</v>
      </c>
      <c r="AJ124" s="2" t="s">
        <v>884</v>
      </c>
      <c r="AK124" s="2" t="s">
        <v>815</v>
      </c>
      <c r="AL124" s="2" t="s">
        <v>41</v>
      </c>
      <c r="AM124" s="2" t="s">
        <v>441</v>
      </c>
      <c r="AN124" s="2" t="s">
        <v>443</v>
      </c>
      <c r="AO124" s="2" t="s">
        <v>18</v>
      </c>
      <c r="AP124" s="50" t="s">
        <v>1068</v>
      </c>
    </row>
    <row r="125" spans="1:42">
      <c r="A125" s="2">
        <f t="shared" si="6"/>
        <v>124</v>
      </c>
      <c r="B125" s="50" t="s">
        <v>1132</v>
      </c>
      <c r="C125" s="2">
        <v>65</v>
      </c>
      <c r="D125" s="3" t="str">
        <f t="shared" si="4"/>
        <v>[60 et plus]</v>
      </c>
      <c r="E125" s="2"/>
      <c r="F125" s="7" t="s">
        <v>865</v>
      </c>
      <c r="G125" s="2" t="s">
        <v>1103</v>
      </c>
      <c r="H125" s="41"/>
      <c r="I125" s="155" t="s">
        <v>132</v>
      </c>
      <c r="J125" s="2" t="s">
        <v>141</v>
      </c>
      <c r="K125" s="2" t="s">
        <v>142</v>
      </c>
      <c r="L125" s="9" t="s">
        <v>1086</v>
      </c>
      <c r="M125" s="2" t="s">
        <v>1087</v>
      </c>
      <c r="N125" s="2" t="s">
        <v>789</v>
      </c>
      <c r="O125" s="7" t="s">
        <v>769</v>
      </c>
      <c r="P125" s="4">
        <v>45597</v>
      </c>
      <c r="Q125" s="5" t="str">
        <f t="shared" si="5"/>
        <v>S44</v>
      </c>
      <c r="R125" s="4">
        <v>45598</v>
      </c>
      <c r="S125" s="6" t="s">
        <v>821</v>
      </c>
      <c r="T125" s="6" t="s">
        <v>820</v>
      </c>
      <c r="U125" s="6" t="s">
        <v>820</v>
      </c>
      <c r="V125" s="6" t="s">
        <v>820</v>
      </c>
      <c r="W125" s="6" t="s">
        <v>820</v>
      </c>
      <c r="X125" s="6" t="s">
        <v>820</v>
      </c>
      <c r="Y125" s="2" t="s">
        <v>821</v>
      </c>
      <c r="Z125" s="2" t="s">
        <v>821</v>
      </c>
      <c r="AA125" s="2" t="s">
        <v>821</v>
      </c>
      <c r="AB125" s="2" t="s">
        <v>820</v>
      </c>
      <c r="AC125" s="2" t="s">
        <v>1089</v>
      </c>
      <c r="AD125" s="2" t="s">
        <v>820</v>
      </c>
      <c r="AE125" s="4" t="s">
        <v>870</v>
      </c>
      <c r="AF125" s="2" t="s">
        <v>892</v>
      </c>
      <c r="AG125" s="2" t="s">
        <v>1114</v>
      </c>
      <c r="AH125" s="2" t="s">
        <v>821</v>
      </c>
      <c r="AI125" s="2" t="s">
        <v>1094</v>
      </c>
      <c r="AJ125" s="2" t="s">
        <v>877</v>
      </c>
      <c r="AK125" s="2" t="s">
        <v>815</v>
      </c>
      <c r="AL125" s="2" t="s">
        <v>537</v>
      </c>
      <c r="AM125" s="2" t="s">
        <v>539</v>
      </c>
      <c r="AN125" s="2" t="s">
        <v>709</v>
      </c>
      <c r="AO125" s="47" t="s">
        <v>18</v>
      </c>
      <c r="AP125" s="50" t="s">
        <v>1068</v>
      </c>
    </row>
    <row r="126" spans="1:42">
      <c r="A126" s="2">
        <f t="shared" si="6"/>
        <v>125</v>
      </c>
      <c r="B126" s="50" t="s">
        <v>1133</v>
      </c>
      <c r="C126" s="2">
        <v>21</v>
      </c>
      <c r="D126" s="3" t="str">
        <f t="shared" si="4"/>
        <v>[15-44]</v>
      </c>
      <c r="E126" s="2"/>
      <c r="F126" s="2" t="s">
        <v>865</v>
      </c>
      <c r="G126" s="2" t="s">
        <v>1134</v>
      </c>
      <c r="H126" s="41" t="s">
        <v>1135</v>
      </c>
      <c r="I126" s="155" t="s">
        <v>89</v>
      </c>
      <c r="J126" s="2" t="s">
        <v>171</v>
      </c>
      <c r="K126" s="2" t="s">
        <v>172</v>
      </c>
      <c r="L126" s="9" t="s">
        <v>1015</v>
      </c>
      <c r="M126" s="7" t="s">
        <v>230</v>
      </c>
      <c r="N126" s="2" t="s">
        <v>778</v>
      </c>
      <c r="O126" s="7" t="s">
        <v>14</v>
      </c>
      <c r="P126" s="4">
        <v>45592</v>
      </c>
      <c r="Q126" s="5" t="str">
        <f t="shared" si="5"/>
        <v>S43</v>
      </c>
      <c r="R126" s="4">
        <v>45595</v>
      </c>
      <c r="S126" s="6" t="s">
        <v>913</v>
      </c>
      <c r="T126" s="6" t="s">
        <v>913</v>
      </c>
      <c r="U126" s="6" t="s">
        <v>873</v>
      </c>
      <c r="V126" s="6" t="s">
        <v>913</v>
      </c>
      <c r="W126" s="6"/>
      <c r="X126" s="6" t="s">
        <v>1136</v>
      </c>
      <c r="Y126" s="2" t="s">
        <v>913</v>
      </c>
      <c r="Z126" s="2" t="s">
        <v>913</v>
      </c>
      <c r="AA126" s="2" t="s">
        <v>913</v>
      </c>
      <c r="AB126" s="2" t="s">
        <v>913</v>
      </c>
      <c r="AC126" s="2" t="s">
        <v>1016</v>
      </c>
      <c r="AD126" s="2" t="s">
        <v>873</v>
      </c>
      <c r="AE126" s="4" t="s">
        <v>873</v>
      </c>
      <c r="AF126" s="2" t="s">
        <v>892</v>
      </c>
      <c r="AG126" s="2" t="s">
        <v>1114</v>
      </c>
      <c r="AH126" s="2"/>
      <c r="AI126" s="2">
        <v>45596</v>
      </c>
      <c r="AJ126" s="2" t="s">
        <v>877</v>
      </c>
      <c r="AK126" s="2" t="s">
        <v>815</v>
      </c>
      <c r="AL126" s="2" t="s">
        <v>228</v>
      </c>
      <c r="AM126" s="2" t="s">
        <v>230</v>
      </c>
      <c r="AN126" s="2" t="s">
        <v>228</v>
      </c>
      <c r="AO126" s="2" t="s">
        <v>18</v>
      </c>
      <c r="AP126" s="50" t="s">
        <v>1068</v>
      </c>
    </row>
    <row r="127" spans="1:42">
      <c r="A127" s="2">
        <f t="shared" si="6"/>
        <v>126</v>
      </c>
      <c r="B127" s="50" t="s">
        <v>1138</v>
      </c>
      <c r="C127" s="2">
        <v>3</v>
      </c>
      <c r="D127" s="3" t="str">
        <f t="shared" si="4"/>
        <v>[2-4]</v>
      </c>
      <c r="E127" s="2"/>
      <c r="F127" s="7" t="s">
        <v>865</v>
      </c>
      <c r="G127" s="2" t="s">
        <v>1139</v>
      </c>
      <c r="H127" s="41">
        <v>91198401</v>
      </c>
      <c r="I127" s="155" t="s">
        <v>145</v>
      </c>
      <c r="J127" s="2" t="s">
        <v>146</v>
      </c>
      <c r="K127" s="2" t="s">
        <v>147</v>
      </c>
      <c r="L127" s="9" t="s">
        <v>1140</v>
      </c>
      <c r="M127" s="2" t="s">
        <v>237</v>
      </c>
      <c r="N127" s="2" t="s">
        <v>778</v>
      </c>
      <c r="O127" s="7" t="s">
        <v>14</v>
      </c>
      <c r="P127" s="4">
        <v>45589</v>
      </c>
      <c r="Q127" s="5" t="str">
        <f t="shared" si="5"/>
        <v>S43</v>
      </c>
      <c r="R127" s="4">
        <v>45596</v>
      </c>
      <c r="S127" s="6" t="s">
        <v>873</v>
      </c>
      <c r="T127" s="6" t="s">
        <v>873</v>
      </c>
      <c r="U127" s="6" t="s">
        <v>873</v>
      </c>
      <c r="V127" s="6" t="s">
        <v>913</v>
      </c>
      <c r="W127" s="6"/>
      <c r="X127" s="6"/>
      <c r="Y127" s="2" t="s">
        <v>913</v>
      </c>
      <c r="Z127" s="2" t="s">
        <v>913</v>
      </c>
      <c r="AA127" s="2" t="s">
        <v>913</v>
      </c>
      <c r="AB127" s="2" t="s">
        <v>913</v>
      </c>
      <c r="AC127" s="2" t="s">
        <v>874</v>
      </c>
      <c r="AD127" s="2" t="s">
        <v>873</v>
      </c>
      <c r="AE127" s="4" t="s">
        <v>913</v>
      </c>
      <c r="AF127" s="2" t="s">
        <v>1137</v>
      </c>
      <c r="AG127" s="2" t="s">
        <v>1114</v>
      </c>
      <c r="AH127" s="2"/>
      <c r="AI127" s="2">
        <v>45597</v>
      </c>
      <c r="AJ127" s="2" t="s">
        <v>877</v>
      </c>
      <c r="AK127" s="2" t="s">
        <v>815</v>
      </c>
      <c r="AL127" s="2" t="s">
        <v>228</v>
      </c>
      <c r="AM127" s="2" t="s">
        <v>237</v>
      </c>
      <c r="AN127" s="2" t="s">
        <v>239</v>
      </c>
      <c r="AO127" s="47" t="s">
        <v>18</v>
      </c>
      <c r="AP127" s="50" t="s">
        <v>1068</v>
      </c>
    </row>
    <row r="128" spans="1:42">
      <c r="A128" s="2">
        <f t="shared" si="6"/>
        <v>127</v>
      </c>
      <c r="B128" s="50" t="s">
        <v>1141</v>
      </c>
      <c r="C128" s="2">
        <v>24</v>
      </c>
      <c r="D128" s="3" t="str">
        <f t="shared" si="4"/>
        <v>[15-44]</v>
      </c>
      <c r="E128" s="2"/>
      <c r="F128" s="7" t="s">
        <v>896</v>
      </c>
      <c r="G128" s="2" t="s">
        <v>962</v>
      </c>
      <c r="H128" s="41">
        <v>96656051</v>
      </c>
      <c r="I128" s="155" t="s">
        <v>129</v>
      </c>
      <c r="J128" t="s">
        <v>72</v>
      </c>
      <c r="K128" t="s">
        <v>73</v>
      </c>
      <c r="L128" s="9" t="s">
        <v>957</v>
      </c>
      <c r="M128" s="7" t="s">
        <v>955</v>
      </c>
      <c r="N128" s="2" t="s">
        <v>41</v>
      </c>
      <c r="O128" s="7" t="s">
        <v>769</v>
      </c>
      <c r="P128" s="4">
        <v>45600</v>
      </c>
      <c r="Q128" s="5" t="str">
        <f t="shared" si="5"/>
        <v>S45</v>
      </c>
      <c r="R128" s="4">
        <v>45600</v>
      </c>
      <c r="S128" s="6" t="s">
        <v>821</v>
      </c>
      <c r="T128" s="6" t="s">
        <v>821</v>
      </c>
      <c r="U128" s="6" t="s">
        <v>821</v>
      </c>
      <c r="V128" s="6" t="s">
        <v>820</v>
      </c>
      <c r="W128" s="6" t="s">
        <v>820</v>
      </c>
      <c r="X128" s="6" t="s">
        <v>820</v>
      </c>
      <c r="Y128" s="2" t="s">
        <v>820</v>
      </c>
      <c r="Z128" s="2" t="s">
        <v>820</v>
      </c>
      <c r="AA128" s="2" t="s">
        <v>820</v>
      </c>
      <c r="AB128" s="2" t="s">
        <v>820</v>
      </c>
      <c r="AC128" s="2" t="s">
        <v>820</v>
      </c>
      <c r="AD128" s="2" t="s">
        <v>820</v>
      </c>
      <c r="AE128" s="4" t="s">
        <v>821</v>
      </c>
      <c r="AF128" s="2" t="s">
        <v>875</v>
      </c>
      <c r="AG128" s="2" t="s">
        <v>1066</v>
      </c>
      <c r="AH128" s="2" t="s">
        <v>821</v>
      </c>
      <c r="AI128" s="2">
        <v>45602</v>
      </c>
      <c r="AJ128" s="2" t="s">
        <v>877</v>
      </c>
      <c r="AK128" s="2" t="s">
        <v>814</v>
      </c>
      <c r="AL128" s="2" t="s">
        <v>41</v>
      </c>
      <c r="AM128" s="2" t="s">
        <v>441</v>
      </c>
      <c r="AN128" s="2" t="s">
        <v>443</v>
      </c>
      <c r="AO128" s="2" t="s">
        <v>10</v>
      </c>
      <c r="AP128" s="50" t="s">
        <v>1070</v>
      </c>
    </row>
    <row r="129" spans="1:42">
      <c r="A129" s="2">
        <f t="shared" si="6"/>
        <v>128</v>
      </c>
      <c r="B129" s="50" t="s">
        <v>1142</v>
      </c>
      <c r="C129" s="2">
        <v>18</v>
      </c>
      <c r="D129" s="3" t="str">
        <f t="shared" si="4"/>
        <v>[15-44]</v>
      </c>
      <c r="E129" s="2"/>
      <c r="F129" s="7" t="s">
        <v>896</v>
      </c>
      <c r="G129" s="2" t="s">
        <v>953</v>
      </c>
      <c r="H129" s="41">
        <v>96197029</v>
      </c>
      <c r="I129" s="155" t="s">
        <v>167</v>
      </c>
      <c r="J129" s="7" t="s">
        <v>46</v>
      </c>
      <c r="K129" s="7" t="s">
        <v>47</v>
      </c>
      <c r="L129" s="9" t="s">
        <v>176</v>
      </c>
      <c r="M129" s="7" t="s">
        <v>955</v>
      </c>
      <c r="N129" s="2" t="s">
        <v>41</v>
      </c>
      <c r="O129" s="7" t="s">
        <v>769</v>
      </c>
      <c r="P129" s="4">
        <v>45600</v>
      </c>
      <c r="Q129" s="5" t="str">
        <f t="shared" si="5"/>
        <v>S45</v>
      </c>
      <c r="R129" s="4">
        <v>45600</v>
      </c>
      <c r="S129" s="6" t="s">
        <v>821</v>
      </c>
      <c r="T129" s="6" t="s">
        <v>821</v>
      </c>
      <c r="U129" s="6" t="s">
        <v>821</v>
      </c>
      <c r="V129" s="6" t="s">
        <v>821</v>
      </c>
      <c r="W129" s="6" t="s">
        <v>821</v>
      </c>
      <c r="X129" s="6" t="s">
        <v>820</v>
      </c>
      <c r="Y129" s="2" t="s">
        <v>820</v>
      </c>
      <c r="Z129" s="2" t="s">
        <v>820</v>
      </c>
      <c r="AA129" s="2" t="s">
        <v>820</v>
      </c>
      <c r="AB129" s="2" t="s">
        <v>820</v>
      </c>
      <c r="AC129" s="2" t="s">
        <v>820</v>
      </c>
      <c r="AD129" s="2" t="s">
        <v>820</v>
      </c>
      <c r="AE129" s="4" t="s">
        <v>821</v>
      </c>
      <c r="AF129" s="2" t="s">
        <v>875</v>
      </c>
      <c r="AG129" s="2" t="s">
        <v>1066</v>
      </c>
      <c r="AH129" s="2" t="s">
        <v>821</v>
      </c>
      <c r="AI129" s="2">
        <v>45602</v>
      </c>
      <c r="AJ129" s="2" t="s">
        <v>877</v>
      </c>
      <c r="AK129" s="2" t="s">
        <v>814</v>
      </c>
      <c r="AL129" s="2" t="s">
        <v>41</v>
      </c>
      <c r="AM129" s="2" t="s">
        <v>441</v>
      </c>
      <c r="AN129" s="2" t="s">
        <v>443</v>
      </c>
      <c r="AO129" s="47" t="s">
        <v>10</v>
      </c>
      <c r="AP129" s="50" t="s">
        <v>1070</v>
      </c>
    </row>
    <row r="130" spans="1:42">
      <c r="A130" s="2">
        <f t="shared" si="6"/>
        <v>129</v>
      </c>
      <c r="B130" s="50" t="s">
        <v>1143</v>
      </c>
      <c r="C130" s="2">
        <v>20</v>
      </c>
      <c r="D130" s="3" t="str">
        <f t="shared" ref="D130:D193" si="7">IF(C130="","",IF(C130&lt;=2,"[0-2]",IF(C130&lt;=4,"[2-4]",IF(C130&lt;=14,"[5-14]",IF(C130&lt;=44,"[15-44]",IF(C130&lt;=59,"[45-59]",IF(C130&gt;=60,"[60 et plus]")))))))</f>
        <v>[15-44]</v>
      </c>
      <c r="E130" s="2"/>
      <c r="F130" s="7" t="s">
        <v>896</v>
      </c>
      <c r="G130" s="2" t="s">
        <v>1144</v>
      </c>
      <c r="H130" s="41">
        <v>96739230</v>
      </c>
      <c r="I130" s="155" t="s">
        <v>173</v>
      </c>
      <c r="J130" s="2" t="s">
        <v>174</v>
      </c>
      <c r="K130" s="2" t="s">
        <v>175</v>
      </c>
      <c r="L130" s="9" t="s">
        <v>112</v>
      </c>
      <c r="M130" s="7" t="s">
        <v>955</v>
      </c>
      <c r="N130" s="2" t="s">
        <v>41</v>
      </c>
      <c r="O130" s="7" t="s">
        <v>769</v>
      </c>
      <c r="P130" s="4">
        <v>45599</v>
      </c>
      <c r="Q130" s="5" t="str">
        <f t="shared" ref="Q130:Q193" si="8">CONCATENATE("S",_xlfn.ISOWEEKNUM(P130))</f>
        <v>S44</v>
      </c>
      <c r="R130" s="4">
        <v>45600</v>
      </c>
      <c r="S130" s="6" t="s">
        <v>821</v>
      </c>
      <c r="T130" s="6" t="s">
        <v>821</v>
      </c>
      <c r="U130" s="6" t="s">
        <v>821</v>
      </c>
      <c r="V130" s="6" t="s">
        <v>820</v>
      </c>
      <c r="W130" s="6" t="s">
        <v>821</v>
      </c>
      <c r="X130" s="6" t="s">
        <v>821</v>
      </c>
      <c r="Y130" s="2" t="s">
        <v>820</v>
      </c>
      <c r="Z130" s="2" t="s">
        <v>820</v>
      </c>
      <c r="AA130" s="2" t="s">
        <v>820</v>
      </c>
      <c r="AB130" s="2" t="s">
        <v>820</v>
      </c>
      <c r="AC130" s="2" t="s">
        <v>820</v>
      </c>
      <c r="AD130" s="2" t="s">
        <v>820</v>
      </c>
      <c r="AE130" s="4" t="s">
        <v>821</v>
      </c>
      <c r="AF130" s="2" t="s">
        <v>892</v>
      </c>
      <c r="AG130" s="2" t="s">
        <v>1066</v>
      </c>
      <c r="AH130" s="2" t="s">
        <v>821</v>
      </c>
      <c r="AI130" s="2">
        <v>45603</v>
      </c>
      <c r="AJ130" s="2" t="s">
        <v>877</v>
      </c>
      <c r="AK130" s="2" t="s">
        <v>815</v>
      </c>
      <c r="AL130" s="2" t="s">
        <v>41</v>
      </c>
      <c r="AM130" s="2" t="s">
        <v>441</v>
      </c>
      <c r="AN130" s="2" t="s">
        <v>450</v>
      </c>
      <c r="AO130" s="2" t="s">
        <v>18</v>
      </c>
      <c r="AP130" s="50" t="s">
        <v>1070</v>
      </c>
    </row>
    <row r="131" spans="1:42">
      <c r="A131" s="2">
        <f t="shared" si="6"/>
        <v>130</v>
      </c>
      <c r="B131" s="50" t="s">
        <v>1145</v>
      </c>
      <c r="C131" s="2">
        <v>21</v>
      </c>
      <c r="D131" s="3" t="str">
        <f t="shared" si="7"/>
        <v>[15-44]</v>
      </c>
      <c r="E131" s="2"/>
      <c r="F131" s="7" t="s">
        <v>865</v>
      </c>
      <c r="G131" s="2" t="s">
        <v>1146</v>
      </c>
      <c r="H131" s="41">
        <v>96068627</v>
      </c>
      <c r="I131" s="155" t="s">
        <v>129</v>
      </c>
      <c r="J131" t="s">
        <v>72</v>
      </c>
      <c r="K131" t="s">
        <v>73</v>
      </c>
      <c r="L131" s="9" t="s">
        <v>957</v>
      </c>
      <c r="M131" s="7" t="s">
        <v>955</v>
      </c>
      <c r="N131" s="2" t="s">
        <v>41</v>
      </c>
      <c r="O131" s="7" t="s">
        <v>769</v>
      </c>
      <c r="P131" s="4">
        <v>45599</v>
      </c>
      <c r="Q131" s="5" t="str">
        <f t="shared" si="8"/>
        <v>S44</v>
      </c>
      <c r="R131" s="4">
        <v>45600</v>
      </c>
      <c r="S131" s="6" t="s">
        <v>821</v>
      </c>
      <c r="T131" s="6" t="s">
        <v>821</v>
      </c>
      <c r="U131" s="6" t="s">
        <v>821</v>
      </c>
      <c r="V131" s="6" t="s">
        <v>821</v>
      </c>
      <c r="W131" s="6" t="s">
        <v>821</v>
      </c>
      <c r="X131" s="6" t="s">
        <v>820</v>
      </c>
      <c r="Y131" s="2" t="s">
        <v>820</v>
      </c>
      <c r="Z131" s="2" t="s">
        <v>820</v>
      </c>
      <c r="AA131" s="2" t="s">
        <v>820</v>
      </c>
      <c r="AB131" s="2" t="s">
        <v>820</v>
      </c>
      <c r="AC131" s="2" t="s">
        <v>820</v>
      </c>
      <c r="AD131" s="2" t="s">
        <v>820</v>
      </c>
      <c r="AE131" s="4" t="s">
        <v>821</v>
      </c>
      <c r="AF131" s="2" t="s">
        <v>875</v>
      </c>
      <c r="AG131" s="2" t="s">
        <v>1066</v>
      </c>
      <c r="AH131" s="2" t="s">
        <v>821</v>
      </c>
      <c r="AI131" s="2">
        <v>45603</v>
      </c>
      <c r="AJ131" s="2" t="s">
        <v>877</v>
      </c>
      <c r="AK131" s="2" t="s">
        <v>814</v>
      </c>
      <c r="AL131" s="2" t="s">
        <v>41</v>
      </c>
      <c r="AM131" s="2" t="s">
        <v>441</v>
      </c>
      <c r="AN131" s="2" t="s">
        <v>443</v>
      </c>
      <c r="AO131" s="47" t="s">
        <v>10</v>
      </c>
      <c r="AP131" s="50" t="s">
        <v>1070</v>
      </c>
    </row>
    <row r="132" spans="1:42">
      <c r="A132" s="2">
        <f t="shared" ref="A132:A191" si="9">A131+1</f>
        <v>131</v>
      </c>
      <c r="B132" s="50" t="s">
        <v>1147</v>
      </c>
      <c r="C132" s="2">
        <v>6</v>
      </c>
      <c r="D132" s="3" t="str">
        <f t="shared" si="7"/>
        <v>[5-14]</v>
      </c>
      <c r="E132" s="2"/>
      <c r="F132" s="2" t="s">
        <v>865</v>
      </c>
      <c r="G132" s="2" t="s">
        <v>1148</v>
      </c>
      <c r="H132" s="41">
        <v>99796064</v>
      </c>
      <c r="I132" s="155" t="s">
        <v>176</v>
      </c>
      <c r="J132" t="s">
        <v>81</v>
      </c>
      <c r="K132" t="s">
        <v>82</v>
      </c>
      <c r="L132" s="9" t="s">
        <v>176</v>
      </c>
      <c r="M132" s="7" t="s">
        <v>955</v>
      </c>
      <c r="N132" s="2" t="s">
        <v>41</v>
      </c>
      <c r="O132" s="7" t="s">
        <v>769</v>
      </c>
      <c r="P132" s="4">
        <v>45599</v>
      </c>
      <c r="Q132" s="5" t="str">
        <f t="shared" si="8"/>
        <v>S44</v>
      </c>
      <c r="R132" s="4">
        <v>45600</v>
      </c>
      <c r="S132" s="6" t="s">
        <v>821</v>
      </c>
      <c r="T132" s="6" t="s">
        <v>821</v>
      </c>
      <c r="U132" s="6" t="s">
        <v>820</v>
      </c>
      <c r="V132" s="6" t="s">
        <v>820</v>
      </c>
      <c r="W132" s="6" t="s">
        <v>820</v>
      </c>
      <c r="X132" s="6" t="s">
        <v>820</v>
      </c>
      <c r="Y132" s="2" t="s">
        <v>820</v>
      </c>
      <c r="Z132" s="2" t="s">
        <v>820</v>
      </c>
      <c r="AA132" s="2" t="s">
        <v>820</v>
      </c>
      <c r="AB132" s="2" t="s">
        <v>820</v>
      </c>
      <c r="AC132" s="2" t="s">
        <v>820</v>
      </c>
      <c r="AD132" s="2" t="s">
        <v>820</v>
      </c>
      <c r="AE132" s="4" t="s">
        <v>821</v>
      </c>
      <c r="AF132" s="2" t="s">
        <v>892</v>
      </c>
      <c r="AG132" s="2" t="s">
        <v>1114</v>
      </c>
      <c r="AH132" s="2" t="s">
        <v>820</v>
      </c>
      <c r="AI132" s="2">
        <v>45603</v>
      </c>
      <c r="AJ132" s="2" t="s">
        <v>877</v>
      </c>
      <c r="AK132" s="2" t="s">
        <v>815</v>
      </c>
      <c r="AL132" s="2" t="s">
        <v>41</v>
      </c>
      <c r="AM132" s="2" t="s">
        <v>441</v>
      </c>
      <c r="AN132" s="2" t="s">
        <v>457</v>
      </c>
      <c r="AO132" s="2" t="s">
        <v>18</v>
      </c>
      <c r="AP132" s="50" t="s">
        <v>1070</v>
      </c>
    </row>
    <row r="133" spans="1:42">
      <c r="A133" s="2">
        <f t="shared" si="9"/>
        <v>132</v>
      </c>
      <c r="B133" s="50" t="s">
        <v>1149</v>
      </c>
      <c r="C133" s="2">
        <v>20</v>
      </c>
      <c r="D133" s="3" t="str">
        <f t="shared" si="7"/>
        <v>[15-44]</v>
      </c>
      <c r="E133" s="2"/>
      <c r="F133" s="7" t="s">
        <v>865</v>
      </c>
      <c r="G133" s="2" t="s">
        <v>1150</v>
      </c>
      <c r="H133" s="41">
        <v>99517496</v>
      </c>
      <c r="I133" s="155" t="s">
        <v>177</v>
      </c>
      <c r="J133" t="s">
        <v>72</v>
      </c>
      <c r="K133" t="s">
        <v>73</v>
      </c>
      <c r="L133" s="9" t="s">
        <v>177</v>
      </c>
      <c r="M133" s="7" t="s">
        <v>955</v>
      </c>
      <c r="N133" s="2" t="s">
        <v>41</v>
      </c>
      <c r="O133" s="7" t="s">
        <v>769</v>
      </c>
      <c r="P133" s="4">
        <v>45598</v>
      </c>
      <c r="Q133" s="5" t="str">
        <f t="shared" si="8"/>
        <v>S44</v>
      </c>
      <c r="R133" s="4">
        <v>45601</v>
      </c>
      <c r="S133" s="6" t="s">
        <v>821</v>
      </c>
      <c r="T133" s="6" t="s">
        <v>821</v>
      </c>
      <c r="U133" s="6" t="s">
        <v>820</v>
      </c>
      <c r="V133" s="6" t="s">
        <v>821</v>
      </c>
      <c r="W133" s="6" t="s">
        <v>821</v>
      </c>
      <c r="X133" s="6" t="s">
        <v>820</v>
      </c>
      <c r="Y133" s="2" t="s">
        <v>820</v>
      </c>
      <c r="Z133" s="2" t="s">
        <v>820</v>
      </c>
      <c r="AA133" s="2" t="s">
        <v>820</v>
      </c>
      <c r="AB133" s="2" t="s">
        <v>820</v>
      </c>
      <c r="AC133" s="2" t="s">
        <v>820</v>
      </c>
      <c r="AD133" s="2" t="s">
        <v>820</v>
      </c>
      <c r="AE133" s="4" t="s">
        <v>821</v>
      </c>
      <c r="AF133" s="2" t="s">
        <v>875</v>
      </c>
      <c r="AG133" s="2" t="s">
        <v>1114</v>
      </c>
      <c r="AH133" s="2" t="s">
        <v>821</v>
      </c>
      <c r="AI133" s="2">
        <v>45603</v>
      </c>
      <c r="AJ133" s="2" t="s">
        <v>877</v>
      </c>
      <c r="AK133" s="2" t="s">
        <v>814</v>
      </c>
      <c r="AL133" s="2" t="s">
        <v>41</v>
      </c>
      <c r="AM133" s="2" t="s">
        <v>441</v>
      </c>
      <c r="AN133" s="2" t="s">
        <v>443</v>
      </c>
      <c r="AO133" s="47" t="s">
        <v>10</v>
      </c>
      <c r="AP133" s="50" t="s">
        <v>1070</v>
      </c>
    </row>
    <row r="134" spans="1:42">
      <c r="A134" s="2">
        <f t="shared" si="9"/>
        <v>133</v>
      </c>
      <c r="B134" s="50" t="s">
        <v>1151</v>
      </c>
      <c r="C134" s="2">
        <v>19</v>
      </c>
      <c r="D134" s="3" t="str">
        <f t="shared" si="7"/>
        <v>[15-44]</v>
      </c>
      <c r="E134" s="2"/>
      <c r="F134" s="2" t="s">
        <v>865</v>
      </c>
      <c r="G134" s="2" t="s">
        <v>1039</v>
      </c>
      <c r="H134" s="41">
        <v>98148309</v>
      </c>
      <c r="I134" s="155" t="s">
        <v>167</v>
      </c>
      <c r="J134" s="7" t="s">
        <v>46</v>
      </c>
      <c r="K134" s="7" t="s">
        <v>47</v>
      </c>
      <c r="L134" s="9" t="s">
        <v>176</v>
      </c>
      <c r="M134" s="7" t="s">
        <v>955</v>
      </c>
      <c r="N134" s="2" t="s">
        <v>41</v>
      </c>
      <c r="O134" s="7" t="s">
        <v>769</v>
      </c>
      <c r="P134" s="4">
        <v>45601</v>
      </c>
      <c r="Q134" s="5" t="str">
        <f t="shared" si="8"/>
        <v>S45</v>
      </c>
      <c r="R134" s="4">
        <v>45601</v>
      </c>
      <c r="S134" s="6" t="s">
        <v>821</v>
      </c>
      <c r="T134" s="6" t="s">
        <v>821</v>
      </c>
      <c r="U134" s="6" t="s">
        <v>820</v>
      </c>
      <c r="V134" s="6" t="s">
        <v>820</v>
      </c>
      <c r="W134" s="6" t="s">
        <v>820</v>
      </c>
      <c r="X134" s="6" t="s">
        <v>820</v>
      </c>
      <c r="Y134" s="2" t="s">
        <v>820</v>
      </c>
      <c r="Z134" s="2" t="s">
        <v>820</v>
      </c>
      <c r="AA134" s="2" t="s">
        <v>820</v>
      </c>
      <c r="AB134" s="2" t="s">
        <v>820</v>
      </c>
      <c r="AC134" s="2" t="s">
        <v>820</v>
      </c>
      <c r="AD134" s="2" t="s">
        <v>820</v>
      </c>
      <c r="AE134" s="4" t="s">
        <v>821</v>
      </c>
      <c r="AF134" s="2" t="s">
        <v>875</v>
      </c>
      <c r="AG134" s="2" t="s">
        <v>1114</v>
      </c>
      <c r="AH134" s="2" t="s">
        <v>821</v>
      </c>
      <c r="AI134" s="2">
        <v>45603</v>
      </c>
      <c r="AJ134" s="2" t="s">
        <v>877</v>
      </c>
      <c r="AK134" s="2" t="s">
        <v>814</v>
      </c>
      <c r="AL134" s="2" t="s">
        <v>41</v>
      </c>
      <c r="AM134" s="2" t="s">
        <v>441</v>
      </c>
      <c r="AN134" s="2" t="s">
        <v>443</v>
      </c>
      <c r="AO134" s="2" t="s">
        <v>10</v>
      </c>
      <c r="AP134" s="50" t="s">
        <v>1070</v>
      </c>
    </row>
    <row r="135" spans="1:42">
      <c r="A135" s="2">
        <f t="shared" si="9"/>
        <v>134</v>
      </c>
      <c r="B135" s="50" t="s">
        <v>1152</v>
      </c>
      <c r="C135" s="2">
        <v>45</v>
      </c>
      <c r="D135" s="3" t="str">
        <f t="shared" si="7"/>
        <v>[45-59]</v>
      </c>
      <c r="E135" s="2"/>
      <c r="F135" s="2" t="s">
        <v>865</v>
      </c>
      <c r="G135" s="7" t="s">
        <v>960</v>
      </c>
      <c r="H135" s="41"/>
      <c r="I135" s="155" t="s">
        <v>167</v>
      </c>
      <c r="J135" s="7" t="s">
        <v>46</v>
      </c>
      <c r="K135" s="7" t="s">
        <v>47</v>
      </c>
      <c r="L135" s="9" t="s">
        <v>176</v>
      </c>
      <c r="M135" s="7" t="s">
        <v>955</v>
      </c>
      <c r="N135" s="2" t="s">
        <v>41</v>
      </c>
      <c r="O135" s="7" t="s">
        <v>769</v>
      </c>
      <c r="P135" s="4">
        <v>45601</v>
      </c>
      <c r="Q135" s="5" t="str">
        <f t="shared" si="8"/>
        <v>S45</v>
      </c>
      <c r="R135" s="4">
        <v>45601</v>
      </c>
      <c r="S135" s="6" t="s">
        <v>821</v>
      </c>
      <c r="T135" s="6" t="s">
        <v>821</v>
      </c>
      <c r="U135" s="6" t="s">
        <v>820</v>
      </c>
      <c r="V135" s="6" t="s">
        <v>820</v>
      </c>
      <c r="W135" s="6" t="s">
        <v>820</v>
      </c>
      <c r="X135" s="6" t="s">
        <v>820</v>
      </c>
      <c r="Y135" s="2" t="s">
        <v>820</v>
      </c>
      <c r="Z135" s="2" t="s">
        <v>820</v>
      </c>
      <c r="AA135" s="2" t="s">
        <v>820</v>
      </c>
      <c r="AB135" s="2" t="s">
        <v>820</v>
      </c>
      <c r="AC135" s="2" t="s">
        <v>820</v>
      </c>
      <c r="AD135" s="2" t="s">
        <v>820</v>
      </c>
      <c r="AE135" s="4" t="s">
        <v>821</v>
      </c>
      <c r="AF135" s="2" t="s">
        <v>892</v>
      </c>
      <c r="AG135" s="2" t="s">
        <v>1114</v>
      </c>
      <c r="AH135" s="2" t="s">
        <v>821</v>
      </c>
      <c r="AI135" s="2">
        <v>45603</v>
      </c>
      <c r="AJ135" s="2" t="s">
        <v>877</v>
      </c>
      <c r="AK135" s="2" t="s">
        <v>815</v>
      </c>
      <c r="AL135" s="2" t="s">
        <v>41</v>
      </c>
      <c r="AM135" s="2" t="s">
        <v>441</v>
      </c>
      <c r="AN135" s="2" t="s">
        <v>443</v>
      </c>
      <c r="AO135" s="47" t="s">
        <v>18</v>
      </c>
      <c r="AP135" s="50" t="s">
        <v>1070</v>
      </c>
    </row>
    <row r="136" spans="1:42">
      <c r="A136" s="2">
        <f t="shared" si="9"/>
        <v>135</v>
      </c>
      <c r="B136" s="50" t="s">
        <v>1153</v>
      </c>
      <c r="C136" s="2">
        <v>27</v>
      </c>
      <c r="D136" s="3" t="str">
        <f t="shared" si="7"/>
        <v>[15-44]</v>
      </c>
      <c r="E136" s="2"/>
      <c r="F136" s="7" t="s">
        <v>896</v>
      </c>
      <c r="G136" s="7" t="s">
        <v>960</v>
      </c>
      <c r="H136" s="41">
        <v>91773032</v>
      </c>
      <c r="I136" s="155" t="s">
        <v>167</v>
      </c>
      <c r="J136" s="7" t="s">
        <v>46</v>
      </c>
      <c r="K136" s="7" t="s">
        <v>47</v>
      </c>
      <c r="L136" s="9" t="s">
        <v>176</v>
      </c>
      <c r="M136" s="7" t="s">
        <v>955</v>
      </c>
      <c r="N136" s="2" t="s">
        <v>41</v>
      </c>
      <c r="O136" s="7" t="s">
        <v>769</v>
      </c>
      <c r="P136" s="4">
        <v>45601</v>
      </c>
      <c r="Q136" s="5" t="str">
        <f t="shared" si="8"/>
        <v>S45</v>
      </c>
      <c r="R136" s="4">
        <v>45601</v>
      </c>
      <c r="S136" s="6" t="s">
        <v>821</v>
      </c>
      <c r="T136" s="6" t="s">
        <v>821</v>
      </c>
      <c r="U136" s="6" t="s">
        <v>820</v>
      </c>
      <c r="V136" s="6" t="s">
        <v>820</v>
      </c>
      <c r="W136" s="6" t="s">
        <v>820</v>
      </c>
      <c r="X136" s="6" t="s">
        <v>820</v>
      </c>
      <c r="Y136" s="2" t="s">
        <v>820</v>
      </c>
      <c r="Z136" s="2" t="s">
        <v>820</v>
      </c>
      <c r="AA136" s="2" t="s">
        <v>820</v>
      </c>
      <c r="AB136" s="2" t="s">
        <v>820</v>
      </c>
      <c r="AC136" s="2" t="s">
        <v>820</v>
      </c>
      <c r="AD136" s="2" t="s">
        <v>820</v>
      </c>
      <c r="AE136" s="4" t="s">
        <v>821</v>
      </c>
      <c r="AF136" s="2" t="s">
        <v>875</v>
      </c>
      <c r="AG136" s="2" t="s">
        <v>1114</v>
      </c>
      <c r="AH136" s="2" t="s">
        <v>821</v>
      </c>
      <c r="AI136" s="2">
        <v>45603</v>
      </c>
      <c r="AJ136" s="2" t="s">
        <v>877</v>
      </c>
      <c r="AK136" s="2" t="s">
        <v>814</v>
      </c>
      <c r="AL136" s="2" t="s">
        <v>41</v>
      </c>
      <c r="AM136" s="2" t="s">
        <v>441</v>
      </c>
      <c r="AN136" s="2" t="s">
        <v>443</v>
      </c>
      <c r="AO136" s="2" t="s">
        <v>10</v>
      </c>
      <c r="AP136" s="50" t="s">
        <v>1070</v>
      </c>
    </row>
    <row r="137" spans="1:42">
      <c r="A137" s="2">
        <f t="shared" si="9"/>
        <v>136</v>
      </c>
      <c r="B137" s="50" t="s">
        <v>1154</v>
      </c>
      <c r="C137" s="2">
        <v>27</v>
      </c>
      <c r="D137" s="3" t="str">
        <f t="shared" si="7"/>
        <v>[15-44]</v>
      </c>
      <c r="E137" s="2"/>
      <c r="F137" s="2" t="s">
        <v>865</v>
      </c>
      <c r="G137" s="7" t="s">
        <v>960</v>
      </c>
      <c r="H137" s="41">
        <v>91773032</v>
      </c>
      <c r="I137" s="155" t="s">
        <v>167</v>
      </c>
      <c r="J137" s="7" t="s">
        <v>46</v>
      </c>
      <c r="K137" s="7" t="s">
        <v>47</v>
      </c>
      <c r="L137" s="9" t="s">
        <v>176</v>
      </c>
      <c r="M137" s="7" t="s">
        <v>955</v>
      </c>
      <c r="N137" s="2" t="s">
        <v>41</v>
      </c>
      <c r="O137" s="7" t="s">
        <v>769</v>
      </c>
      <c r="P137" s="4">
        <v>45601</v>
      </c>
      <c r="Q137" s="5" t="str">
        <f t="shared" si="8"/>
        <v>S45</v>
      </c>
      <c r="R137" s="4">
        <v>45601</v>
      </c>
      <c r="S137" s="6" t="s">
        <v>821</v>
      </c>
      <c r="T137" s="6" t="s">
        <v>821</v>
      </c>
      <c r="U137" s="6" t="s">
        <v>820</v>
      </c>
      <c r="V137" s="6" t="s">
        <v>820</v>
      </c>
      <c r="W137" s="6" t="s">
        <v>820</v>
      </c>
      <c r="X137" s="6" t="s">
        <v>820</v>
      </c>
      <c r="Y137" s="2" t="s">
        <v>820</v>
      </c>
      <c r="Z137" s="2" t="s">
        <v>820</v>
      </c>
      <c r="AA137" s="2" t="s">
        <v>820</v>
      </c>
      <c r="AB137" s="2" t="s">
        <v>820</v>
      </c>
      <c r="AC137" s="2" t="s">
        <v>820</v>
      </c>
      <c r="AD137" s="2" t="s">
        <v>820</v>
      </c>
      <c r="AE137" s="4" t="s">
        <v>821</v>
      </c>
      <c r="AF137" s="2" t="s">
        <v>892</v>
      </c>
      <c r="AG137" s="2" t="s">
        <v>1114</v>
      </c>
      <c r="AH137" s="2" t="s">
        <v>821</v>
      </c>
      <c r="AI137" s="2">
        <v>45603</v>
      </c>
      <c r="AJ137" s="2" t="s">
        <v>877</v>
      </c>
      <c r="AK137" s="2" t="s">
        <v>815</v>
      </c>
      <c r="AL137" s="2" t="s">
        <v>41</v>
      </c>
      <c r="AM137" s="2" t="s">
        <v>441</v>
      </c>
      <c r="AN137" s="2" t="s">
        <v>443</v>
      </c>
      <c r="AO137" s="47" t="s">
        <v>18</v>
      </c>
      <c r="AP137" s="50" t="s">
        <v>1070</v>
      </c>
    </row>
    <row r="138" spans="1:42">
      <c r="A138" s="2">
        <f t="shared" si="9"/>
        <v>137</v>
      </c>
      <c r="B138" s="50" t="s">
        <v>1155</v>
      </c>
      <c r="C138" s="2">
        <v>48</v>
      </c>
      <c r="D138" s="3" t="str">
        <f t="shared" si="7"/>
        <v>[45-59]</v>
      </c>
      <c r="E138" s="2"/>
      <c r="F138" s="2" t="s">
        <v>865</v>
      </c>
      <c r="G138" s="2" t="s">
        <v>1156</v>
      </c>
      <c r="H138" s="41">
        <v>90858693</v>
      </c>
      <c r="I138" s="155" t="s">
        <v>178</v>
      </c>
      <c r="J138" s="2" t="s">
        <v>169</v>
      </c>
      <c r="K138" s="2" t="s">
        <v>170</v>
      </c>
      <c r="L138" s="9" t="s">
        <v>168</v>
      </c>
      <c r="M138" s="7" t="s">
        <v>1027</v>
      </c>
      <c r="N138" s="2" t="s">
        <v>41</v>
      </c>
      <c r="O138" s="7" t="s">
        <v>769</v>
      </c>
      <c r="P138" s="4">
        <v>45599</v>
      </c>
      <c r="Q138" s="5" t="str">
        <f t="shared" si="8"/>
        <v>S44</v>
      </c>
      <c r="R138" s="4">
        <v>45600</v>
      </c>
      <c r="S138" s="6" t="s">
        <v>821</v>
      </c>
      <c r="T138" s="6" t="s">
        <v>821</v>
      </c>
      <c r="U138" s="6" t="s">
        <v>820</v>
      </c>
      <c r="V138" s="6" t="s">
        <v>820</v>
      </c>
      <c r="W138" s="6" t="s">
        <v>820</v>
      </c>
      <c r="X138" s="6" t="s">
        <v>820</v>
      </c>
      <c r="Y138" s="2" t="s">
        <v>820</v>
      </c>
      <c r="Z138" s="2" t="s">
        <v>820</v>
      </c>
      <c r="AA138" s="2" t="s">
        <v>820</v>
      </c>
      <c r="AB138" s="2" t="s">
        <v>820</v>
      </c>
      <c r="AC138" s="2" t="s">
        <v>820</v>
      </c>
      <c r="AD138" s="2" t="s">
        <v>820</v>
      </c>
      <c r="AE138" s="4" t="s">
        <v>821</v>
      </c>
      <c r="AF138" s="2" t="s">
        <v>875</v>
      </c>
      <c r="AG138" s="2" t="s">
        <v>1114</v>
      </c>
      <c r="AH138" s="2" t="s">
        <v>821</v>
      </c>
      <c r="AI138" s="2"/>
      <c r="AJ138" s="2" t="s">
        <v>877</v>
      </c>
      <c r="AK138" s="2" t="s">
        <v>814</v>
      </c>
      <c r="AL138" s="2" t="s">
        <v>41</v>
      </c>
      <c r="AM138" s="2" t="s">
        <v>489</v>
      </c>
      <c r="AN138" s="2" t="s">
        <v>491</v>
      </c>
      <c r="AO138" s="2" t="s">
        <v>10</v>
      </c>
      <c r="AP138" s="50" t="s">
        <v>1070</v>
      </c>
    </row>
    <row r="139" spans="1:42">
      <c r="A139" s="2">
        <f t="shared" si="9"/>
        <v>138</v>
      </c>
      <c r="B139" s="50" t="s">
        <v>1157</v>
      </c>
      <c r="C139" s="2">
        <v>80</v>
      </c>
      <c r="D139" s="3" t="str">
        <f t="shared" si="7"/>
        <v>[60 et plus]</v>
      </c>
      <c r="E139" s="2"/>
      <c r="F139" s="2" t="s">
        <v>865</v>
      </c>
      <c r="G139" s="2" t="s">
        <v>1158</v>
      </c>
      <c r="H139" s="41">
        <v>91750075</v>
      </c>
      <c r="I139" s="155" t="s">
        <v>179</v>
      </c>
      <c r="J139" s="2" t="s">
        <v>180</v>
      </c>
      <c r="K139" s="2" t="s">
        <v>181</v>
      </c>
      <c r="L139" s="9" t="s">
        <v>957</v>
      </c>
      <c r="M139" s="7" t="s">
        <v>955</v>
      </c>
      <c r="N139" s="2" t="s">
        <v>774</v>
      </c>
      <c r="O139" s="7" t="s">
        <v>769</v>
      </c>
      <c r="P139" s="4">
        <v>45602</v>
      </c>
      <c r="Q139" s="5" t="str">
        <f t="shared" si="8"/>
        <v>S45</v>
      </c>
      <c r="R139" s="4">
        <v>45602</v>
      </c>
      <c r="S139" s="6" t="s">
        <v>821</v>
      </c>
      <c r="T139" s="6" t="s">
        <v>821</v>
      </c>
      <c r="U139" s="6" t="s">
        <v>820</v>
      </c>
      <c r="V139" s="6" t="s">
        <v>820</v>
      </c>
      <c r="W139" s="6" t="s">
        <v>820</v>
      </c>
      <c r="X139" s="6" t="s">
        <v>820</v>
      </c>
      <c r="Y139" s="2" t="s">
        <v>820</v>
      </c>
      <c r="Z139" s="2" t="s">
        <v>820</v>
      </c>
      <c r="AA139" s="2" t="s">
        <v>820</v>
      </c>
      <c r="AB139" s="2" t="s">
        <v>820</v>
      </c>
      <c r="AC139" s="2" t="s">
        <v>820</v>
      </c>
      <c r="AD139" s="2" t="s">
        <v>820</v>
      </c>
      <c r="AE139" s="4" t="s">
        <v>821</v>
      </c>
      <c r="AF139" s="2" t="s">
        <v>892</v>
      </c>
      <c r="AG139" s="2" t="s">
        <v>903</v>
      </c>
      <c r="AH139" s="2" t="s">
        <v>821</v>
      </c>
      <c r="AI139" s="2">
        <v>45603</v>
      </c>
      <c r="AJ139" s="2" t="s">
        <v>877</v>
      </c>
      <c r="AK139" s="2" t="s">
        <v>815</v>
      </c>
      <c r="AL139" s="2" t="s">
        <v>35</v>
      </c>
      <c r="AM139" s="2" t="s">
        <v>528</v>
      </c>
      <c r="AN139" s="2" t="s">
        <v>530</v>
      </c>
      <c r="AO139" s="47" t="s">
        <v>18</v>
      </c>
      <c r="AP139" s="50" t="s">
        <v>1070</v>
      </c>
    </row>
    <row r="140" spans="1:42">
      <c r="A140" s="2">
        <f t="shared" si="9"/>
        <v>139</v>
      </c>
      <c r="B140" s="50" t="s">
        <v>1492</v>
      </c>
      <c r="C140" s="2">
        <v>47</v>
      </c>
      <c r="D140" s="3" t="str">
        <f t="shared" si="7"/>
        <v>[45-59]</v>
      </c>
      <c r="E140" s="2"/>
      <c r="F140" s="2" t="s">
        <v>865</v>
      </c>
      <c r="G140" s="2" t="s">
        <v>1146</v>
      </c>
      <c r="H140" s="41"/>
      <c r="I140" s="155" t="s">
        <v>114</v>
      </c>
      <c r="J140" s="2" t="s">
        <v>182</v>
      </c>
      <c r="K140" s="2" t="s">
        <v>183</v>
      </c>
      <c r="L140" s="9" t="s">
        <v>957</v>
      </c>
      <c r="M140" s="7" t="s">
        <v>955</v>
      </c>
      <c r="N140" s="2" t="s">
        <v>41</v>
      </c>
      <c r="O140" s="7" t="s">
        <v>769</v>
      </c>
      <c r="P140" s="4">
        <v>45600</v>
      </c>
      <c r="Q140" s="5" t="str">
        <f t="shared" si="8"/>
        <v>S45</v>
      </c>
      <c r="R140" s="4">
        <v>45602</v>
      </c>
      <c r="S140" s="6" t="s">
        <v>821</v>
      </c>
      <c r="T140" s="6" t="s">
        <v>821</v>
      </c>
      <c r="U140" s="6" t="s">
        <v>821</v>
      </c>
      <c r="V140" s="6" t="s">
        <v>820</v>
      </c>
      <c r="W140" s="6" t="s">
        <v>820</v>
      </c>
      <c r="X140" s="6" t="s">
        <v>820</v>
      </c>
      <c r="Y140" s="2" t="s">
        <v>820</v>
      </c>
      <c r="Z140" s="2" t="s">
        <v>820</v>
      </c>
      <c r="AA140" s="2" t="s">
        <v>820</v>
      </c>
      <c r="AB140" s="2" t="s">
        <v>820</v>
      </c>
      <c r="AC140" s="2" t="s">
        <v>820</v>
      </c>
      <c r="AD140" s="2" t="s">
        <v>820</v>
      </c>
      <c r="AE140" s="4" t="s">
        <v>821</v>
      </c>
      <c r="AF140" s="2" t="s">
        <v>875</v>
      </c>
      <c r="AG140" s="50" t="s">
        <v>876</v>
      </c>
      <c r="AH140" s="2" t="s">
        <v>821</v>
      </c>
      <c r="AI140" s="2">
        <v>45604</v>
      </c>
      <c r="AJ140" s="2" t="s">
        <v>877</v>
      </c>
      <c r="AK140" s="2" t="s">
        <v>814</v>
      </c>
      <c r="AL140" s="2" t="s">
        <v>41</v>
      </c>
      <c r="AM140" s="2" t="s">
        <v>464</v>
      </c>
      <c r="AN140" s="2" t="s">
        <v>473</v>
      </c>
      <c r="AO140" s="2" t="s">
        <v>10</v>
      </c>
      <c r="AP140" s="50" t="s">
        <v>1070</v>
      </c>
    </row>
    <row r="141" spans="1:42">
      <c r="A141" s="2">
        <f t="shared" si="9"/>
        <v>140</v>
      </c>
      <c r="B141" s="50" t="s">
        <v>1159</v>
      </c>
      <c r="C141" s="2">
        <v>42</v>
      </c>
      <c r="D141" s="3" t="str">
        <f t="shared" si="7"/>
        <v>[15-44]</v>
      </c>
      <c r="E141" s="2"/>
      <c r="F141" s="2" t="s">
        <v>865</v>
      </c>
      <c r="G141" s="7" t="s">
        <v>960</v>
      </c>
      <c r="H141" s="41"/>
      <c r="I141" s="155" t="s">
        <v>130</v>
      </c>
      <c r="J141" s="2" t="s">
        <v>184</v>
      </c>
      <c r="K141" s="2" t="s">
        <v>185</v>
      </c>
      <c r="L141" s="9" t="s">
        <v>957</v>
      </c>
      <c r="M141" s="7" t="s">
        <v>955</v>
      </c>
      <c r="N141" s="2" t="s">
        <v>41</v>
      </c>
      <c r="O141" s="7" t="s">
        <v>769</v>
      </c>
      <c r="P141" s="4">
        <v>45600</v>
      </c>
      <c r="Q141" s="5" t="str">
        <f t="shared" si="8"/>
        <v>S45</v>
      </c>
      <c r="R141" s="4">
        <v>45602</v>
      </c>
      <c r="S141" s="6" t="s">
        <v>821</v>
      </c>
      <c r="T141" s="6" t="s">
        <v>821</v>
      </c>
      <c r="U141" s="6" t="s">
        <v>821</v>
      </c>
      <c r="V141" s="6" t="s">
        <v>821</v>
      </c>
      <c r="W141" s="6" t="s">
        <v>820</v>
      </c>
      <c r="X141" s="6" t="s">
        <v>820</v>
      </c>
      <c r="Y141" s="2" t="s">
        <v>820</v>
      </c>
      <c r="Z141" s="2" t="s">
        <v>820</v>
      </c>
      <c r="AA141" s="2" t="s">
        <v>820</v>
      </c>
      <c r="AB141" s="2" t="s">
        <v>820</v>
      </c>
      <c r="AC141" s="2" t="s">
        <v>820</v>
      </c>
      <c r="AD141" s="2" t="s">
        <v>820</v>
      </c>
      <c r="AE141" s="4" t="s">
        <v>821</v>
      </c>
      <c r="AF141" s="2" t="s">
        <v>875</v>
      </c>
      <c r="AG141" s="50" t="s">
        <v>876</v>
      </c>
      <c r="AH141" s="2" t="s">
        <v>821</v>
      </c>
      <c r="AI141" s="2"/>
      <c r="AJ141" s="2" t="s">
        <v>877</v>
      </c>
      <c r="AK141" s="2" t="s">
        <v>814</v>
      </c>
      <c r="AL141" s="2" t="s">
        <v>41</v>
      </c>
      <c r="AM141" s="2" t="s">
        <v>441</v>
      </c>
      <c r="AN141" s="2" t="s">
        <v>443</v>
      </c>
      <c r="AO141" s="47" t="s">
        <v>10</v>
      </c>
      <c r="AP141" s="50" t="s">
        <v>1070</v>
      </c>
    </row>
    <row r="142" spans="1:42">
      <c r="A142" s="2">
        <f t="shared" si="9"/>
        <v>141</v>
      </c>
      <c r="B142" s="50" t="s">
        <v>1160</v>
      </c>
      <c r="C142" s="2">
        <v>75</v>
      </c>
      <c r="D142" s="3" t="str">
        <f t="shared" si="7"/>
        <v>[60 et plus]</v>
      </c>
      <c r="E142" s="2"/>
      <c r="F142" s="7" t="s">
        <v>896</v>
      </c>
      <c r="G142" s="2" t="s">
        <v>984</v>
      </c>
      <c r="H142" s="41"/>
      <c r="I142" s="155" t="s">
        <v>186</v>
      </c>
      <c r="J142" s="2" t="s">
        <v>187</v>
      </c>
      <c r="K142" s="2" t="s">
        <v>188</v>
      </c>
      <c r="L142" s="9" t="s">
        <v>186</v>
      </c>
      <c r="M142" s="7" t="s">
        <v>1027</v>
      </c>
      <c r="N142" s="2" t="s">
        <v>41</v>
      </c>
      <c r="O142" s="7" t="s">
        <v>769</v>
      </c>
      <c r="P142" s="4">
        <v>45602</v>
      </c>
      <c r="Q142" s="5" t="str">
        <f t="shared" si="8"/>
        <v>S45</v>
      </c>
      <c r="R142" s="4">
        <v>45603</v>
      </c>
      <c r="S142" s="6" t="s">
        <v>821</v>
      </c>
      <c r="T142" s="6" t="s">
        <v>821</v>
      </c>
      <c r="U142" s="6" t="s">
        <v>821</v>
      </c>
      <c r="V142" s="6" t="s">
        <v>821</v>
      </c>
      <c r="W142" s="6" t="s">
        <v>820</v>
      </c>
      <c r="X142" s="6" t="s">
        <v>820</v>
      </c>
      <c r="Y142" s="2" t="s">
        <v>820</v>
      </c>
      <c r="Z142" s="2" t="s">
        <v>820</v>
      </c>
      <c r="AA142" s="2" t="s">
        <v>820</v>
      </c>
      <c r="AB142" s="2" t="s">
        <v>820</v>
      </c>
      <c r="AC142" s="2" t="s">
        <v>820</v>
      </c>
      <c r="AD142" s="2" t="s">
        <v>820</v>
      </c>
      <c r="AE142" s="4" t="s">
        <v>821</v>
      </c>
      <c r="AF142" s="2" t="s">
        <v>892</v>
      </c>
      <c r="AG142" s="2" t="s">
        <v>1114</v>
      </c>
      <c r="AH142" s="2" t="s">
        <v>820</v>
      </c>
      <c r="AI142" s="2">
        <v>45603</v>
      </c>
      <c r="AJ142" s="2" t="s">
        <v>877</v>
      </c>
      <c r="AK142" s="2" t="s">
        <v>814</v>
      </c>
      <c r="AL142" s="2" t="s">
        <v>41</v>
      </c>
      <c r="AM142" s="2" t="s">
        <v>489</v>
      </c>
      <c r="AN142" s="2" t="s">
        <v>466</v>
      </c>
      <c r="AO142" s="2" t="s">
        <v>10</v>
      </c>
      <c r="AP142" s="50" t="s">
        <v>1070</v>
      </c>
    </row>
    <row r="143" spans="1:42">
      <c r="A143" s="2">
        <f t="shared" si="9"/>
        <v>142</v>
      </c>
      <c r="B143" s="50" t="s">
        <v>1161</v>
      </c>
      <c r="C143" s="2">
        <v>28</v>
      </c>
      <c r="D143" s="3" t="str">
        <f t="shared" si="7"/>
        <v>[15-44]</v>
      </c>
      <c r="E143" s="2"/>
      <c r="F143" s="7" t="s">
        <v>896</v>
      </c>
      <c r="G143" s="2" t="s">
        <v>962</v>
      </c>
      <c r="H143" s="41"/>
      <c r="I143" s="155" t="s">
        <v>167</v>
      </c>
      <c r="J143" s="7" t="s">
        <v>46</v>
      </c>
      <c r="K143" s="7" t="s">
        <v>47</v>
      </c>
      <c r="L143" s="9" t="s">
        <v>176</v>
      </c>
      <c r="M143" s="7" t="s">
        <v>955</v>
      </c>
      <c r="N143" s="2" t="s">
        <v>41</v>
      </c>
      <c r="O143" s="7" t="s">
        <v>769</v>
      </c>
      <c r="P143" s="4">
        <v>45602</v>
      </c>
      <c r="Q143" s="5" t="str">
        <f t="shared" si="8"/>
        <v>S45</v>
      </c>
      <c r="R143" s="4">
        <v>45603</v>
      </c>
      <c r="S143" s="6" t="s">
        <v>821</v>
      </c>
      <c r="T143" s="6" t="s">
        <v>821</v>
      </c>
      <c r="U143" s="6" t="s">
        <v>821</v>
      </c>
      <c r="V143" s="6" t="s">
        <v>821</v>
      </c>
      <c r="W143" s="6" t="s">
        <v>821</v>
      </c>
      <c r="X143" s="6" t="s">
        <v>820</v>
      </c>
      <c r="Y143" s="2" t="s">
        <v>821</v>
      </c>
      <c r="Z143" s="2" t="s">
        <v>820</v>
      </c>
      <c r="AA143" s="2" t="s">
        <v>820</v>
      </c>
      <c r="AB143" s="2" t="s">
        <v>820</v>
      </c>
      <c r="AC143" s="2" t="s">
        <v>820</v>
      </c>
      <c r="AD143" s="2" t="s">
        <v>820</v>
      </c>
      <c r="AE143" s="4" t="s">
        <v>821</v>
      </c>
      <c r="AF143" s="2" t="s">
        <v>875</v>
      </c>
      <c r="AG143" s="2" t="s">
        <v>1114</v>
      </c>
      <c r="AH143" s="2" t="s">
        <v>821</v>
      </c>
      <c r="AI143" s="2"/>
      <c r="AJ143" s="2" t="s">
        <v>877</v>
      </c>
      <c r="AK143" s="2" t="s">
        <v>814</v>
      </c>
      <c r="AL143" s="2" t="s">
        <v>41</v>
      </c>
      <c r="AM143" s="2" t="s">
        <v>441</v>
      </c>
      <c r="AN143" s="2" t="s">
        <v>443</v>
      </c>
      <c r="AO143" s="47" t="s">
        <v>10</v>
      </c>
      <c r="AP143" s="50" t="s">
        <v>1070</v>
      </c>
    </row>
    <row r="144" spans="1:42">
      <c r="A144" s="2">
        <f t="shared" si="9"/>
        <v>143</v>
      </c>
      <c r="B144" s="50" t="s">
        <v>1162</v>
      </c>
      <c r="C144" s="2">
        <v>4</v>
      </c>
      <c r="D144" s="3" t="str">
        <f t="shared" si="7"/>
        <v>[2-4]</v>
      </c>
      <c r="E144" s="2"/>
      <c r="F144" s="7" t="s">
        <v>896</v>
      </c>
      <c r="G144" s="2" t="s">
        <v>1163</v>
      </c>
      <c r="H144" s="41"/>
      <c r="I144" s="155" t="s">
        <v>167</v>
      </c>
      <c r="J144" s="7" t="s">
        <v>46</v>
      </c>
      <c r="K144" s="7" t="s">
        <v>47</v>
      </c>
      <c r="L144" s="9" t="s">
        <v>176</v>
      </c>
      <c r="M144" s="7" t="s">
        <v>955</v>
      </c>
      <c r="N144" s="2" t="s">
        <v>41</v>
      </c>
      <c r="O144" s="7" t="s">
        <v>769</v>
      </c>
      <c r="P144" s="4">
        <v>45603</v>
      </c>
      <c r="Q144" s="5" t="str">
        <f t="shared" si="8"/>
        <v>S45</v>
      </c>
      <c r="R144" s="4">
        <v>45603</v>
      </c>
      <c r="S144" s="6" t="s">
        <v>821</v>
      </c>
      <c r="T144" s="6" t="s">
        <v>821</v>
      </c>
      <c r="U144" s="6" t="s">
        <v>821</v>
      </c>
      <c r="V144" s="6" t="s">
        <v>821</v>
      </c>
      <c r="W144" s="6" t="s">
        <v>820</v>
      </c>
      <c r="X144" s="6" t="s">
        <v>820</v>
      </c>
      <c r="Y144" s="2" t="s">
        <v>821</v>
      </c>
      <c r="Z144" s="2" t="s">
        <v>820</v>
      </c>
      <c r="AA144" s="2" t="s">
        <v>820</v>
      </c>
      <c r="AB144" s="2" t="s">
        <v>820</v>
      </c>
      <c r="AC144" s="2" t="s">
        <v>820</v>
      </c>
      <c r="AD144" s="2" t="s">
        <v>820</v>
      </c>
      <c r="AE144" s="4" t="s">
        <v>821</v>
      </c>
      <c r="AF144" s="2" t="s">
        <v>875</v>
      </c>
      <c r="AG144" s="2" t="s">
        <v>1114</v>
      </c>
      <c r="AH144" s="2" t="s">
        <v>821</v>
      </c>
      <c r="AI144" s="2">
        <v>45604</v>
      </c>
      <c r="AJ144" s="2" t="s">
        <v>877</v>
      </c>
      <c r="AK144" s="2" t="s">
        <v>814</v>
      </c>
      <c r="AL144" s="2" t="s">
        <v>41</v>
      </c>
      <c r="AM144" s="2" t="s">
        <v>441</v>
      </c>
      <c r="AN144" s="2" t="s">
        <v>443</v>
      </c>
      <c r="AO144" s="2" t="s">
        <v>10</v>
      </c>
      <c r="AP144" s="50" t="s">
        <v>1070</v>
      </c>
    </row>
    <row r="145" spans="1:42">
      <c r="A145" s="2">
        <f t="shared" si="9"/>
        <v>144</v>
      </c>
      <c r="B145" s="50" t="s">
        <v>1164</v>
      </c>
      <c r="C145" s="2">
        <v>8</v>
      </c>
      <c r="D145" s="3" t="str">
        <f t="shared" si="7"/>
        <v>[5-14]</v>
      </c>
      <c r="E145" s="2"/>
      <c r="F145" s="2" t="s">
        <v>865</v>
      </c>
      <c r="G145" s="2" t="s">
        <v>953</v>
      </c>
      <c r="H145" s="41">
        <v>90911069</v>
      </c>
      <c r="I145" s="155" t="s">
        <v>167</v>
      </c>
      <c r="J145" s="7" t="s">
        <v>46</v>
      </c>
      <c r="K145" s="7" t="s">
        <v>47</v>
      </c>
      <c r="L145" s="9" t="s">
        <v>176</v>
      </c>
      <c r="M145" s="7" t="s">
        <v>955</v>
      </c>
      <c r="N145" s="2" t="s">
        <v>41</v>
      </c>
      <c r="O145" s="7" t="s">
        <v>769</v>
      </c>
      <c r="P145" s="4">
        <v>45603</v>
      </c>
      <c r="Q145" s="5" t="str">
        <f t="shared" si="8"/>
        <v>S45</v>
      </c>
      <c r="R145" s="4">
        <v>45603</v>
      </c>
      <c r="S145" s="6" t="s">
        <v>821</v>
      </c>
      <c r="T145" s="6" t="s">
        <v>821</v>
      </c>
      <c r="U145" s="6" t="s">
        <v>821</v>
      </c>
      <c r="V145" s="6" t="s">
        <v>821</v>
      </c>
      <c r="W145" s="6" t="s">
        <v>821</v>
      </c>
      <c r="X145" s="6" t="s">
        <v>820</v>
      </c>
      <c r="Y145" s="2" t="s">
        <v>821</v>
      </c>
      <c r="Z145" s="2" t="s">
        <v>820</v>
      </c>
      <c r="AA145" s="2" t="s">
        <v>820</v>
      </c>
      <c r="AB145" s="2" t="s">
        <v>820</v>
      </c>
      <c r="AC145" s="2" t="s">
        <v>820</v>
      </c>
      <c r="AD145" s="2" t="s">
        <v>820</v>
      </c>
      <c r="AE145" s="4" t="s">
        <v>821</v>
      </c>
      <c r="AF145" s="2" t="s">
        <v>875</v>
      </c>
      <c r="AG145" s="2" t="s">
        <v>1114</v>
      </c>
      <c r="AH145" s="2" t="s">
        <v>821</v>
      </c>
      <c r="AI145" s="2">
        <v>45606</v>
      </c>
      <c r="AJ145" s="2" t="s">
        <v>877</v>
      </c>
      <c r="AK145" s="2" t="s">
        <v>814</v>
      </c>
      <c r="AL145" s="2" t="s">
        <v>41</v>
      </c>
      <c r="AM145" s="2" t="s">
        <v>441</v>
      </c>
      <c r="AN145" s="2" t="s">
        <v>443</v>
      </c>
      <c r="AO145" s="47" t="s">
        <v>10</v>
      </c>
      <c r="AP145" s="50" t="s">
        <v>1070</v>
      </c>
    </row>
    <row r="146" spans="1:42">
      <c r="A146" s="2">
        <f t="shared" si="9"/>
        <v>145</v>
      </c>
      <c r="B146" s="50" t="s">
        <v>1165</v>
      </c>
      <c r="C146" s="2">
        <v>12</v>
      </c>
      <c r="D146" s="3" t="str">
        <f t="shared" si="7"/>
        <v>[5-14]</v>
      </c>
      <c r="E146" s="2"/>
      <c r="F146" s="2" t="s">
        <v>865</v>
      </c>
      <c r="G146" s="2" t="s">
        <v>953</v>
      </c>
      <c r="H146" s="41"/>
      <c r="I146" s="155" t="s">
        <v>167</v>
      </c>
      <c r="J146" s="7" t="s">
        <v>46</v>
      </c>
      <c r="K146" s="7" t="s">
        <v>47</v>
      </c>
      <c r="L146" s="9" t="s">
        <v>176</v>
      </c>
      <c r="M146" s="7" t="s">
        <v>955</v>
      </c>
      <c r="N146" s="2" t="s">
        <v>41</v>
      </c>
      <c r="O146" s="7" t="s">
        <v>769</v>
      </c>
      <c r="P146" s="4">
        <v>45603</v>
      </c>
      <c r="Q146" s="5" t="str">
        <f t="shared" si="8"/>
        <v>S45</v>
      </c>
      <c r="R146" s="4">
        <v>45603</v>
      </c>
      <c r="S146" s="6" t="s">
        <v>821</v>
      </c>
      <c r="T146" s="6" t="s">
        <v>821</v>
      </c>
      <c r="U146" s="6" t="s">
        <v>821</v>
      </c>
      <c r="V146" s="6" t="s">
        <v>821</v>
      </c>
      <c r="W146" s="6" t="s">
        <v>820</v>
      </c>
      <c r="X146" s="6" t="s">
        <v>820</v>
      </c>
      <c r="Y146" s="2" t="s">
        <v>821</v>
      </c>
      <c r="Z146" s="2" t="s">
        <v>820</v>
      </c>
      <c r="AA146" s="2" t="s">
        <v>820</v>
      </c>
      <c r="AB146" s="2" t="s">
        <v>820</v>
      </c>
      <c r="AC146" s="2" t="s">
        <v>820</v>
      </c>
      <c r="AD146" s="2" t="s">
        <v>820</v>
      </c>
      <c r="AE146" s="4" t="s">
        <v>821</v>
      </c>
      <c r="AF146" s="2" t="s">
        <v>875</v>
      </c>
      <c r="AG146" s="2" t="s">
        <v>1114</v>
      </c>
      <c r="AH146" s="2" t="s">
        <v>821</v>
      </c>
      <c r="AI146" s="2">
        <v>45606</v>
      </c>
      <c r="AJ146" s="2" t="s">
        <v>877</v>
      </c>
      <c r="AK146" s="2" t="s">
        <v>814</v>
      </c>
      <c r="AL146" s="2" t="s">
        <v>41</v>
      </c>
      <c r="AM146" s="2" t="s">
        <v>441</v>
      </c>
      <c r="AN146" s="2" t="s">
        <v>443</v>
      </c>
      <c r="AO146" s="2" t="s">
        <v>10</v>
      </c>
      <c r="AP146" s="50" t="s">
        <v>1070</v>
      </c>
    </row>
    <row r="147" spans="1:42">
      <c r="A147" s="2">
        <f t="shared" si="9"/>
        <v>146</v>
      </c>
      <c r="B147" s="50" t="s">
        <v>1166</v>
      </c>
      <c r="C147" s="2">
        <v>18</v>
      </c>
      <c r="D147" s="3" t="str">
        <f t="shared" si="7"/>
        <v>[15-44]</v>
      </c>
      <c r="E147" s="2"/>
      <c r="F147" s="2" t="s">
        <v>865</v>
      </c>
      <c r="G147" s="7" t="s">
        <v>960</v>
      </c>
      <c r="H147" s="41"/>
      <c r="I147" s="155" t="s">
        <v>189</v>
      </c>
      <c r="J147" s="2" t="s">
        <v>190</v>
      </c>
      <c r="K147" s="2" t="s">
        <v>191</v>
      </c>
      <c r="L147" s="9" t="s">
        <v>189</v>
      </c>
      <c r="M147" s="7" t="s">
        <v>1027</v>
      </c>
      <c r="N147" s="2" t="s">
        <v>41</v>
      </c>
      <c r="O147" s="7" t="s">
        <v>769</v>
      </c>
      <c r="P147" s="4">
        <v>45600</v>
      </c>
      <c r="Q147" s="5" t="str">
        <f t="shared" si="8"/>
        <v>S45</v>
      </c>
      <c r="R147" s="4">
        <v>45603</v>
      </c>
      <c r="S147" s="6" t="s">
        <v>821</v>
      </c>
      <c r="T147" s="6" t="s">
        <v>821</v>
      </c>
      <c r="U147" s="6" t="s">
        <v>821</v>
      </c>
      <c r="V147" s="6" t="s">
        <v>821</v>
      </c>
      <c r="W147" s="6" t="s">
        <v>820</v>
      </c>
      <c r="X147" s="6" t="s">
        <v>820</v>
      </c>
      <c r="Y147" s="2" t="s">
        <v>820</v>
      </c>
      <c r="Z147" s="2" t="s">
        <v>820</v>
      </c>
      <c r="AA147" s="2" t="s">
        <v>820</v>
      </c>
      <c r="AB147" s="2" t="s">
        <v>820</v>
      </c>
      <c r="AC147" s="2" t="s">
        <v>820</v>
      </c>
      <c r="AD147" s="2" t="s">
        <v>820</v>
      </c>
      <c r="AE147" s="4" t="s">
        <v>821</v>
      </c>
      <c r="AF147" s="2" t="s">
        <v>892</v>
      </c>
      <c r="AG147" s="2" t="s">
        <v>1114</v>
      </c>
      <c r="AH147" s="2" t="s">
        <v>820</v>
      </c>
      <c r="AI147" s="2">
        <v>45603</v>
      </c>
      <c r="AJ147" s="2" t="s">
        <v>877</v>
      </c>
      <c r="AK147" s="2" t="s">
        <v>815</v>
      </c>
      <c r="AL147" s="2" t="s">
        <v>41</v>
      </c>
      <c r="AM147" s="2" t="s">
        <v>489</v>
      </c>
      <c r="AN147" s="2" t="s">
        <v>466</v>
      </c>
      <c r="AO147" s="47" t="s">
        <v>18</v>
      </c>
      <c r="AP147" s="50" t="s">
        <v>1070</v>
      </c>
    </row>
    <row r="148" spans="1:42">
      <c r="A148" s="2">
        <f t="shared" si="9"/>
        <v>147</v>
      </c>
      <c r="B148" s="50" t="s">
        <v>1167</v>
      </c>
      <c r="C148" s="2">
        <v>27</v>
      </c>
      <c r="D148" s="3" t="str">
        <f t="shared" si="7"/>
        <v>[15-44]</v>
      </c>
      <c r="E148" s="2"/>
      <c r="F148" s="2" t="s">
        <v>865</v>
      </c>
      <c r="G148" s="2" t="s">
        <v>1168</v>
      </c>
      <c r="H148" s="41"/>
      <c r="I148" s="155" t="s">
        <v>192</v>
      </c>
      <c r="J148" s="2" t="s">
        <v>193</v>
      </c>
      <c r="K148" s="2" t="s">
        <v>194</v>
      </c>
      <c r="L148" s="9" t="s">
        <v>192</v>
      </c>
      <c r="M148" s="7" t="s">
        <v>997</v>
      </c>
      <c r="N148" s="2" t="s">
        <v>41</v>
      </c>
      <c r="O148" s="7" t="s">
        <v>769</v>
      </c>
      <c r="P148" s="4">
        <v>45596</v>
      </c>
      <c r="Q148" s="5" t="str">
        <f t="shared" si="8"/>
        <v>S44</v>
      </c>
      <c r="R148" s="4">
        <v>45603</v>
      </c>
      <c r="S148" s="6" t="s">
        <v>821</v>
      </c>
      <c r="T148" s="6" t="s">
        <v>821</v>
      </c>
      <c r="U148" s="6" t="s">
        <v>821</v>
      </c>
      <c r="V148" s="6" t="s">
        <v>821</v>
      </c>
      <c r="W148" s="6" t="s">
        <v>820</v>
      </c>
      <c r="X148" s="6" t="s">
        <v>820</v>
      </c>
      <c r="Y148" s="2" t="s">
        <v>820</v>
      </c>
      <c r="Z148" s="2" t="s">
        <v>820</v>
      </c>
      <c r="AA148" s="2" t="s">
        <v>820</v>
      </c>
      <c r="AB148" s="2" t="s">
        <v>820</v>
      </c>
      <c r="AC148" s="2" t="s">
        <v>820</v>
      </c>
      <c r="AD148" s="2" t="s">
        <v>820</v>
      </c>
      <c r="AE148" s="4" t="s">
        <v>821</v>
      </c>
      <c r="AF148" s="2" t="s">
        <v>892</v>
      </c>
      <c r="AG148" s="2" t="s">
        <v>1114</v>
      </c>
      <c r="AH148" s="2" t="s">
        <v>820</v>
      </c>
      <c r="AI148" s="2">
        <v>45602</v>
      </c>
      <c r="AJ148" s="2" t="s">
        <v>877</v>
      </c>
      <c r="AK148" s="2" t="s">
        <v>815</v>
      </c>
      <c r="AL148" s="2" t="s">
        <v>41</v>
      </c>
      <c r="AM148" s="2" t="s">
        <v>480</v>
      </c>
      <c r="AN148" s="2" t="s">
        <v>482</v>
      </c>
      <c r="AO148" s="2" t="s">
        <v>18</v>
      </c>
      <c r="AP148" s="50" t="s">
        <v>1070</v>
      </c>
    </row>
    <row r="149" spans="1:42">
      <c r="A149" s="2">
        <f t="shared" si="9"/>
        <v>148</v>
      </c>
      <c r="B149" s="50" t="s">
        <v>1169</v>
      </c>
      <c r="C149" s="2">
        <v>19</v>
      </c>
      <c r="D149" s="3" t="str">
        <f t="shared" si="7"/>
        <v>[15-44]</v>
      </c>
      <c r="E149" s="2"/>
      <c r="F149" s="2" t="s">
        <v>865</v>
      </c>
      <c r="G149" s="2" t="s">
        <v>1170</v>
      </c>
      <c r="H149" s="41"/>
      <c r="I149" s="155" t="s">
        <v>168</v>
      </c>
      <c r="J149" s="2" t="s">
        <v>169</v>
      </c>
      <c r="K149" s="2" t="s">
        <v>170</v>
      </c>
      <c r="L149" s="9" t="s">
        <v>168</v>
      </c>
      <c r="M149" s="7" t="s">
        <v>1027</v>
      </c>
      <c r="N149" s="2" t="s">
        <v>41</v>
      </c>
      <c r="O149" s="7" t="s">
        <v>769</v>
      </c>
      <c r="P149" s="4">
        <v>45602</v>
      </c>
      <c r="Q149" s="5" t="str">
        <f t="shared" si="8"/>
        <v>S45</v>
      </c>
      <c r="R149" s="4">
        <v>45603</v>
      </c>
      <c r="S149" s="6" t="s">
        <v>821</v>
      </c>
      <c r="T149" s="6" t="s">
        <v>821</v>
      </c>
      <c r="U149" s="6" t="s">
        <v>821</v>
      </c>
      <c r="V149" s="6" t="s">
        <v>821</v>
      </c>
      <c r="W149" s="6" t="s">
        <v>820</v>
      </c>
      <c r="X149" s="6" t="s">
        <v>820</v>
      </c>
      <c r="Y149" s="2" t="s">
        <v>820</v>
      </c>
      <c r="Z149" s="2" t="s">
        <v>820</v>
      </c>
      <c r="AA149" s="2" t="s">
        <v>820</v>
      </c>
      <c r="AB149" s="2" t="s">
        <v>820</v>
      </c>
      <c r="AC149" s="2" t="s">
        <v>820</v>
      </c>
      <c r="AD149" s="2" t="s">
        <v>820</v>
      </c>
      <c r="AE149" s="4" t="s">
        <v>821</v>
      </c>
      <c r="AF149" s="2" t="s">
        <v>892</v>
      </c>
      <c r="AG149" s="2" t="s">
        <v>1114</v>
      </c>
      <c r="AH149" s="2" t="s">
        <v>820</v>
      </c>
      <c r="AI149" s="2">
        <v>45603</v>
      </c>
      <c r="AJ149" s="2" t="s">
        <v>877</v>
      </c>
      <c r="AK149" s="2" t="s">
        <v>815</v>
      </c>
      <c r="AL149" s="2" t="s">
        <v>41</v>
      </c>
      <c r="AM149" s="2" t="s">
        <v>489</v>
      </c>
      <c r="AN149" s="2" t="s">
        <v>491</v>
      </c>
      <c r="AO149" s="47" t="s">
        <v>18</v>
      </c>
      <c r="AP149" s="50" t="s">
        <v>1070</v>
      </c>
    </row>
    <row r="150" spans="1:42">
      <c r="A150" s="2">
        <f t="shared" si="9"/>
        <v>149</v>
      </c>
      <c r="B150" s="50" t="s">
        <v>1171</v>
      </c>
      <c r="C150" s="2">
        <v>23</v>
      </c>
      <c r="D150" s="3" t="str">
        <f t="shared" si="7"/>
        <v>[15-44]</v>
      </c>
      <c r="E150" s="2"/>
      <c r="F150" s="7" t="s">
        <v>896</v>
      </c>
      <c r="G150" s="2" t="s">
        <v>1172</v>
      </c>
      <c r="H150" s="41"/>
      <c r="I150" s="155" t="s">
        <v>195</v>
      </c>
      <c r="J150" s="2" t="s">
        <v>196</v>
      </c>
      <c r="K150" s="2" t="s">
        <v>197</v>
      </c>
      <c r="L150" s="9" t="s">
        <v>957</v>
      </c>
      <c r="M150" s="7" t="s">
        <v>955</v>
      </c>
      <c r="N150" s="2" t="s">
        <v>41</v>
      </c>
      <c r="O150" s="7" t="s">
        <v>769</v>
      </c>
      <c r="P150" s="4">
        <v>45604</v>
      </c>
      <c r="Q150" s="5" t="str">
        <f t="shared" si="8"/>
        <v>S45</v>
      </c>
      <c r="R150" s="4">
        <v>45604</v>
      </c>
      <c r="S150" s="6" t="s">
        <v>821</v>
      </c>
      <c r="T150" s="6" t="s">
        <v>821</v>
      </c>
      <c r="U150" s="6" t="s">
        <v>820</v>
      </c>
      <c r="V150" s="6" t="s">
        <v>820</v>
      </c>
      <c r="W150" s="6" t="s">
        <v>820</v>
      </c>
      <c r="X150" s="6" t="s">
        <v>1173</v>
      </c>
      <c r="Y150" s="2" t="s">
        <v>820</v>
      </c>
      <c r="Z150" s="2" t="s">
        <v>820</v>
      </c>
      <c r="AA150" s="2" t="s">
        <v>820</v>
      </c>
      <c r="AB150" s="2" t="s">
        <v>820</v>
      </c>
      <c r="AC150" s="2" t="s">
        <v>820</v>
      </c>
      <c r="AD150" s="2" t="s">
        <v>820</v>
      </c>
      <c r="AE150" s="4" t="s">
        <v>821</v>
      </c>
      <c r="AF150" s="2" t="s">
        <v>892</v>
      </c>
      <c r="AG150" s="2" t="s">
        <v>1114</v>
      </c>
      <c r="AH150" s="2" t="s">
        <v>821</v>
      </c>
      <c r="AI150" s="2"/>
      <c r="AJ150" s="2" t="s">
        <v>877</v>
      </c>
      <c r="AK150" s="2" t="s">
        <v>815</v>
      </c>
      <c r="AL150" s="2" t="s">
        <v>41</v>
      </c>
      <c r="AM150" s="2" t="s">
        <v>464</v>
      </c>
      <c r="AN150" s="2" t="s">
        <v>473</v>
      </c>
      <c r="AO150" s="47" t="s">
        <v>18</v>
      </c>
      <c r="AP150" s="50" t="s">
        <v>1068</v>
      </c>
    </row>
    <row r="151" spans="1:42">
      <c r="A151" s="2">
        <f t="shared" si="9"/>
        <v>150</v>
      </c>
      <c r="B151" s="50" t="s">
        <v>1174</v>
      </c>
      <c r="C151" s="2">
        <v>37</v>
      </c>
      <c r="D151" s="3" t="str">
        <f t="shared" si="7"/>
        <v>[15-44]</v>
      </c>
      <c r="E151" s="2"/>
      <c r="F151" s="2" t="s">
        <v>865</v>
      </c>
      <c r="G151" s="2" t="s">
        <v>1103</v>
      </c>
      <c r="H151" s="41">
        <v>96818252</v>
      </c>
      <c r="I151" s="155" t="s">
        <v>167</v>
      </c>
      <c r="J151" s="7" t="s">
        <v>46</v>
      </c>
      <c r="K151" s="7" t="s">
        <v>47</v>
      </c>
      <c r="L151" s="9" t="s">
        <v>176</v>
      </c>
      <c r="M151" s="7" t="s">
        <v>955</v>
      </c>
      <c r="N151" s="2" t="s">
        <v>41</v>
      </c>
      <c r="O151" s="7" t="s">
        <v>769</v>
      </c>
      <c r="P151" s="4">
        <v>45604</v>
      </c>
      <c r="Q151" s="5" t="str">
        <f t="shared" si="8"/>
        <v>S45</v>
      </c>
      <c r="R151" s="4">
        <v>45604</v>
      </c>
      <c r="S151" s="6" t="s">
        <v>821</v>
      </c>
      <c r="T151" s="6" t="s">
        <v>821</v>
      </c>
      <c r="U151" s="6" t="s">
        <v>820</v>
      </c>
      <c r="V151" s="6" t="s">
        <v>820</v>
      </c>
      <c r="W151" s="6" t="s">
        <v>820</v>
      </c>
      <c r="X151" s="6" t="s">
        <v>820</v>
      </c>
      <c r="Y151" s="2" t="s">
        <v>820</v>
      </c>
      <c r="Z151" s="2" t="s">
        <v>820</v>
      </c>
      <c r="AA151" s="2" t="s">
        <v>820</v>
      </c>
      <c r="AB151" s="2" t="s">
        <v>820</v>
      </c>
      <c r="AC151" s="2" t="s">
        <v>820</v>
      </c>
      <c r="AD151" s="2" t="s">
        <v>820</v>
      </c>
      <c r="AE151" s="4" t="s">
        <v>821</v>
      </c>
      <c r="AF151" s="2" t="s">
        <v>892</v>
      </c>
      <c r="AG151" s="2" t="s">
        <v>1114</v>
      </c>
      <c r="AH151" s="2" t="s">
        <v>821</v>
      </c>
      <c r="AI151" s="2"/>
      <c r="AJ151" s="2" t="s">
        <v>877</v>
      </c>
      <c r="AK151" s="2" t="s">
        <v>815</v>
      </c>
      <c r="AL151" s="2" t="s">
        <v>41</v>
      </c>
      <c r="AM151" s="2" t="s">
        <v>441</v>
      </c>
      <c r="AN151" s="2" t="s">
        <v>443</v>
      </c>
      <c r="AO151" s="47" t="s">
        <v>18</v>
      </c>
      <c r="AP151" s="50" t="s">
        <v>1068</v>
      </c>
    </row>
    <row r="152" spans="1:42">
      <c r="A152" s="2">
        <f t="shared" si="9"/>
        <v>151</v>
      </c>
      <c r="B152" s="50" t="s">
        <v>1175</v>
      </c>
      <c r="C152" s="2">
        <v>8</v>
      </c>
      <c r="D152" s="3" t="str">
        <f t="shared" si="7"/>
        <v>[5-14]</v>
      </c>
      <c r="E152" s="2"/>
      <c r="F152" s="2" t="s">
        <v>865</v>
      </c>
      <c r="G152" s="2" t="s">
        <v>1148</v>
      </c>
      <c r="H152" s="41">
        <v>96818252</v>
      </c>
      <c r="I152" s="155" t="s">
        <v>167</v>
      </c>
      <c r="J152" s="7" t="s">
        <v>46</v>
      </c>
      <c r="K152" s="7" t="s">
        <v>47</v>
      </c>
      <c r="L152" s="9" t="s">
        <v>176</v>
      </c>
      <c r="M152" s="7" t="s">
        <v>955</v>
      </c>
      <c r="N152" s="2" t="s">
        <v>41</v>
      </c>
      <c r="O152" s="7" t="s">
        <v>769</v>
      </c>
      <c r="P152" s="4">
        <v>45605</v>
      </c>
      <c r="Q152" s="5" t="str">
        <f t="shared" si="8"/>
        <v>S45</v>
      </c>
      <c r="R152" s="4">
        <v>45605</v>
      </c>
      <c r="S152" s="6" t="s">
        <v>821</v>
      </c>
      <c r="T152" s="6" t="s">
        <v>821</v>
      </c>
      <c r="U152" s="6" t="s">
        <v>820</v>
      </c>
      <c r="V152" s="6" t="s">
        <v>821</v>
      </c>
      <c r="W152" s="6" t="s">
        <v>820</v>
      </c>
      <c r="X152" s="6" t="s">
        <v>820</v>
      </c>
      <c r="Y152" s="2" t="s">
        <v>820</v>
      </c>
      <c r="Z152" s="2" t="s">
        <v>820</v>
      </c>
      <c r="AA152" s="2" t="s">
        <v>820</v>
      </c>
      <c r="AB152" s="2" t="s">
        <v>820</v>
      </c>
      <c r="AC152" s="2" t="s">
        <v>820</v>
      </c>
      <c r="AD152" s="2" t="s">
        <v>820</v>
      </c>
      <c r="AE152" s="4" t="s">
        <v>821</v>
      </c>
      <c r="AF152" s="2" t="s">
        <v>892</v>
      </c>
      <c r="AG152" s="2" t="s">
        <v>1114</v>
      </c>
      <c r="AH152" s="2" t="s">
        <v>821</v>
      </c>
      <c r="AI152" s="2">
        <v>45606</v>
      </c>
      <c r="AJ152" s="2" t="s">
        <v>877</v>
      </c>
      <c r="AK152" s="2" t="s">
        <v>815</v>
      </c>
      <c r="AL152" s="2" t="s">
        <v>41</v>
      </c>
      <c r="AM152" s="2" t="s">
        <v>441</v>
      </c>
      <c r="AN152" s="2" t="s">
        <v>443</v>
      </c>
      <c r="AO152" s="47" t="s">
        <v>18</v>
      </c>
      <c r="AP152" s="50" t="s">
        <v>1068</v>
      </c>
    </row>
    <row r="153" spans="1:42">
      <c r="A153" s="2">
        <f t="shared" si="9"/>
        <v>152</v>
      </c>
      <c r="B153" s="50" t="s">
        <v>1176</v>
      </c>
      <c r="C153" s="2">
        <v>65</v>
      </c>
      <c r="D153" s="3" t="str">
        <f t="shared" si="7"/>
        <v>[60 et plus]</v>
      </c>
      <c r="E153" s="2"/>
      <c r="F153" s="7" t="s">
        <v>896</v>
      </c>
      <c r="G153" s="2" t="s">
        <v>984</v>
      </c>
      <c r="H153" s="41">
        <v>99088334</v>
      </c>
      <c r="I153" s="155" t="s">
        <v>167</v>
      </c>
      <c r="J153" s="7" t="s">
        <v>46</v>
      </c>
      <c r="K153" s="7" t="s">
        <v>47</v>
      </c>
      <c r="L153" s="9" t="s">
        <v>176</v>
      </c>
      <c r="M153" s="7" t="s">
        <v>955</v>
      </c>
      <c r="N153" s="2" t="s">
        <v>41</v>
      </c>
      <c r="O153" s="7" t="s">
        <v>769</v>
      </c>
      <c r="P153" s="4">
        <v>45605</v>
      </c>
      <c r="Q153" s="5" t="str">
        <f t="shared" si="8"/>
        <v>S45</v>
      </c>
      <c r="R153" s="4">
        <v>45605</v>
      </c>
      <c r="S153" s="6" t="s">
        <v>821</v>
      </c>
      <c r="T153" s="6" t="s">
        <v>821</v>
      </c>
      <c r="U153" s="6" t="s">
        <v>820</v>
      </c>
      <c r="V153" s="6" t="s">
        <v>820</v>
      </c>
      <c r="W153" s="6" t="s">
        <v>820</v>
      </c>
      <c r="X153" s="6" t="s">
        <v>820</v>
      </c>
      <c r="Y153" s="2" t="s">
        <v>820</v>
      </c>
      <c r="Z153" s="2" t="s">
        <v>820</v>
      </c>
      <c r="AA153" s="2" t="s">
        <v>820</v>
      </c>
      <c r="AB153" s="2" t="s">
        <v>820</v>
      </c>
      <c r="AC153" s="2" t="s">
        <v>820</v>
      </c>
      <c r="AD153" s="2" t="s">
        <v>820</v>
      </c>
      <c r="AE153" s="4" t="s">
        <v>821</v>
      </c>
      <c r="AF153" s="2" t="s">
        <v>892</v>
      </c>
      <c r="AG153" s="2" t="s">
        <v>1114</v>
      </c>
      <c r="AH153" s="2" t="s">
        <v>821</v>
      </c>
      <c r="AI153" s="2">
        <v>45606</v>
      </c>
      <c r="AJ153" s="2" t="s">
        <v>877</v>
      </c>
      <c r="AK153" s="2" t="s">
        <v>815</v>
      </c>
      <c r="AL153" s="2" t="s">
        <v>41</v>
      </c>
      <c r="AM153" s="2" t="s">
        <v>441</v>
      </c>
      <c r="AN153" s="2" t="s">
        <v>443</v>
      </c>
      <c r="AO153" s="47" t="s">
        <v>18</v>
      </c>
      <c r="AP153" s="50" t="s">
        <v>1068</v>
      </c>
    </row>
    <row r="154" spans="1:42">
      <c r="A154" s="2">
        <f t="shared" si="9"/>
        <v>153</v>
      </c>
      <c r="B154" s="50" t="s">
        <v>1177</v>
      </c>
      <c r="C154" s="2">
        <v>36</v>
      </c>
      <c r="D154" s="3" t="str">
        <f t="shared" si="7"/>
        <v>[15-44]</v>
      </c>
      <c r="E154" s="2"/>
      <c r="F154" s="2" t="s">
        <v>865</v>
      </c>
      <c r="G154" s="2" t="s">
        <v>1178</v>
      </c>
      <c r="H154" s="41">
        <v>98601400</v>
      </c>
      <c r="I154" s="155" t="s">
        <v>168</v>
      </c>
      <c r="J154" s="2" t="s">
        <v>169</v>
      </c>
      <c r="K154" s="2" t="s">
        <v>170</v>
      </c>
      <c r="L154" s="9" t="s">
        <v>168</v>
      </c>
      <c r="M154" s="7" t="s">
        <v>1027</v>
      </c>
      <c r="N154" s="2" t="s">
        <v>41</v>
      </c>
      <c r="O154" s="7" t="s">
        <v>769</v>
      </c>
      <c r="P154" s="4">
        <v>45604</v>
      </c>
      <c r="Q154" s="5" t="str">
        <f t="shared" si="8"/>
        <v>S45</v>
      </c>
      <c r="R154" s="4">
        <v>45605</v>
      </c>
      <c r="S154" s="6" t="s">
        <v>821</v>
      </c>
      <c r="T154" s="6" t="s">
        <v>821</v>
      </c>
      <c r="U154" s="6" t="s">
        <v>820</v>
      </c>
      <c r="V154" s="6" t="s">
        <v>820</v>
      </c>
      <c r="W154" s="6" t="s">
        <v>821</v>
      </c>
      <c r="X154" s="6" t="s">
        <v>820</v>
      </c>
      <c r="Y154" s="2" t="s">
        <v>820</v>
      </c>
      <c r="Z154" s="2" t="s">
        <v>820</v>
      </c>
      <c r="AA154" s="2" t="s">
        <v>820</v>
      </c>
      <c r="AB154" s="2" t="s">
        <v>820</v>
      </c>
      <c r="AC154" s="2" t="s">
        <v>820</v>
      </c>
      <c r="AD154" s="2" t="s">
        <v>820</v>
      </c>
      <c r="AE154" s="4" t="s">
        <v>821</v>
      </c>
      <c r="AF154" s="2" t="s">
        <v>892</v>
      </c>
      <c r="AG154" s="2" t="s">
        <v>1114</v>
      </c>
      <c r="AH154" s="2" t="s">
        <v>821</v>
      </c>
      <c r="AI154" s="2"/>
      <c r="AJ154" s="2" t="s">
        <v>877</v>
      </c>
      <c r="AK154" s="2" t="s">
        <v>815</v>
      </c>
      <c r="AL154" s="2" t="s">
        <v>41</v>
      </c>
      <c r="AM154" s="2" t="s">
        <v>489</v>
      </c>
      <c r="AN154" s="2" t="s">
        <v>491</v>
      </c>
      <c r="AO154" s="2" t="s">
        <v>18</v>
      </c>
      <c r="AP154" s="50" t="s">
        <v>1070</v>
      </c>
    </row>
    <row r="155" spans="1:42">
      <c r="A155" s="2">
        <f t="shared" si="9"/>
        <v>154</v>
      </c>
      <c r="B155" s="50" t="s">
        <v>1179</v>
      </c>
      <c r="C155" s="2">
        <v>50</v>
      </c>
      <c r="D155" s="3" t="str">
        <f t="shared" si="7"/>
        <v>[45-59]</v>
      </c>
      <c r="E155" s="2"/>
      <c r="F155" s="2" t="s">
        <v>865</v>
      </c>
      <c r="G155" s="2" t="s">
        <v>985</v>
      </c>
      <c r="H155" s="41">
        <v>98674691</v>
      </c>
      <c r="I155" s="155" t="s">
        <v>80</v>
      </c>
      <c r="J155" t="s">
        <v>81</v>
      </c>
      <c r="K155" t="s">
        <v>82</v>
      </c>
      <c r="L155" s="9" t="s">
        <v>176</v>
      </c>
      <c r="M155" s="7" t="s">
        <v>955</v>
      </c>
      <c r="N155" s="2" t="s">
        <v>41</v>
      </c>
      <c r="O155" s="7" t="s">
        <v>769</v>
      </c>
      <c r="P155" s="4">
        <v>45605</v>
      </c>
      <c r="Q155" s="5" t="str">
        <f t="shared" si="8"/>
        <v>S45</v>
      </c>
      <c r="R155" s="4">
        <v>45605</v>
      </c>
      <c r="S155" s="6" t="s">
        <v>821</v>
      </c>
      <c r="T155" s="6" t="s">
        <v>821</v>
      </c>
      <c r="U155" s="6" t="s">
        <v>820</v>
      </c>
      <c r="V155" s="6" t="s">
        <v>820</v>
      </c>
      <c r="W155" s="6" t="s">
        <v>821</v>
      </c>
      <c r="X155" s="6" t="s">
        <v>820</v>
      </c>
      <c r="Y155" s="2" t="s">
        <v>820</v>
      </c>
      <c r="Z155" s="2" t="s">
        <v>820</v>
      </c>
      <c r="AA155" s="2" t="s">
        <v>820</v>
      </c>
      <c r="AB155" s="2" t="s">
        <v>820</v>
      </c>
      <c r="AC155" s="2" t="s">
        <v>820</v>
      </c>
      <c r="AD155" s="2" t="s">
        <v>820</v>
      </c>
      <c r="AE155" s="4" t="s">
        <v>821</v>
      </c>
      <c r="AF155" s="2" t="s">
        <v>875</v>
      </c>
      <c r="AG155" s="2" t="s">
        <v>1114</v>
      </c>
      <c r="AH155" s="2" t="s">
        <v>821</v>
      </c>
      <c r="AI155" s="2"/>
      <c r="AJ155" s="2" t="s">
        <v>877</v>
      </c>
      <c r="AK155" s="2" t="s">
        <v>814</v>
      </c>
      <c r="AL155" s="2" t="s">
        <v>41</v>
      </c>
      <c r="AM155" s="2" t="s">
        <v>441</v>
      </c>
      <c r="AN155" s="2" t="s">
        <v>457</v>
      </c>
      <c r="AO155" s="47" t="s">
        <v>10</v>
      </c>
      <c r="AP155" s="50" t="s">
        <v>1068</v>
      </c>
    </row>
    <row r="156" spans="1:42">
      <c r="A156" s="2">
        <f t="shared" si="9"/>
        <v>155</v>
      </c>
      <c r="B156" s="50" t="s">
        <v>1180</v>
      </c>
      <c r="C156" s="2">
        <v>39</v>
      </c>
      <c r="D156" s="3" t="str">
        <f t="shared" si="7"/>
        <v>[15-44]</v>
      </c>
      <c r="E156" s="2"/>
      <c r="F156" s="2" t="s">
        <v>865</v>
      </c>
      <c r="G156" s="2" t="s">
        <v>985</v>
      </c>
      <c r="H156" s="41"/>
      <c r="I156" s="155" t="s">
        <v>80</v>
      </c>
      <c r="J156" t="s">
        <v>81</v>
      </c>
      <c r="K156" t="s">
        <v>82</v>
      </c>
      <c r="L156" s="9" t="s">
        <v>176</v>
      </c>
      <c r="M156" s="7" t="s">
        <v>955</v>
      </c>
      <c r="N156" s="2" t="s">
        <v>41</v>
      </c>
      <c r="O156" s="7" t="s">
        <v>769</v>
      </c>
      <c r="P156" s="4">
        <v>45605</v>
      </c>
      <c r="Q156" s="5" t="str">
        <f t="shared" si="8"/>
        <v>S45</v>
      </c>
      <c r="R156" s="4">
        <v>45605</v>
      </c>
      <c r="S156" s="6" t="s">
        <v>821</v>
      </c>
      <c r="T156" s="6" t="s">
        <v>821</v>
      </c>
      <c r="U156" s="6" t="s">
        <v>820</v>
      </c>
      <c r="V156" s="6" t="s">
        <v>821</v>
      </c>
      <c r="W156" s="6" t="s">
        <v>821</v>
      </c>
      <c r="X156" s="6" t="s">
        <v>820</v>
      </c>
      <c r="Y156" s="2" t="s">
        <v>820</v>
      </c>
      <c r="Z156" s="2" t="s">
        <v>820</v>
      </c>
      <c r="AA156" s="2" t="s">
        <v>820</v>
      </c>
      <c r="AB156" s="2" t="s">
        <v>820</v>
      </c>
      <c r="AC156" s="2" t="s">
        <v>820</v>
      </c>
      <c r="AD156" s="2" t="s">
        <v>820</v>
      </c>
      <c r="AE156" s="4" t="s">
        <v>821</v>
      </c>
      <c r="AF156" s="2" t="s">
        <v>875</v>
      </c>
      <c r="AG156" s="2" t="s">
        <v>1114</v>
      </c>
      <c r="AH156" s="2" t="s">
        <v>821</v>
      </c>
      <c r="AI156" s="2"/>
      <c r="AJ156" s="2" t="s">
        <v>877</v>
      </c>
      <c r="AK156" s="2" t="s">
        <v>814</v>
      </c>
      <c r="AL156" s="2" t="s">
        <v>41</v>
      </c>
      <c r="AM156" s="2" t="s">
        <v>441</v>
      </c>
      <c r="AN156" s="2" t="s">
        <v>457</v>
      </c>
      <c r="AO156" s="2" t="s">
        <v>10</v>
      </c>
      <c r="AP156" s="50" t="s">
        <v>1068</v>
      </c>
    </row>
    <row r="157" spans="1:42">
      <c r="A157" s="2">
        <f t="shared" si="9"/>
        <v>156</v>
      </c>
      <c r="B157" s="50" t="s">
        <v>1404</v>
      </c>
      <c r="C157" s="2">
        <v>72</v>
      </c>
      <c r="D157" s="3" t="str">
        <f t="shared" si="7"/>
        <v>[60 et plus]</v>
      </c>
      <c r="E157" s="2"/>
      <c r="F157" s="2" t="s">
        <v>865</v>
      </c>
      <c r="G157" s="2" t="s">
        <v>1024</v>
      </c>
      <c r="H157" s="41"/>
      <c r="I157" s="155" t="s">
        <v>25</v>
      </c>
      <c r="J157" s="2" t="s">
        <v>198</v>
      </c>
      <c r="K157" s="2" t="s">
        <v>199</v>
      </c>
      <c r="L157" s="9" t="s">
        <v>869</v>
      </c>
      <c r="M157" s="2" t="s">
        <v>425</v>
      </c>
      <c r="N157" s="2" t="s">
        <v>13</v>
      </c>
      <c r="O157" s="7" t="s">
        <v>14</v>
      </c>
      <c r="P157" s="4">
        <v>45563</v>
      </c>
      <c r="Q157" s="5" t="str">
        <f t="shared" si="8"/>
        <v>S39</v>
      </c>
      <c r="R157" s="4">
        <v>45565</v>
      </c>
      <c r="S157" s="6" t="s">
        <v>873</v>
      </c>
      <c r="T157" s="6" t="s">
        <v>870</v>
      </c>
      <c r="U157" s="6" t="s">
        <v>870</v>
      </c>
      <c r="V157" s="6" t="s">
        <v>870</v>
      </c>
      <c r="W157" s="6" t="s">
        <v>873</v>
      </c>
      <c r="X157" s="6"/>
      <c r="Y157" s="2" t="s">
        <v>871</v>
      </c>
      <c r="Z157" s="2" t="s">
        <v>871</v>
      </c>
      <c r="AA157" s="2" t="s">
        <v>871</v>
      </c>
      <c r="AB157" s="2" t="s">
        <v>871</v>
      </c>
      <c r="AC157" s="2" t="s">
        <v>1025</v>
      </c>
      <c r="AD157" s="2" t="s">
        <v>871</v>
      </c>
      <c r="AE157" s="4" t="s">
        <v>870</v>
      </c>
      <c r="AF157" s="2" t="s">
        <v>892</v>
      </c>
      <c r="AG157" s="2" t="s">
        <v>903</v>
      </c>
      <c r="AH157" s="2" t="s">
        <v>873</v>
      </c>
      <c r="AI157" s="2">
        <v>45567</v>
      </c>
      <c r="AJ157" s="2" t="s">
        <v>877</v>
      </c>
      <c r="AK157" s="2" t="s">
        <v>815</v>
      </c>
      <c r="AL157" s="2" t="s">
        <v>13</v>
      </c>
      <c r="AM157" s="2" t="s">
        <v>425</v>
      </c>
      <c r="AN157" s="2" t="s">
        <v>280</v>
      </c>
      <c r="AO157" s="47" t="s">
        <v>18</v>
      </c>
      <c r="AP157" s="1" t="s">
        <v>834</v>
      </c>
    </row>
    <row r="158" spans="1:42">
      <c r="A158" s="2">
        <f t="shared" si="9"/>
        <v>157</v>
      </c>
      <c r="B158" s="50" t="s">
        <v>1181</v>
      </c>
      <c r="C158" s="2">
        <v>35</v>
      </c>
      <c r="D158" s="3" t="str">
        <f t="shared" si="7"/>
        <v>[15-44]</v>
      </c>
      <c r="E158" s="2"/>
      <c r="F158" s="7" t="s">
        <v>896</v>
      </c>
      <c r="G158" s="2" t="s">
        <v>889</v>
      </c>
      <c r="H158" s="41"/>
      <c r="I158" s="155" t="s">
        <v>140</v>
      </c>
      <c r="J158" s="2" t="s">
        <v>200</v>
      </c>
      <c r="K158" s="2" t="s">
        <v>201</v>
      </c>
      <c r="L158" s="9" t="s">
        <v>1130</v>
      </c>
      <c r="M158" s="2" t="s">
        <v>425</v>
      </c>
      <c r="N158" s="2" t="s">
        <v>13</v>
      </c>
      <c r="O158" s="7" t="s">
        <v>14</v>
      </c>
      <c r="P158" s="4">
        <v>45599</v>
      </c>
      <c r="Q158" s="5" t="str">
        <f t="shared" si="8"/>
        <v>S44</v>
      </c>
      <c r="R158" s="4">
        <v>45599</v>
      </c>
      <c r="S158" s="6" t="s">
        <v>870</v>
      </c>
      <c r="T158" s="6" t="s">
        <v>870</v>
      </c>
      <c r="U158" s="6" t="s">
        <v>871</v>
      </c>
      <c r="V158" s="6" t="s">
        <v>871</v>
      </c>
      <c r="W158" s="6" t="s">
        <v>913</v>
      </c>
      <c r="X158" s="6"/>
      <c r="Y158" s="2" t="s">
        <v>894</v>
      </c>
      <c r="Z158" s="2" t="s">
        <v>871</v>
      </c>
      <c r="AA158" s="2" t="s">
        <v>871</v>
      </c>
      <c r="AB158" s="2" t="s">
        <v>871</v>
      </c>
      <c r="AC158" s="2" t="s">
        <v>919</v>
      </c>
      <c r="AD158" s="2" t="s">
        <v>897</v>
      </c>
      <c r="AE158" s="4" t="s">
        <v>873</v>
      </c>
      <c r="AF158" s="2" t="s">
        <v>892</v>
      </c>
      <c r="AG158" s="2" t="s">
        <v>903</v>
      </c>
      <c r="AH158" s="2" t="s">
        <v>913</v>
      </c>
      <c r="AI158" s="2">
        <v>45599</v>
      </c>
      <c r="AJ158" s="2" t="s">
        <v>877</v>
      </c>
      <c r="AK158" s="2" t="s">
        <v>815</v>
      </c>
      <c r="AL158" s="2" t="s">
        <v>13</v>
      </c>
      <c r="AM158" s="2" t="s">
        <v>425</v>
      </c>
      <c r="AN158" s="2" t="s">
        <v>140</v>
      </c>
      <c r="AO158" s="47" t="s">
        <v>18</v>
      </c>
      <c r="AP158" s="1" t="s">
        <v>834</v>
      </c>
    </row>
    <row r="159" spans="1:42">
      <c r="A159" s="2">
        <f t="shared" si="9"/>
        <v>158</v>
      </c>
      <c r="B159" s="50" t="s">
        <v>1182</v>
      </c>
      <c r="C159" s="2">
        <v>5</v>
      </c>
      <c r="D159" s="3" t="str">
        <f t="shared" si="7"/>
        <v>[5-14]</v>
      </c>
      <c r="E159" s="2"/>
      <c r="F159" s="7" t="s">
        <v>896</v>
      </c>
      <c r="G159" s="2" t="s">
        <v>1014</v>
      </c>
      <c r="H159" s="41">
        <v>71130254</v>
      </c>
      <c r="I159" s="155" t="s">
        <v>148</v>
      </c>
      <c r="J159" s="2" t="s">
        <v>149</v>
      </c>
      <c r="K159" s="2" t="s">
        <v>150</v>
      </c>
      <c r="L159" s="9" t="s">
        <v>1183</v>
      </c>
      <c r="M159" s="2" t="s">
        <v>1087</v>
      </c>
      <c r="N159" s="2" t="s">
        <v>789</v>
      </c>
      <c r="O159" s="7" t="s">
        <v>769</v>
      </c>
      <c r="P159" s="4">
        <v>45599</v>
      </c>
      <c r="Q159" s="5" t="str">
        <f t="shared" si="8"/>
        <v>S44</v>
      </c>
      <c r="R159" s="4">
        <v>45600</v>
      </c>
      <c r="S159" s="6" t="s">
        <v>821</v>
      </c>
      <c r="T159" s="6" t="s">
        <v>820</v>
      </c>
      <c r="U159" s="6" t="s">
        <v>820</v>
      </c>
      <c r="V159" s="6" t="s">
        <v>820</v>
      </c>
      <c r="W159" s="6" t="s">
        <v>820</v>
      </c>
      <c r="X159" s="6" t="s">
        <v>820</v>
      </c>
      <c r="Y159" s="2" t="s">
        <v>821</v>
      </c>
      <c r="Z159" s="2" t="s">
        <v>821</v>
      </c>
      <c r="AA159" s="2" t="s">
        <v>821</v>
      </c>
      <c r="AB159" s="2" t="s">
        <v>820</v>
      </c>
      <c r="AC159" s="2" t="s">
        <v>1184</v>
      </c>
      <c r="AD159" s="2" t="s">
        <v>820</v>
      </c>
      <c r="AE159" s="4" t="s">
        <v>821</v>
      </c>
      <c r="AF159" s="2" t="s">
        <v>892</v>
      </c>
      <c r="AG159" s="2" t="s">
        <v>1114</v>
      </c>
      <c r="AH159" s="2" t="s">
        <v>821</v>
      </c>
      <c r="AI159" s="2">
        <v>45601</v>
      </c>
      <c r="AJ159" s="2" t="s">
        <v>877</v>
      </c>
      <c r="AK159" s="2" t="s">
        <v>815</v>
      </c>
      <c r="AL159" s="2" t="s">
        <v>537</v>
      </c>
      <c r="AM159" s="2" t="s">
        <v>553</v>
      </c>
      <c r="AN159" s="2" t="s">
        <v>555</v>
      </c>
      <c r="AO159" s="2" t="s">
        <v>18</v>
      </c>
      <c r="AP159" s="50" t="s">
        <v>1068</v>
      </c>
    </row>
    <row r="160" spans="1:42">
      <c r="A160" s="2">
        <f t="shared" si="9"/>
        <v>159</v>
      </c>
      <c r="B160" s="50" t="s">
        <v>1185</v>
      </c>
      <c r="C160" s="2">
        <v>35</v>
      </c>
      <c r="D160" s="3" t="str">
        <f t="shared" si="7"/>
        <v>[15-44]</v>
      </c>
      <c r="E160" s="2"/>
      <c r="F160" s="2" t="s">
        <v>865</v>
      </c>
      <c r="G160" s="2" t="s">
        <v>1103</v>
      </c>
      <c r="H160" s="41"/>
      <c r="I160" s="155" t="s">
        <v>151</v>
      </c>
      <c r="J160" s="1" t="s">
        <v>152</v>
      </c>
      <c r="K160" s="1" t="s">
        <v>153</v>
      </c>
      <c r="L160" s="9" t="s">
        <v>1186</v>
      </c>
      <c r="M160" s="2" t="s">
        <v>1087</v>
      </c>
      <c r="N160" s="2" t="s">
        <v>789</v>
      </c>
      <c r="O160" s="7" t="s">
        <v>769</v>
      </c>
      <c r="P160" s="4">
        <v>45605</v>
      </c>
      <c r="Q160" s="5" t="str">
        <f t="shared" si="8"/>
        <v>S45</v>
      </c>
      <c r="R160" s="4">
        <v>45605</v>
      </c>
      <c r="S160" s="6" t="s">
        <v>821</v>
      </c>
      <c r="T160" s="6" t="s">
        <v>821</v>
      </c>
      <c r="U160" s="6" t="s">
        <v>820</v>
      </c>
      <c r="V160" s="6" t="s">
        <v>820</v>
      </c>
      <c r="W160" s="6" t="s">
        <v>820</v>
      </c>
      <c r="X160" s="6" t="s">
        <v>820</v>
      </c>
      <c r="Y160" s="2" t="s">
        <v>1100</v>
      </c>
      <c r="Z160" s="2" t="s">
        <v>820</v>
      </c>
      <c r="AA160" s="2" t="s">
        <v>820</v>
      </c>
      <c r="AB160" s="2" t="s">
        <v>820</v>
      </c>
      <c r="AC160" s="2" t="s">
        <v>1184</v>
      </c>
      <c r="AD160" s="2" t="s">
        <v>820</v>
      </c>
      <c r="AE160" s="4" t="s">
        <v>821</v>
      </c>
      <c r="AF160" s="2" t="s">
        <v>875</v>
      </c>
      <c r="AG160" s="2" t="s">
        <v>1114</v>
      </c>
      <c r="AH160" s="2" t="s">
        <v>821</v>
      </c>
      <c r="AI160" s="2"/>
      <c r="AJ160" s="2" t="s">
        <v>877</v>
      </c>
      <c r="AK160" s="2" t="s">
        <v>814</v>
      </c>
      <c r="AL160" s="2" t="s">
        <v>537</v>
      </c>
      <c r="AM160" s="2" t="s">
        <v>539</v>
      </c>
      <c r="AN160" s="2" t="s">
        <v>702</v>
      </c>
      <c r="AO160" s="47" t="s">
        <v>10</v>
      </c>
      <c r="AP160" s="1" t="s">
        <v>834</v>
      </c>
    </row>
    <row r="161" spans="1:42">
      <c r="A161" s="2">
        <f t="shared" si="9"/>
        <v>160</v>
      </c>
      <c r="B161" s="50" t="s">
        <v>1187</v>
      </c>
      <c r="C161" s="2">
        <v>20</v>
      </c>
      <c r="D161" s="3" t="str">
        <f t="shared" si="7"/>
        <v>[15-44]</v>
      </c>
      <c r="E161" s="2"/>
      <c r="F161" s="2" t="s">
        <v>865</v>
      </c>
      <c r="G161" s="2" t="s">
        <v>1035</v>
      </c>
      <c r="H161" s="41">
        <v>91512092</v>
      </c>
      <c r="I161" s="155" t="s">
        <v>154</v>
      </c>
      <c r="J161" s="2" t="s">
        <v>155</v>
      </c>
      <c r="K161" s="1" t="s">
        <v>156</v>
      </c>
      <c r="L161" s="9" t="s">
        <v>1188</v>
      </c>
      <c r="M161" s="7" t="s">
        <v>261</v>
      </c>
      <c r="N161" s="2" t="s">
        <v>778</v>
      </c>
      <c r="O161" s="7" t="s">
        <v>14</v>
      </c>
      <c r="P161" s="4">
        <v>45582</v>
      </c>
      <c r="Q161" s="5" t="str">
        <f t="shared" si="8"/>
        <v>S42</v>
      </c>
      <c r="R161" s="4">
        <v>45585</v>
      </c>
      <c r="S161" s="6" t="s">
        <v>873</v>
      </c>
      <c r="T161" s="6" t="s">
        <v>913</v>
      </c>
      <c r="U161" s="6" t="s">
        <v>873</v>
      </c>
      <c r="V161" s="6" t="s">
        <v>873</v>
      </c>
      <c r="W161" s="6" t="s">
        <v>913</v>
      </c>
      <c r="X161" s="6" t="s">
        <v>1189</v>
      </c>
      <c r="Y161" s="2" t="s">
        <v>1190</v>
      </c>
      <c r="Z161" s="2" t="s">
        <v>913</v>
      </c>
      <c r="AA161" s="2" t="s">
        <v>913</v>
      </c>
      <c r="AB161" s="2" t="s">
        <v>913</v>
      </c>
      <c r="AC161" s="2" t="s">
        <v>874</v>
      </c>
      <c r="AD161" s="2" t="s">
        <v>873</v>
      </c>
      <c r="AE161" s="4" t="s">
        <v>913</v>
      </c>
      <c r="AF161" s="7" t="s">
        <v>909</v>
      </c>
      <c r="AG161" s="2" t="s">
        <v>1066</v>
      </c>
      <c r="AH161" s="2" t="s">
        <v>873</v>
      </c>
      <c r="AI161" s="2">
        <v>45585</v>
      </c>
      <c r="AJ161" s="2" t="s">
        <v>884</v>
      </c>
      <c r="AK161" s="2" t="s">
        <v>815</v>
      </c>
      <c r="AL161" s="2" t="s">
        <v>228</v>
      </c>
      <c r="AM161" s="2" t="s">
        <v>261</v>
      </c>
      <c r="AN161" s="2" t="s">
        <v>228</v>
      </c>
      <c r="AO161" s="2" t="s">
        <v>18</v>
      </c>
      <c r="AP161" s="100" t="s">
        <v>834</v>
      </c>
    </row>
    <row r="162" spans="1:42">
      <c r="A162" s="2">
        <f t="shared" si="9"/>
        <v>161</v>
      </c>
      <c r="B162" s="50" t="s">
        <v>1191</v>
      </c>
      <c r="C162" s="2">
        <v>45</v>
      </c>
      <c r="D162" s="3" t="str">
        <f t="shared" si="7"/>
        <v>[45-59]</v>
      </c>
      <c r="E162" s="2"/>
      <c r="F162" s="7" t="s">
        <v>896</v>
      </c>
      <c r="G162" s="2" t="s">
        <v>1099</v>
      </c>
      <c r="H162" s="41">
        <v>93341294</v>
      </c>
      <c r="I162" s="155" t="s">
        <v>157</v>
      </c>
      <c r="J162" s="2" t="s">
        <v>158</v>
      </c>
      <c r="K162" s="1" t="s">
        <v>159</v>
      </c>
      <c r="L162" s="9" t="s">
        <v>1192</v>
      </c>
      <c r="M162" s="2" t="s">
        <v>230</v>
      </c>
      <c r="N162" s="2" t="s">
        <v>778</v>
      </c>
      <c r="O162" s="7" t="s">
        <v>14</v>
      </c>
      <c r="P162" s="4">
        <v>45597</v>
      </c>
      <c r="Q162" s="5" t="str">
        <f t="shared" si="8"/>
        <v>S44</v>
      </c>
      <c r="R162" s="4">
        <v>45601</v>
      </c>
      <c r="S162" s="6" t="s">
        <v>873</v>
      </c>
      <c r="T162" s="6" t="s">
        <v>873</v>
      </c>
      <c r="U162" s="6" t="s">
        <v>873</v>
      </c>
      <c r="V162" s="6" t="s">
        <v>873</v>
      </c>
      <c r="W162" s="6" t="s">
        <v>913</v>
      </c>
      <c r="X162" s="6" t="s">
        <v>1193</v>
      </c>
      <c r="Y162" s="2" t="s">
        <v>913</v>
      </c>
      <c r="Z162" s="2" t="s">
        <v>913</v>
      </c>
      <c r="AA162" s="2" t="s">
        <v>913</v>
      </c>
      <c r="AB162" s="2" t="s">
        <v>913</v>
      </c>
      <c r="AC162" s="2" t="s">
        <v>1016</v>
      </c>
      <c r="AD162" s="2" t="s">
        <v>873</v>
      </c>
      <c r="AE162" s="4" t="s">
        <v>873</v>
      </c>
      <c r="AF162" s="2" t="s">
        <v>892</v>
      </c>
      <c r="AG162" s="2" t="s">
        <v>903</v>
      </c>
      <c r="AH162" s="2" t="s">
        <v>913</v>
      </c>
      <c r="AI162" s="2">
        <v>45601</v>
      </c>
      <c r="AJ162" s="2" t="s">
        <v>877</v>
      </c>
      <c r="AK162" s="2" t="s">
        <v>815</v>
      </c>
      <c r="AL162" s="2" t="s">
        <v>228</v>
      </c>
      <c r="AM162" s="2" t="s">
        <v>230</v>
      </c>
      <c r="AN162" s="2" t="s">
        <v>228</v>
      </c>
      <c r="AO162" s="47" t="s">
        <v>18</v>
      </c>
      <c r="AP162" s="1" t="s">
        <v>834</v>
      </c>
    </row>
    <row r="163" spans="1:42">
      <c r="A163" s="2">
        <f t="shared" si="9"/>
        <v>162</v>
      </c>
      <c r="B163" s="50" t="s">
        <v>1194</v>
      </c>
      <c r="C163" s="2">
        <v>2</v>
      </c>
      <c r="D163" s="3" t="str">
        <f t="shared" si="7"/>
        <v>[0-2]</v>
      </c>
      <c r="E163" s="2"/>
      <c r="F163" s="2" t="s">
        <v>865</v>
      </c>
      <c r="G163" s="2" t="s">
        <v>1014</v>
      </c>
      <c r="H163" s="41" t="s">
        <v>1195</v>
      </c>
      <c r="I163" s="155" t="s">
        <v>160</v>
      </c>
      <c r="J163" s="2" t="s">
        <v>161</v>
      </c>
      <c r="K163" s="1" t="s">
        <v>162</v>
      </c>
      <c r="L163" s="9" t="s">
        <v>1015</v>
      </c>
      <c r="M163" s="7" t="s">
        <v>230</v>
      </c>
      <c r="N163" s="2" t="s">
        <v>778</v>
      </c>
      <c r="O163" s="7" t="s">
        <v>14</v>
      </c>
      <c r="P163" s="4">
        <v>45601</v>
      </c>
      <c r="Q163" s="5" t="str">
        <f t="shared" si="8"/>
        <v>S45</v>
      </c>
      <c r="R163" s="4">
        <v>45602</v>
      </c>
      <c r="S163" s="6" t="s">
        <v>873</v>
      </c>
      <c r="T163" s="6" t="s">
        <v>873</v>
      </c>
      <c r="U163" s="6" t="s">
        <v>873</v>
      </c>
      <c r="V163" s="6" t="s">
        <v>873</v>
      </c>
      <c r="W163" s="6" t="s">
        <v>873</v>
      </c>
      <c r="X163" s="6" t="s">
        <v>1196</v>
      </c>
      <c r="Y163" s="2" t="s">
        <v>913</v>
      </c>
      <c r="Z163" s="2" t="s">
        <v>913</v>
      </c>
      <c r="AA163" s="2" t="s">
        <v>913</v>
      </c>
      <c r="AB163" s="2" t="s">
        <v>913</v>
      </c>
      <c r="AC163" s="2" t="s">
        <v>950</v>
      </c>
      <c r="AD163" s="2" t="s">
        <v>873</v>
      </c>
      <c r="AE163" s="4" t="s">
        <v>873</v>
      </c>
      <c r="AF163" s="2" t="s">
        <v>875</v>
      </c>
      <c r="AG163" s="50" t="s">
        <v>876</v>
      </c>
      <c r="AH163" s="2" t="s">
        <v>873</v>
      </c>
      <c r="AI163" s="2">
        <v>45606</v>
      </c>
      <c r="AJ163" s="2" t="s">
        <v>877</v>
      </c>
      <c r="AK163" s="2" t="s">
        <v>814</v>
      </c>
      <c r="AL163" s="2" t="s">
        <v>228</v>
      </c>
      <c r="AM163" s="2" t="s">
        <v>230</v>
      </c>
      <c r="AN163" s="2" t="s">
        <v>228</v>
      </c>
      <c r="AO163" s="2" t="s">
        <v>10</v>
      </c>
      <c r="AP163" s="1" t="s">
        <v>834</v>
      </c>
    </row>
    <row r="164" spans="1:42">
      <c r="A164" s="2">
        <f t="shared" si="9"/>
        <v>163</v>
      </c>
      <c r="B164" s="50" t="s">
        <v>1197</v>
      </c>
      <c r="C164" s="2">
        <v>15</v>
      </c>
      <c r="D164" s="3" t="str">
        <f t="shared" si="7"/>
        <v>[15-44]</v>
      </c>
      <c r="E164" s="2"/>
      <c r="F164" s="2" t="s">
        <v>865</v>
      </c>
      <c r="G164" s="2" t="s">
        <v>889</v>
      </c>
      <c r="H164" s="41" t="s">
        <v>1195</v>
      </c>
      <c r="I164" s="155" t="s">
        <v>160</v>
      </c>
      <c r="J164" s="2" t="s">
        <v>161</v>
      </c>
      <c r="K164" s="1" t="s">
        <v>162</v>
      </c>
      <c r="L164" s="9" t="s">
        <v>1015</v>
      </c>
      <c r="M164" s="2" t="s">
        <v>253</v>
      </c>
      <c r="N164" s="2" t="s">
        <v>778</v>
      </c>
      <c r="O164" s="7" t="s">
        <v>14</v>
      </c>
      <c r="P164" s="4">
        <v>45601</v>
      </c>
      <c r="Q164" s="5" t="str">
        <f t="shared" si="8"/>
        <v>S45</v>
      </c>
      <c r="R164" s="4">
        <v>45602</v>
      </c>
      <c r="S164" s="6" t="s">
        <v>873</v>
      </c>
      <c r="T164" s="6" t="s">
        <v>873</v>
      </c>
      <c r="U164" s="6" t="s">
        <v>873</v>
      </c>
      <c r="V164" s="6" t="s">
        <v>873</v>
      </c>
      <c r="W164" s="6" t="s">
        <v>873</v>
      </c>
      <c r="X164" s="6" t="s">
        <v>1196</v>
      </c>
      <c r="Y164" s="2" t="s">
        <v>913</v>
      </c>
      <c r="Z164" s="2" t="s">
        <v>913</v>
      </c>
      <c r="AA164" s="2" t="s">
        <v>913</v>
      </c>
      <c r="AB164" s="2" t="s">
        <v>913</v>
      </c>
      <c r="AC164" s="2" t="s">
        <v>950</v>
      </c>
      <c r="AD164" s="2" t="s">
        <v>873</v>
      </c>
      <c r="AE164" s="4" t="s">
        <v>873</v>
      </c>
      <c r="AF164" s="2" t="s">
        <v>875</v>
      </c>
      <c r="AG164" s="50" t="s">
        <v>876</v>
      </c>
      <c r="AH164" s="2" t="s">
        <v>873</v>
      </c>
      <c r="AI164" s="2">
        <v>45606</v>
      </c>
      <c r="AJ164" s="2" t="s">
        <v>877</v>
      </c>
      <c r="AK164" s="2" t="s">
        <v>814</v>
      </c>
      <c r="AL164" s="2" t="s">
        <v>228</v>
      </c>
      <c r="AM164" s="2" t="s">
        <v>253</v>
      </c>
      <c r="AN164" s="2" t="s">
        <v>228</v>
      </c>
      <c r="AO164" s="47" t="s">
        <v>10</v>
      </c>
      <c r="AP164" s="1" t="s">
        <v>834</v>
      </c>
    </row>
    <row r="165" spans="1:42">
      <c r="A165" s="2">
        <f t="shared" si="9"/>
        <v>164</v>
      </c>
      <c r="B165" s="50" t="s">
        <v>1198</v>
      </c>
      <c r="C165" s="2">
        <v>20</v>
      </c>
      <c r="D165" s="3" t="str">
        <f t="shared" si="7"/>
        <v>[15-44]</v>
      </c>
      <c r="E165" s="2"/>
      <c r="F165" s="7" t="s">
        <v>896</v>
      </c>
      <c r="G165" s="2" t="s">
        <v>1199</v>
      </c>
      <c r="H165" s="41" t="s">
        <v>1200</v>
      </c>
      <c r="I165" s="155" t="s">
        <v>163</v>
      </c>
      <c r="J165" s="2" t="s">
        <v>155</v>
      </c>
      <c r="K165" s="1" t="s">
        <v>156</v>
      </c>
      <c r="L165" s="9" t="s">
        <v>1015</v>
      </c>
      <c r="M165" s="7" t="s">
        <v>253</v>
      </c>
      <c r="N165" s="2" t="s">
        <v>778</v>
      </c>
      <c r="O165" s="7" t="s">
        <v>14</v>
      </c>
      <c r="P165" s="4">
        <v>45601</v>
      </c>
      <c r="Q165" s="5" t="str">
        <f t="shared" si="8"/>
        <v>S45</v>
      </c>
      <c r="R165" s="4">
        <v>45602</v>
      </c>
      <c r="S165" s="6" t="s">
        <v>873</v>
      </c>
      <c r="T165" s="6" t="s">
        <v>913</v>
      </c>
      <c r="U165" s="6" t="s">
        <v>873</v>
      </c>
      <c r="V165" s="6" t="s">
        <v>913</v>
      </c>
      <c r="W165" s="6" t="s">
        <v>913</v>
      </c>
      <c r="X165" s="6" t="s">
        <v>1201</v>
      </c>
      <c r="Y165" s="2" t="s">
        <v>913</v>
      </c>
      <c r="Z165" s="2" t="s">
        <v>913</v>
      </c>
      <c r="AA165" s="2" t="s">
        <v>913</v>
      </c>
      <c r="AB165" s="2" t="s">
        <v>913</v>
      </c>
      <c r="AC165" s="2" t="s">
        <v>950</v>
      </c>
      <c r="AD165" s="2" t="s">
        <v>873</v>
      </c>
      <c r="AE165" s="4" t="s">
        <v>873</v>
      </c>
      <c r="AF165" s="2" t="s">
        <v>892</v>
      </c>
      <c r="AG165" s="2" t="s">
        <v>903</v>
      </c>
      <c r="AH165" s="2" t="s">
        <v>873</v>
      </c>
      <c r="AI165" s="2">
        <v>45603</v>
      </c>
      <c r="AJ165" s="2" t="s">
        <v>877</v>
      </c>
      <c r="AK165" s="2" t="s">
        <v>815</v>
      </c>
      <c r="AL165" s="2" t="s">
        <v>228</v>
      </c>
      <c r="AM165" s="2" t="s">
        <v>253</v>
      </c>
      <c r="AN165" s="2" t="s">
        <v>228</v>
      </c>
      <c r="AO165" s="2" t="s">
        <v>18</v>
      </c>
      <c r="AP165" s="1" t="s">
        <v>834</v>
      </c>
    </row>
    <row r="166" spans="1:42">
      <c r="A166" s="2">
        <f t="shared" si="9"/>
        <v>165</v>
      </c>
      <c r="B166" s="50" t="s">
        <v>1202</v>
      </c>
      <c r="C166" s="2">
        <v>49</v>
      </c>
      <c r="D166" s="3" t="str">
        <f t="shared" si="7"/>
        <v>[45-59]</v>
      </c>
      <c r="E166" s="2"/>
      <c r="F166" s="2" t="s">
        <v>865</v>
      </c>
      <c r="G166" s="2" t="s">
        <v>1033</v>
      </c>
      <c r="H166" s="41">
        <v>71034373</v>
      </c>
      <c r="I166" s="155" t="s">
        <v>164</v>
      </c>
      <c r="J166" s="2" t="s">
        <v>165</v>
      </c>
      <c r="K166" s="1" t="s">
        <v>166</v>
      </c>
      <c r="L166" s="9" t="s">
        <v>1203</v>
      </c>
      <c r="M166" s="2" t="s">
        <v>253</v>
      </c>
      <c r="N166" s="2" t="s">
        <v>778</v>
      </c>
      <c r="O166" s="7" t="s">
        <v>14</v>
      </c>
      <c r="P166" s="4">
        <v>45601</v>
      </c>
      <c r="Q166" s="5" t="str">
        <f t="shared" si="8"/>
        <v>S45</v>
      </c>
      <c r="R166" s="4">
        <v>45604</v>
      </c>
      <c r="S166" s="6" t="s">
        <v>873</v>
      </c>
      <c r="T166" s="6" t="s">
        <v>873</v>
      </c>
      <c r="U166" s="6" t="s">
        <v>913</v>
      </c>
      <c r="V166" s="6" t="s">
        <v>873</v>
      </c>
      <c r="W166" s="6" t="s">
        <v>873</v>
      </c>
      <c r="X166" s="6" t="s">
        <v>1201</v>
      </c>
      <c r="Y166" s="2" t="s">
        <v>1190</v>
      </c>
      <c r="Z166" s="2" t="s">
        <v>913</v>
      </c>
      <c r="AA166" s="2" t="s">
        <v>913</v>
      </c>
      <c r="AB166" s="2" t="s">
        <v>913</v>
      </c>
      <c r="AC166" s="2" t="s">
        <v>874</v>
      </c>
      <c r="AD166" s="2" t="s">
        <v>873</v>
      </c>
      <c r="AE166" s="4" t="s">
        <v>873</v>
      </c>
      <c r="AF166" s="2" t="s">
        <v>875</v>
      </c>
      <c r="AG166" s="2" t="s">
        <v>1114</v>
      </c>
      <c r="AH166" s="2" t="s">
        <v>873</v>
      </c>
      <c r="AI166" s="2"/>
      <c r="AJ166" s="2" t="s">
        <v>877</v>
      </c>
      <c r="AK166" s="2" t="s">
        <v>814</v>
      </c>
      <c r="AL166" s="2" t="s">
        <v>228</v>
      </c>
      <c r="AM166" s="2" t="s">
        <v>253</v>
      </c>
      <c r="AN166" s="2" t="s">
        <v>255</v>
      </c>
      <c r="AO166" s="47" t="s">
        <v>10</v>
      </c>
      <c r="AP166" s="1" t="s">
        <v>834</v>
      </c>
    </row>
    <row r="167" spans="1:42">
      <c r="A167" s="2">
        <f t="shared" si="9"/>
        <v>166</v>
      </c>
      <c r="B167" s="50" t="s">
        <v>1286</v>
      </c>
      <c r="C167" s="50">
        <v>20</v>
      </c>
      <c r="D167" s="3" t="str">
        <f t="shared" si="7"/>
        <v>[15-44]</v>
      </c>
      <c r="E167" s="50"/>
      <c r="F167" s="7" t="s">
        <v>896</v>
      </c>
      <c r="G167" s="50" t="s">
        <v>1287</v>
      </c>
      <c r="H167" s="52">
        <v>96822776</v>
      </c>
      <c r="I167" s="157" t="s">
        <v>80</v>
      </c>
      <c r="J167" t="s">
        <v>81</v>
      </c>
      <c r="K167" t="s">
        <v>82</v>
      </c>
      <c r="L167" s="50" t="s">
        <v>176</v>
      </c>
      <c r="M167" s="7" t="s">
        <v>955</v>
      </c>
      <c r="N167" s="2" t="s">
        <v>41</v>
      </c>
      <c r="O167" s="7" t="s">
        <v>769</v>
      </c>
      <c r="P167" s="53">
        <v>45605</v>
      </c>
      <c r="Q167" s="5" t="str">
        <f t="shared" si="8"/>
        <v>S45</v>
      </c>
      <c r="R167" s="54">
        <v>45605</v>
      </c>
      <c r="S167" s="51" t="s">
        <v>821</v>
      </c>
      <c r="T167" s="51" t="s">
        <v>821</v>
      </c>
      <c r="U167" s="51" t="s">
        <v>820</v>
      </c>
      <c r="V167" s="51" t="s">
        <v>821</v>
      </c>
      <c r="W167" s="51" t="s">
        <v>821</v>
      </c>
      <c r="X167" s="51" t="s">
        <v>820</v>
      </c>
      <c r="Y167" s="50" t="s">
        <v>820</v>
      </c>
      <c r="Z167" s="50" t="s">
        <v>820</v>
      </c>
      <c r="AA167" s="50" t="s">
        <v>820</v>
      </c>
      <c r="AB167" s="50" t="s">
        <v>820</v>
      </c>
      <c r="AC167" s="50" t="s">
        <v>820</v>
      </c>
      <c r="AD167" s="53" t="s">
        <v>820</v>
      </c>
      <c r="AE167" s="53" t="s">
        <v>821</v>
      </c>
      <c r="AF167" s="2" t="s">
        <v>875</v>
      </c>
      <c r="AG167" s="2" t="s">
        <v>1114</v>
      </c>
      <c r="AH167" s="50" t="s">
        <v>821</v>
      </c>
      <c r="AI167" s="53">
        <v>45607</v>
      </c>
      <c r="AJ167" s="2" t="s">
        <v>877</v>
      </c>
      <c r="AK167" s="2" t="s">
        <v>814</v>
      </c>
      <c r="AL167" s="2" t="s">
        <v>41</v>
      </c>
      <c r="AM167" s="2" t="s">
        <v>441</v>
      </c>
      <c r="AN167" s="2" t="s">
        <v>443</v>
      </c>
      <c r="AO167" s="2" t="s">
        <v>10</v>
      </c>
      <c r="AP167" s="50" t="s">
        <v>1070</v>
      </c>
    </row>
    <row r="168" spans="1:42">
      <c r="A168" s="2">
        <f t="shared" si="9"/>
        <v>167</v>
      </c>
      <c r="B168" s="50" t="s">
        <v>1288</v>
      </c>
      <c r="C168" s="50">
        <v>40</v>
      </c>
      <c r="D168" s="3" t="str">
        <f t="shared" si="7"/>
        <v>[15-44]</v>
      </c>
      <c r="E168" s="50"/>
      <c r="F168" s="7" t="s">
        <v>896</v>
      </c>
      <c r="G168" s="50" t="s">
        <v>978</v>
      </c>
      <c r="H168" s="52">
        <v>96332698</v>
      </c>
      <c r="I168" s="157" t="s">
        <v>167</v>
      </c>
      <c r="J168" s="7" t="s">
        <v>46</v>
      </c>
      <c r="K168" s="7" t="s">
        <v>47</v>
      </c>
      <c r="L168" s="50" t="s">
        <v>176</v>
      </c>
      <c r="M168" s="7" t="s">
        <v>955</v>
      </c>
      <c r="N168" s="2" t="s">
        <v>41</v>
      </c>
      <c r="O168" s="7" t="s">
        <v>769</v>
      </c>
      <c r="P168" s="53">
        <v>45605</v>
      </c>
      <c r="Q168" s="5" t="str">
        <f t="shared" si="8"/>
        <v>S45</v>
      </c>
      <c r="R168" s="54">
        <v>45605</v>
      </c>
      <c r="S168" s="51" t="s">
        <v>821</v>
      </c>
      <c r="T168" s="51" t="s">
        <v>821</v>
      </c>
      <c r="U168" s="51" t="s">
        <v>820</v>
      </c>
      <c r="V168" s="51" t="s">
        <v>873</v>
      </c>
      <c r="W168" s="51" t="s">
        <v>821</v>
      </c>
      <c r="X168" s="51" t="s">
        <v>820</v>
      </c>
      <c r="Y168" s="50" t="s">
        <v>820</v>
      </c>
      <c r="Z168" s="50" t="s">
        <v>820</v>
      </c>
      <c r="AA168" s="50" t="s">
        <v>820</v>
      </c>
      <c r="AB168" s="50" t="s">
        <v>820</v>
      </c>
      <c r="AC168" s="50" t="s">
        <v>820</v>
      </c>
      <c r="AD168" s="53" t="s">
        <v>820</v>
      </c>
      <c r="AE168" s="53" t="s">
        <v>821</v>
      </c>
      <c r="AF168" s="2" t="s">
        <v>875</v>
      </c>
      <c r="AG168" s="2" t="s">
        <v>1114</v>
      </c>
      <c r="AH168" s="50" t="s">
        <v>821</v>
      </c>
      <c r="AI168" s="53">
        <v>45607</v>
      </c>
      <c r="AJ168" s="2" t="s">
        <v>877</v>
      </c>
      <c r="AK168" s="2" t="s">
        <v>814</v>
      </c>
      <c r="AL168" s="2" t="s">
        <v>41</v>
      </c>
      <c r="AM168" s="2" t="s">
        <v>441</v>
      </c>
      <c r="AN168" s="2" t="s">
        <v>443</v>
      </c>
      <c r="AO168" s="2" t="s">
        <v>10</v>
      </c>
      <c r="AP168" s="50" t="s">
        <v>1068</v>
      </c>
    </row>
    <row r="169" spans="1:42">
      <c r="A169" s="2">
        <f t="shared" si="9"/>
        <v>168</v>
      </c>
      <c r="B169" s="50" t="s">
        <v>1289</v>
      </c>
      <c r="C169" s="50">
        <v>13</v>
      </c>
      <c r="D169" s="3" t="str">
        <f t="shared" si="7"/>
        <v>[5-14]</v>
      </c>
      <c r="E169" s="50"/>
      <c r="F169" s="50" t="s">
        <v>865</v>
      </c>
      <c r="G169" s="50" t="s">
        <v>953</v>
      </c>
      <c r="H169" s="52"/>
      <c r="I169" s="157" t="s">
        <v>167</v>
      </c>
      <c r="J169" s="7" t="s">
        <v>46</v>
      </c>
      <c r="K169" s="7" t="s">
        <v>47</v>
      </c>
      <c r="L169" s="50" t="s">
        <v>176</v>
      </c>
      <c r="M169" s="7" t="s">
        <v>955</v>
      </c>
      <c r="N169" s="2" t="s">
        <v>41</v>
      </c>
      <c r="O169" s="7" t="s">
        <v>769</v>
      </c>
      <c r="P169" s="53">
        <v>45606</v>
      </c>
      <c r="Q169" s="5" t="str">
        <f t="shared" si="8"/>
        <v>S45</v>
      </c>
      <c r="R169" s="54">
        <v>45607</v>
      </c>
      <c r="S169" s="51" t="s">
        <v>821</v>
      </c>
      <c r="T169" s="51" t="s">
        <v>821</v>
      </c>
      <c r="U169" s="51" t="s">
        <v>820</v>
      </c>
      <c r="V169" s="51" t="s">
        <v>821</v>
      </c>
      <c r="W169" s="51" t="s">
        <v>821</v>
      </c>
      <c r="X169" s="51" t="s">
        <v>820</v>
      </c>
      <c r="Y169" s="50" t="s">
        <v>820</v>
      </c>
      <c r="Z169" s="50" t="s">
        <v>820</v>
      </c>
      <c r="AA169" s="50" t="s">
        <v>820</v>
      </c>
      <c r="AB169" s="50" t="s">
        <v>820</v>
      </c>
      <c r="AC169" s="50" t="s">
        <v>820</v>
      </c>
      <c r="AD169" s="53" t="s">
        <v>820</v>
      </c>
      <c r="AE169" s="53" t="s">
        <v>821</v>
      </c>
      <c r="AF169" s="2" t="s">
        <v>875</v>
      </c>
      <c r="AG169" s="2" t="s">
        <v>1114</v>
      </c>
      <c r="AH169" s="50" t="s">
        <v>821</v>
      </c>
      <c r="AI169" s="50"/>
      <c r="AJ169" s="2" t="s">
        <v>877</v>
      </c>
      <c r="AK169" s="2" t="s">
        <v>814</v>
      </c>
      <c r="AL169" s="2" t="s">
        <v>41</v>
      </c>
      <c r="AM169" s="2" t="s">
        <v>441</v>
      </c>
      <c r="AN169" s="2" t="s">
        <v>443</v>
      </c>
      <c r="AO169" s="2" t="s">
        <v>10</v>
      </c>
      <c r="AP169" s="50" t="s">
        <v>1068</v>
      </c>
    </row>
    <row r="170" spans="1:42">
      <c r="A170" s="2">
        <f t="shared" si="9"/>
        <v>169</v>
      </c>
      <c r="B170" s="50" t="s">
        <v>1291</v>
      </c>
      <c r="C170" s="50">
        <v>11</v>
      </c>
      <c r="D170" s="3" t="str">
        <f t="shared" si="7"/>
        <v>[5-14]</v>
      </c>
      <c r="E170" s="50"/>
      <c r="F170" s="7" t="s">
        <v>896</v>
      </c>
      <c r="G170" s="50" t="s">
        <v>953</v>
      </c>
      <c r="H170" s="52"/>
      <c r="I170" s="157" t="s">
        <v>167</v>
      </c>
      <c r="J170" s="7" t="s">
        <v>46</v>
      </c>
      <c r="K170" s="7" t="s">
        <v>47</v>
      </c>
      <c r="L170" s="50" t="s">
        <v>176</v>
      </c>
      <c r="M170" s="7" t="s">
        <v>955</v>
      </c>
      <c r="N170" s="2" t="s">
        <v>41</v>
      </c>
      <c r="O170" s="7" t="s">
        <v>769</v>
      </c>
      <c r="P170" s="53">
        <v>45605</v>
      </c>
      <c r="Q170" s="5" t="str">
        <f t="shared" si="8"/>
        <v>S45</v>
      </c>
      <c r="R170" s="54">
        <v>45607</v>
      </c>
      <c r="S170" s="51" t="s">
        <v>821</v>
      </c>
      <c r="T170" s="51" t="s">
        <v>821</v>
      </c>
      <c r="U170" s="51" t="s">
        <v>820</v>
      </c>
      <c r="V170" s="51" t="s">
        <v>820</v>
      </c>
      <c r="W170" s="51" t="s">
        <v>820</v>
      </c>
      <c r="X170" s="51" t="s">
        <v>820</v>
      </c>
      <c r="Y170" s="50" t="s">
        <v>820</v>
      </c>
      <c r="Z170" s="50" t="s">
        <v>820</v>
      </c>
      <c r="AA170" s="50" t="s">
        <v>820</v>
      </c>
      <c r="AB170" s="50" t="s">
        <v>820</v>
      </c>
      <c r="AC170" s="50" t="s">
        <v>820</v>
      </c>
      <c r="AD170" s="53" t="s">
        <v>820</v>
      </c>
      <c r="AE170" s="53" t="s">
        <v>821</v>
      </c>
      <c r="AF170" s="2" t="s">
        <v>892</v>
      </c>
      <c r="AG170" s="2" t="s">
        <v>1114</v>
      </c>
      <c r="AH170" s="50" t="s">
        <v>821</v>
      </c>
      <c r="AI170" s="50"/>
      <c r="AJ170" s="2" t="s">
        <v>877</v>
      </c>
      <c r="AK170" s="2" t="s">
        <v>815</v>
      </c>
      <c r="AL170" s="2" t="s">
        <v>41</v>
      </c>
      <c r="AM170" s="2" t="s">
        <v>441</v>
      </c>
      <c r="AN170" s="2" t="s">
        <v>443</v>
      </c>
      <c r="AO170" s="47" t="s">
        <v>18</v>
      </c>
      <c r="AP170" s="50" t="s">
        <v>1068</v>
      </c>
    </row>
    <row r="171" spans="1:42">
      <c r="A171" s="2">
        <f t="shared" si="9"/>
        <v>170</v>
      </c>
      <c r="B171" s="50" t="s">
        <v>1292</v>
      </c>
      <c r="C171" s="50">
        <v>19</v>
      </c>
      <c r="D171" s="3" t="str">
        <f t="shared" si="7"/>
        <v>[15-44]</v>
      </c>
      <c r="E171" s="50"/>
      <c r="F171" s="50" t="s">
        <v>865</v>
      </c>
      <c r="G171" s="50" t="s">
        <v>985</v>
      </c>
      <c r="H171" s="52"/>
      <c r="I171" s="157" t="s">
        <v>80</v>
      </c>
      <c r="J171" t="s">
        <v>81</v>
      </c>
      <c r="K171" t="s">
        <v>82</v>
      </c>
      <c r="L171" s="50" t="s">
        <v>176</v>
      </c>
      <c r="M171" s="7" t="s">
        <v>955</v>
      </c>
      <c r="N171" s="2" t="s">
        <v>41</v>
      </c>
      <c r="O171" s="7" t="s">
        <v>769</v>
      </c>
      <c r="P171" s="53">
        <v>45605</v>
      </c>
      <c r="Q171" s="5" t="str">
        <f t="shared" si="8"/>
        <v>S45</v>
      </c>
      <c r="R171" s="54">
        <v>45608</v>
      </c>
      <c r="S171" s="51" t="s">
        <v>821</v>
      </c>
      <c r="T171" s="51" t="s">
        <v>821</v>
      </c>
      <c r="U171" s="51" t="s">
        <v>820</v>
      </c>
      <c r="V171" s="51" t="s">
        <v>821</v>
      </c>
      <c r="W171" s="51" t="s">
        <v>821</v>
      </c>
      <c r="X171" s="51" t="s">
        <v>820</v>
      </c>
      <c r="Y171" s="50" t="s">
        <v>820</v>
      </c>
      <c r="Z171" s="50" t="s">
        <v>820</v>
      </c>
      <c r="AA171" s="50" t="s">
        <v>820</v>
      </c>
      <c r="AB171" s="50" t="s">
        <v>820</v>
      </c>
      <c r="AC171" s="50" t="s">
        <v>820</v>
      </c>
      <c r="AD171" s="53" t="s">
        <v>820</v>
      </c>
      <c r="AE171" s="53" t="s">
        <v>821</v>
      </c>
      <c r="AF171" s="2" t="s">
        <v>875</v>
      </c>
      <c r="AG171" s="2" t="s">
        <v>1114</v>
      </c>
      <c r="AH171" s="50" t="s">
        <v>821</v>
      </c>
      <c r="AI171" s="50"/>
      <c r="AJ171" s="2" t="s">
        <v>877</v>
      </c>
      <c r="AK171" s="2" t="s">
        <v>814</v>
      </c>
      <c r="AL171" s="2" t="s">
        <v>41</v>
      </c>
      <c r="AM171" s="2" t="s">
        <v>441</v>
      </c>
      <c r="AN171" s="2" t="s">
        <v>443</v>
      </c>
      <c r="AO171" s="2" t="s">
        <v>10</v>
      </c>
      <c r="AP171" s="50" t="s">
        <v>1068</v>
      </c>
    </row>
    <row r="172" spans="1:42">
      <c r="A172" s="2">
        <f t="shared" si="9"/>
        <v>171</v>
      </c>
      <c r="B172" s="50" t="s">
        <v>1293</v>
      </c>
      <c r="C172" s="50">
        <v>35</v>
      </c>
      <c r="D172" s="3" t="str">
        <f t="shared" si="7"/>
        <v>[15-44]</v>
      </c>
      <c r="E172" s="50"/>
      <c r="F172" s="7" t="s">
        <v>896</v>
      </c>
      <c r="G172" s="50" t="s">
        <v>962</v>
      </c>
      <c r="H172" s="52"/>
      <c r="I172" s="157" t="s">
        <v>1294</v>
      </c>
      <c r="J172" s="2" t="s">
        <v>169</v>
      </c>
      <c r="K172" s="2" t="s">
        <v>170</v>
      </c>
      <c r="L172" s="50" t="s">
        <v>168</v>
      </c>
      <c r="M172" s="7" t="s">
        <v>1027</v>
      </c>
      <c r="N172" s="2" t="s">
        <v>41</v>
      </c>
      <c r="O172" s="7" t="s">
        <v>769</v>
      </c>
      <c r="P172" s="53">
        <v>45607</v>
      </c>
      <c r="Q172" s="5" t="str">
        <f t="shared" si="8"/>
        <v>S46</v>
      </c>
      <c r="R172" s="54">
        <v>45609</v>
      </c>
      <c r="S172" s="51" t="s">
        <v>821</v>
      </c>
      <c r="T172" s="51" t="s">
        <v>821</v>
      </c>
      <c r="U172" s="51" t="s">
        <v>820</v>
      </c>
      <c r="V172" s="51" t="s">
        <v>820</v>
      </c>
      <c r="W172" s="51" t="s">
        <v>820</v>
      </c>
      <c r="X172" s="51" t="s">
        <v>820</v>
      </c>
      <c r="Y172" s="50" t="s">
        <v>820</v>
      </c>
      <c r="Z172" s="50" t="s">
        <v>820</v>
      </c>
      <c r="AA172" s="50" t="s">
        <v>820</v>
      </c>
      <c r="AB172" s="50" t="s">
        <v>820</v>
      </c>
      <c r="AC172" s="50" t="s">
        <v>820</v>
      </c>
      <c r="AD172" s="53" t="s">
        <v>820</v>
      </c>
      <c r="AE172" s="53" t="s">
        <v>821</v>
      </c>
      <c r="AF172" s="2" t="s">
        <v>892</v>
      </c>
      <c r="AG172" s="2" t="s">
        <v>1114</v>
      </c>
      <c r="AH172" s="50" t="s">
        <v>820</v>
      </c>
      <c r="AI172" s="50"/>
      <c r="AJ172" s="2" t="s">
        <v>877</v>
      </c>
      <c r="AK172" s="2" t="s">
        <v>815</v>
      </c>
      <c r="AL172" s="2" t="s">
        <v>41</v>
      </c>
      <c r="AM172" s="2" t="s">
        <v>489</v>
      </c>
      <c r="AN172" s="2" t="s">
        <v>491</v>
      </c>
      <c r="AO172" s="2" t="s">
        <v>18</v>
      </c>
      <c r="AP172" s="50" t="s">
        <v>1070</v>
      </c>
    </row>
    <row r="173" spans="1:42">
      <c r="A173" s="2">
        <f t="shared" si="9"/>
        <v>172</v>
      </c>
      <c r="B173" s="50" t="s">
        <v>1295</v>
      </c>
      <c r="C173" s="50">
        <v>33</v>
      </c>
      <c r="D173" s="3" t="str">
        <f t="shared" si="7"/>
        <v>[15-44]</v>
      </c>
      <c r="E173" s="50"/>
      <c r="F173" s="50" t="s">
        <v>865</v>
      </c>
      <c r="G173" s="50" t="s">
        <v>1047</v>
      </c>
      <c r="H173" s="52"/>
      <c r="I173" s="157" t="s">
        <v>1296</v>
      </c>
      <c r="J173" s="2" t="s">
        <v>169</v>
      </c>
      <c r="K173" s="2" t="s">
        <v>170</v>
      </c>
      <c r="L173" s="50" t="s">
        <v>168</v>
      </c>
      <c r="M173" s="7" t="s">
        <v>1027</v>
      </c>
      <c r="N173" s="2" t="s">
        <v>41</v>
      </c>
      <c r="O173" s="7" t="s">
        <v>769</v>
      </c>
      <c r="P173" s="53">
        <v>45608</v>
      </c>
      <c r="Q173" s="5" t="str">
        <f t="shared" si="8"/>
        <v>S46</v>
      </c>
      <c r="R173" s="54">
        <v>45609</v>
      </c>
      <c r="S173" s="51" t="s">
        <v>821</v>
      </c>
      <c r="T173" s="51" t="s">
        <v>820</v>
      </c>
      <c r="U173" s="51" t="s">
        <v>820</v>
      </c>
      <c r="V173" s="51" t="s">
        <v>820</v>
      </c>
      <c r="W173" s="51" t="s">
        <v>820</v>
      </c>
      <c r="X173" s="51" t="s">
        <v>820</v>
      </c>
      <c r="Y173" s="50" t="s">
        <v>820</v>
      </c>
      <c r="Z173" s="50" t="s">
        <v>820</v>
      </c>
      <c r="AA173" s="50" t="s">
        <v>820</v>
      </c>
      <c r="AB173" s="50" t="s">
        <v>820</v>
      </c>
      <c r="AC173" s="50" t="s">
        <v>820</v>
      </c>
      <c r="AD173" s="53" t="s">
        <v>820</v>
      </c>
      <c r="AE173" s="53" t="s">
        <v>821</v>
      </c>
      <c r="AF173" s="2" t="s">
        <v>892</v>
      </c>
      <c r="AG173" s="2" t="s">
        <v>1114</v>
      </c>
      <c r="AH173" s="50" t="s">
        <v>820</v>
      </c>
      <c r="AI173" s="50"/>
      <c r="AJ173" s="2" t="s">
        <v>877</v>
      </c>
      <c r="AK173" s="2" t="s">
        <v>815</v>
      </c>
      <c r="AL173" s="2" t="s">
        <v>41</v>
      </c>
      <c r="AM173" s="2" t="s">
        <v>489</v>
      </c>
      <c r="AN173" s="2" t="s">
        <v>491</v>
      </c>
      <c r="AO173" s="2" t="s">
        <v>18</v>
      </c>
      <c r="AP173" s="50" t="s">
        <v>1068</v>
      </c>
    </row>
    <row r="174" spans="1:42">
      <c r="A174" s="2">
        <f t="shared" si="9"/>
        <v>173</v>
      </c>
      <c r="B174" s="50" t="s">
        <v>1297</v>
      </c>
      <c r="C174" s="50">
        <v>10</v>
      </c>
      <c r="D174" s="3" t="str">
        <f t="shared" si="7"/>
        <v>[5-14]</v>
      </c>
      <c r="E174" s="50"/>
      <c r="F174" s="7" t="s">
        <v>896</v>
      </c>
      <c r="G174" s="50" t="s">
        <v>1163</v>
      </c>
      <c r="H174" s="52"/>
      <c r="I174" s="157" t="s">
        <v>1298</v>
      </c>
      <c r="J174" s="2" t="s">
        <v>169</v>
      </c>
      <c r="K174" s="2" t="s">
        <v>170</v>
      </c>
      <c r="L174" s="50" t="s">
        <v>186</v>
      </c>
      <c r="M174" s="7" t="s">
        <v>1027</v>
      </c>
      <c r="N174" s="2" t="s">
        <v>41</v>
      </c>
      <c r="O174" s="7" t="s">
        <v>769</v>
      </c>
      <c r="P174" s="53">
        <v>45609</v>
      </c>
      <c r="Q174" s="5" t="str">
        <f t="shared" si="8"/>
        <v>S46</v>
      </c>
      <c r="R174" s="54">
        <v>45609</v>
      </c>
      <c r="S174" s="51" t="s">
        <v>821</v>
      </c>
      <c r="T174" s="51" t="s">
        <v>820</v>
      </c>
      <c r="U174" s="51" t="s">
        <v>820</v>
      </c>
      <c r="V174" s="51" t="s">
        <v>820</v>
      </c>
      <c r="W174" s="51" t="s">
        <v>820</v>
      </c>
      <c r="X174" s="51" t="s">
        <v>820</v>
      </c>
      <c r="Y174" s="50" t="s">
        <v>820</v>
      </c>
      <c r="Z174" s="50" t="s">
        <v>820</v>
      </c>
      <c r="AA174" s="50" t="s">
        <v>820</v>
      </c>
      <c r="AB174" s="50" t="s">
        <v>820</v>
      </c>
      <c r="AC174" s="50" t="s">
        <v>820</v>
      </c>
      <c r="AD174" s="53" t="s">
        <v>820</v>
      </c>
      <c r="AE174" s="53" t="s">
        <v>821</v>
      </c>
      <c r="AF174" s="2" t="s">
        <v>892</v>
      </c>
      <c r="AG174" s="2" t="s">
        <v>1114</v>
      </c>
      <c r="AH174" s="50" t="s">
        <v>820</v>
      </c>
      <c r="AI174" s="50"/>
      <c r="AJ174" s="2" t="s">
        <v>877</v>
      </c>
      <c r="AK174" s="2" t="s">
        <v>815</v>
      </c>
      <c r="AL174" s="2" t="s">
        <v>41</v>
      </c>
      <c r="AM174" s="2" t="s">
        <v>489</v>
      </c>
      <c r="AN174" s="2" t="s">
        <v>491</v>
      </c>
      <c r="AO174" s="2" t="s">
        <v>18</v>
      </c>
      <c r="AP174" s="50" t="s">
        <v>1068</v>
      </c>
    </row>
    <row r="175" spans="1:42">
      <c r="A175" s="2">
        <f t="shared" si="9"/>
        <v>174</v>
      </c>
      <c r="B175" s="50" t="s">
        <v>1299</v>
      </c>
      <c r="C175" s="50">
        <v>26</v>
      </c>
      <c r="D175" s="3" t="str">
        <f t="shared" si="7"/>
        <v>[15-44]</v>
      </c>
      <c r="E175" s="50"/>
      <c r="F175" s="7" t="s">
        <v>896</v>
      </c>
      <c r="G175" s="50" t="s">
        <v>984</v>
      </c>
      <c r="H175" s="52"/>
      <c r="I175" s="157" t="s">
        <v>1300</v>
      </c>
      <c r="J175" s="2" t="s">
        <v>190</v>
      </c>
      <c r="K175" s="2" t="s">
        <v>191</v>
      </c>
      <c r="L175" s="50" t="s">
        <v>189</v>
      </c>
      <c r="M175" s="50" t="s">
        <v>969</v>
      </c>
      <c r="N175" s="2" t="s">
        <v>41</v>
      </c>
      <c r="O175" s="7" t="s">
        <v>769</v>
      </c>
      <c r="P175" s="53">
        <v>45609</v>
      </c>
      <c r="Q175" s="5" t="str">
        <f t="shared" si="8"/>
        <v>S46</v>
      </c>
      <c r="R175" s="54">
        <v>45609</v>
      </c>
      <c r="S175" s="51" t="s">
        <v>821</v>
      </c>
      <c r="T175" s="51" t="s">
        <v>820</v>
      </c>
      <c r="U175" s="51" t="s">
        <v>820</v>
      </c>
      <c r="V175" s="51" t="s">
        <v>820</v>
      </c>
      <c r="W175" s="51" t="s">
        <v>820</v>
      </c>
      <c r="X175" s="51" t="s">
        <v>820</v>
      </c>
      <c r="Y175" s="50" t="s">
        <v>820</v>
      </c>
      <c r="Z175" s="50" t="s">
        <v>820</v>
      </c>
      <c r="AA175" s="50" t="s">
        <v>820</v>
      </c>
      <c r="AB175" s="50" t="s">
        <v>820</v>
      </c>
      <c r="AC175" s="50" t="s">
        <v>820</v>
      </c>
      <c r="AD175" s="53" t="s">
        <v>820</v>
      </c>
      <c r="AE175" s="53" t="s">
        <v>821</v>
      </c>
      <c r="AF175" s="2" t="s">
        <v>892</v>
      </c>
      <c r="AG175" s="2" t="s">
        <v>1114</v>
      </c>
      <c r="AH175" s="50" t="s">
        <v>820</v>
      </c>
      <c r="AI175" s="50"/>
      <c r="AJ175" s="2" t="s">
        <v>877</v>
      </c>
      <c r="AK175" s="2" t="s">
        <v>815</v>
      </c>
      <c r="AL175" s="2" t="s">
        <v>41</v>
      </c>
      <c r="AM175" s="2" t="s">
        <v>464</v>
      </c>
      <c r="AN175" s="2" t="s">
        <v>466</v>
      </c>
      <c r="AO175" s="2" t="s">
        <v>18</v>
      </c>
      <c r="AP175" s="50" t="s">
        <v>1068</v>
      </c>
    </row>
    <row r="176" spans="1:42" s="74" customFormat="1">
      <c r="A176" s="50">
        <f t="shared" si="9"/>
        <v>175</v>
      </c>
      <c r="B176" s="50" t="s">
        <v>1301</v>
      </c>
      <c r="C176" s="50">
        <v>64</v>
      </c>
      <c r="D176" s="3" t="str">
        <f t="shared" si="7"/>
        <v>[60 et plus]</v>
      </c>
      <c r="E176" s="50"/>
      <c r="F176" s="50" t="s">
        <v>865</v>
      </c>
      <c r="G176" s="50" t="s">
        <v>1302</v>
      </c>
      <c r="H176" s="52"/>
      <c r="I176" s="157" t="s">
        <v>80</v>
      </c>
      <c r="J176" s="88" t="s">
        <v>81</v>
      </c>
      <c r="K176" s="88" t="s">
        <v>82</v>
      </c>
      <c r="L176" s="50" t="s">
        <v>176</v>
      </c>
      <c r="M176" s="7" t="s">
        <v>955</v>
      </c>
      <c r="N176" s="2" t="s">
        <v>41</v>
      </c>
      <c r="O176" s="61" t="s">
        <v>769</v>
      </c>
      <c r="P176" s="53">
        <v>45610</v>
      </c>
      <c r="Q176" s="5" t="str">
        <f t="shared" si="8"/>
        <v>S46</v>
      </c>
      <c r="R176" s="54">
        <v>45610</v>
      </c>
      <c r="S176" s="51" t="s">
        <v>821</v>
      </c>
      <c r="T176" s="51" t="s">
        <v>820</v>
      </c>
      <c r="U176" s="51" t="s">
        <v>820</v>
      </c>
      <c r="V176" s="51" t="s">
        <v>820</v>
      </c>
      <c r="W176" s="51" t="s">
        <v>820</v>
      </c>
      <c r="X176" s="51" t="s">
        <v>820</v>
      </c>
      <c r="Y176" s="50" t="s">
        <v>820</v>
      </c>
      <c r="Z176" s="50" t="s">
        <v>820</v>
      </c>
      <c r="AA176" s="50" t="s">
        <v>820</v>
      </c>
      <c r="AB176" s="50" t="s">
        <v>820</v>
      </c>
      <c r="AC176" s="50" t="s">
        <v>820</v>
      </c>
      <c r="AD176" s="53" t="s">
        <v>820</v>
      </c>
      <c r="AE176" s="53" t="s">
        <v>821</v>
      </c>
      <c r="AF176" s="2" t="s">
        <v>875</v>
      </c>
      <c r="AG176" s="2" t="s">
        <v>1114</v>
      </c>
      <c r="AH176" s="50" t="s">
        <v>820</v>
      </c>
      <c r="AI176" s="50"/>
      <c r="AJ176" s="2" t="s">
        <v>884</v>
      </c>
      <c r="AK176" s="2" t="s">
        <v>814</v>
      </c>
      <c r="AL176" s="50" t="s">
        <v>41</v>
      </c>
      <c r="AM176" s="50" t="s">
        <v>441</v>
      </c>
      <c r="AN176" s="50" t="s">
        <v>443</v>
      </c>
      <c r="AO176" s="50" t="s">
        <v>10</v>
      </c>
      <c r="AP176" s="50" t="s">
        <v>1068</v>
      </c>
    </row>
    <row r="177" spans="1:42">
      <c r="A177" s="2">
        <f t="shared" si="9"/>
        <v>176</v>
      </c>
      <c r="B177" s="50" t="s">
        <v>1303</v>
      </c>
      <c r="C177" s="50">
        <v>45</v>
      </c>
      <c r="D177" s="3" t="str">
        <f t="shared" si="7"/>
        <v>[45-59]</v>
      </c>
      <c r="E177" s="50"/>
      <c r="F177" s="50" t="s">
        <v>865</v>
      </c>
      <c r="G177" s="50" t="s">
        <v>1103</v>
      </c>
      <c r="H177" s="52"/>
      <c r="I177" s="157" t="s">
        <v>1304</v>
      </c>
      <c r="J177" s="2" t="s">
        <v>169</v>
      </c>
      <c r="K177" s="2" t="s">
        <v>170</v>
      </c>
      <c r="L177" s="50" t="s">
        <v>1305</v>
      </c>
      <c r="M177" s="7" t="s">
        <v>1027</v>
      </c>
      <c r="N177" s="2" t="s">
        <v>41</v>
      </c>
      <c r="O177" s="7" t="s">
        <v>769</v>
      </c>
      <c r="P177" s="53">
        <v>45608</v>
      </c>
      <c r="Q177" s="5" t="str">
        <f t="shared" si="8"/>
        <v>S46</v>
      </c>
      <c r="R177" s="54">
        <v>45610</v>
      </c>
      <c r="S177" s="51" t="s">
        <v>821</v>
      </c>
      <c r="T177" s="51" t="s">
        <v>821</v>
      </c>
      <c r="U177" s="51" t="s">
        <v>820</v>
      </c>
      <c r="V177" s="51" t="s">
        <v>820</v>
      </c>
      <c r="W177" s="51" t="s">
        <v>820</v>
      </c>
      <c r="X177" s="51" t="s">
        <v>820</v>
      </c>
      <c r="Y177" s="50" t="s">
        <v>820</v>
      </c>
      <c r="Z177" s="50" t="s">
        <v>820</v>
      </c>
      <c r="AA177" s="50" t="s">
        <v>820</v>
      </c>
      <c r="AB177" s="50" t="s">
        <v>820</v>
      </c>
      <c r="AC177" s="50" t="s">
        <v>820</v>
      </c>
      <c r="AD177" s="53" t="s">
        <v>820</v>
      </c>
      <c r="AE177" s="53" t="s">
        <v>821</v>
      </c>
      <c r="AF177" s="2" t="s">
        <v>892</v>
      </c>
      <c r="AG177" s="2" t="s">
        <v>1114</v>
      </c>
      <c r="AH177" s="50" t="s">
        <v>820</v>
      </c>
      <c r="AI177" s="50"/>
      <c r="AJ177" s="2" t="s">
        <v>877</v>
      </c>
      <c r="AK177" s="2" t="s">
        <v>815</v>
      </c>
      <c r="AL177" s="2" t="s">
        <v>41</v>
      </c>
      <c r="AM177" s="2" t="s">
        <v>489</v>
      </c>
      <c r="AN177" s="2" t="s">
        <v>491</v>
      </c>
      <c r="AO177" s="2" t="s">
        <v>18</v>
      </c>
      <c r="AP177" s="50" t="s">
        <v>1068</v>
      </c>
    </row>
    <row r="178" spans="1:42">
      <c r="A178" s="2">
        <f t="shared" si="9"/>
        <v>177</v>
      </c>
      <c r="B178" s="50" t="s">
        <v>1306</v>
      </c>
      <c r="C178" s="50">
        <v>34</v>
      </c>
      <c r="D178" s="3" t="str">
        <f t="shared" si="7"/>
        <v>[15-44]</v>
      </c>
      <c r="E178" s="50"/>
      <c r="F178" s="7" t="s">
        <v>896</v>
      </c>
      <c r="G178" s="50" t="s">
        <v>984</v>
      </c>
      <c r="H178" s="52"/>
      <c r="I178" s="157" t="s">
        <v>192</v>
      </c>
      <c r="J178" s="2" t="s">
        <v>193</v>
      </c>
      <c r="K178" s="2" t="s">
        <v>194</v>
      </c>
      <c r="L178" s="50" t="s">
        <v>192</v>
      </c>
      <c r="M178" s="50" t="s">
        <v>997</v>
      </c>
      <c r="N178" s="2" t="s">
        <v>41</v>
      </c>
      <c r="O178" s="7" t="s">
        <v>769</v>
      </c>
      <c r="P178" s="53">
        <v>45610</v>
      </c>
      <c r="Q178" s="5" t="str">
        <f t="shared" si="8"/>
        <v>S46</v>
      </c>
      <c r="R178" s="54">
        <v>45610</v>
      </c>
      <c r="S178" s="51" t="s">
        <v>821</v>
      </c>
      <c r="T178" s="51" t="s">
        <v>820</v>
      </c>
      <c r="U178" s="51" t="s">
        <v>820</v>
      </c>
      <c r="V178" s="51" t="s">
        <v>820</v>
      </c>
      <c r="W178" s="51" t="s">
        <v>820</v>
      </c>
      <c r="X178" s="51" t="s">
        <v>820</v>
      </c>
      <c r="Y178" s="50" t="s">
        <v>820</v>
      </c>
      <c r="Z178" s="50" t="s">
        <v>820</v>
      </c>
      <c r="AA178" s="50" t="s">
        <v>820</v>
      </c>
      <c r="AB178" s="50" t="s">
        <v>820</v>
      </c>
      <c r="AC178" s="50" t="s">
        <v>820</v>
      </c>
      <c r="AD178" s="53" t="s">
        <v>820</v>
      </c>
      <c r="AE178" s="53" t="s">
        <v>821</v>
      </c>
      <c r="AF178" s="2" t="s">
        <v>892</v>
      </c>
      <c r="AG178" s="2" t="s">
        <v>1114</v>
      </c>
      <c r="AH178" s="50" t="s">
        <v>820</v>
      </c>
      <c r="AI178" s="50"/>
      <c r="AJ178" s="2" t="s">
        <v>877</v>
      </c>
      <c r="AK178" s="2" t="s">
        <v>815</v>
      </c>
      <c r="AL178" s="2" t="s">
        <v>41</v>
      </c>
      <c r="AM178" s="2" t="s">
        <v>480</v>
      </c>
      <c r="AN178" s="2" t="s">
        <v>482</v>
      </c>
      <c r="AO178" s="2" t="s">
        <v>18</v>
      </c>
      <c r="AP178" s="50" t="s">
        <v>1070</v>
      </c>
    </row>
    <row r="179" spans="1:42">
      <c r="A179" s="2">
        <f t="shared" si="9"/>
        <v>178</v>
      </c>
      <c r="B179" s="50" t="s">
        <v>1307</v>
      </c>
      <c r="C179" s="50">
        <v>64</v>
      </c>
      <c r="D179" s="3" t="str">
        <f t="shared" si="7"/>
        <v>[60 et plus]</v>
      </c>
      <c r="E179" s="50"/>
      <c r="F179" s="50" t="s">
        <v>865</v>
      </c>
      <c r="G179" s="50" t="s">
        <v>965</v>
      </c>
      <c r="H179" s="52"/>
      <c r="I179" s="157" t="s">
        <v>1308</v>
      </c>
      <c r="J179" s="50" t="s">
        <v>1357</v>
      </c>
      <c r="K179" s="50" t="s">
        <v>1356</v>
      </c>
      <c r="L179" s="50" t="s">
        <v>1082</v>
      </c>
      <c r="M179" s="50" t="s">
        <v>997</v>
      </c>
      <c r="N179" s="2" t="s">
        <v>41</v>
      </c>
      <c r="O179" s="7" t="s">
        <v>769</v>
      </c>
      <c r="P179" s="53">
        <v>45611</v>
      </c>
      <c r="Q179" s="5" t="str">
        <f t="shared" si="8"/>
        <v>S46</v>
      </c>
      <c r="R179" s="54">
        <v>45612</v>
      </c>
      <c r="S179" s="51" t="s">
        <v>821</v>
      </c>
      <c r="T179" s="51" t="s">
        <v>821</v>
      </c>
      <c r="U179" s="51" t="s">
        <v>820</v>
      </c>
      <c r="V179" s="51" t="s">
        <v>820</v>
      </c>
      <c r="W179" s="51" t="s">
        <v>820</v>
      </c>
      <c r="X179" s="51" t="s">
        <v>820</v>
      </c>
      <c r="Y179" s="50" t="s">
        <v>820</v>
      </c>
      <c r="Z179" s="50" t="s">
        <v>820</v>
      </c>
      <c r="AA179" s="50" t="s">
        <v>820</v>
      </c>
      <c r="AB179" s="50" t="s">
        <v>820</v>
      </c>
      <c r="AC179" s="50" t="s">
        <v>820</v>
      </c>
      <c r="AD179" s="53" t="s">
        <v>820</v>
      </c>
      <c r="AE179" s="53" t="s">
        <v>821</v>
      </c>
      <c r="AF179" s="2" t="s">
        <v>892</v>
      </c>
      <c r="AG179" s="2" t="s">
        <v>1114</v>
      </c>
      <c r="AH179" s="50" t="s">
        <v>820</v>
      </c>
      <c r="AI179" s="50"/>
      <c r="AJ179" s="2" t="s">
        <v>877</v>
      </c>
      <c r="AK179" s="2" t="s">
        <v>815</v>
      </c>
      <c r="AL179" s="2" t="s">
        <v>41</v>
      </c>
      <c r="AM179" s="2" t="s">
        <v>480</v>
      </c>
      <c r="AN179" s="2" t="s">
        <v>482</v>
      </c>
      <c r="AO179" s="2" t="s">
        <v>18</v>
      </c>
      <c r="AP179" s="50" t="s">
        <v>1070</v>
      </c>
    </row>
    <row r="180" spans="1:42">
      <c r="A180" s="2">
        <f t="shared" si="9"/>
        <v>179</v>
      </c>
      <c r="B180" s="50" t="s">
        <v>1309</v>
      </c>
      <c r="C180" s="50">
        <v>19</v>
      </c>
      <c r="D180" s="3" t="str">
        <f t="shared" si="7"/>
        <v>[15-44]</v>
      </c>
      <c r="E180" s="50"/>
      <c r="F180" s="50" t="s">
        <v>865</v>
      </c>
      <c r="G180" s="50" t="s">
        <v>1310</v>
      </c>
      <c r="H180" s="52"/>
      <c r="I180" s="157" t="s">
        <v>126</v>
      </c>
      <c r="J180" s="50" t="s">
        <v>1355</v>
      </c>
      <c r="K180" s="50" t="s">
        <v>1356</v>
      </c>
      <c r="L180" s="50" t="s">
        <v>126</v>
      </c>
      <c r="M180" s="50" t="s">
        <v>997</v>
      </c>
      <c r="N180" s="2" t="s">
        <v>41</v>
      </c>
      <c r="O180" s="7" t="s">
        <v>769</v>
      </c>
      <c r="P180" s="53">
        <v>45612</v>
      </c>
      <c r="Q180" s="5" t="str">
        <f t="shared" si="8"/>
        <v>S46</v>
      </c>
      <c r="R180" s="54">
        <v>45612</v>
      </c>
      <c r="S180" s="51" t="s">
        <v>821</v>
      </c>
      <c r="T180" s="51" t="s">
        <v>821</v>
      </c>
      <c r="U180" s="51" t="s">
        <v>820</v>
      </c>
      <c r="V180" s="51" t="s">
        <v>1311</v>
      </c>
      <c r="W180" s="51" t="s">
        <v>1311</v>
      </c>
      <c r="X180" s="51" t="s">
        <v>1311</v>
      </c>
      <c r="Y180" s="50" t="s">
        <v>1311</v>
      </c>
      <c r="Z180" s="50" t="s">
        <v>1311</v>
      </c>
      <c r="AA180" s="50" t="s">
        <v>1311</v>
      </c>
      <c r="AB180" s="50" t="s">
        <v>1311</v>
      </c>
      <c r="AC180" s="50" t="s">
        <v>1311</v>
      </c>
      <c r="AD180" s="53" t="s">
        <v>1311</v>
      </c>
      <c r="AE180" s="53" t="s">
        <v>821</v>
      </c>
      <c r="AF180" s="2" t="s">
        <v>875</v>
      </c>
      <c r="AG180" s="2" t="s">
        <v>1114</v>
      </c>
      <c r="AH180" s="50" t="s">
        <v>821</v>
      </c>
      <c r="AI180" s="50"/>
      <c r="AJ180" s="2" t="s">
        <v>877</v>
      </c>
      <c r="AK180" s="2" t="s">
        <v>814</v>
      </c>
      <c r="AL180" s="2" t="s">
        <v>41</v>
      </c>
      <c r="AM180" s="2" t="s">
        <v>480</v>
      </c>
      <c r="AN180" s="2" t="s">
        <v>482</v>
      </c>
      <c r="AO180" s="2" t="s">
        <v>10</v>
      </c>
      <c r="AP180" s="50" t="s">
        <v>1070</v>
      </c>
    </row>
    <row r="181" spans="1:42">
      <c r="A181" s="2">
        <f t="shared" si="9"/>
        <v>180</v>
      </c>
      <c r="B181" s="55" t="s">
        <v>1312</v>
      </c>
      <c r="C181" s="55">
        <v>37</v>
      </c>
      <c r="D181" s="3" t="str">
        <f t="shared" si="7"/>
        <v>[15-44]</v>
      </c>
      <c r="E181" s="55"/>
      <c r="F181" s="55" t="s">
        <v>865</v>
      </c>
      <c r="G181" s="55" t="s">
        <v>1146</v>
      </c>
      <c r="H181" s="56"/>
      <c r="I181" s="158" t="s">
        <v>1313</v>
      </c>
      <c r="J181" s="50" t="s">
        <v>1357</v>
      </c>
      <c r="K181" s="50" t="s">
        <v>1356</v>
      </c>
      <c r="L181" s="55" t="s">
        <v>192</v>
      </c>
      <c r="M181" s="55" t="s">
        <v>997</v>
      </c>
      <c r="N181" s="2" t="s">
        <v>41</v>
      </c>
      <c r="O181" s="7" t="s">
        <v>769</v>
      </c>
      <c r="P181" s="58">
        <v>45610</v>
      </c>
      <c r="Q181" s="5" t="str">
        <f t="shared" si="8"/>
        <v>S46</v>
      </c>
      <c r="R181" s="59">
        <v>45612</v>
      </c>
      <c r="S181" s="57" t="s">
        <v>821</v>
      </c>
      <c r="T181" s="57" t="s">
        <v>821</v>
      </c>
      <c r="U181" s="57" t="s">
        <v>820</v>
      </c>
      <c r="V181" s="57" t="s">
        <v>820</v>
      </c>
      <c r="W181" s="57" t="s">
        <v>820</v>
      </c>
      <c r="X181" s="57" t="s">
        <v>820</v>
      </c>
      <c r="Y181" s="55" t="s">
        <v>820</v>
      </c>
      <c r="Z181" s="55" t="s">
        <v>820</v>
      </c>
      <c r="AA181" s="55" t="s">
        <v>820</v>
      </c>
      <c r="AB181" s="55" t="s">
        <v>820</v>
      </c>
      <c r="AC181" s="55" t="s">
        <v>820</v>
      </c>
      <c r="AD181" s="58" t="s">
        <v>820</v>
      </c>
      <c r="AE181" s="58" t="s">
        <v>821</v>
      </c>
      <c r="AF181" s="2" t="s">
        <v>892</v>
      </c>
      <c r="AG181" s="2" t="s">
        <v>1114</v>
      </c>
      <c r="AH181" s="55" t="s">
        <v>821</v>
      </c>
      <c r="AI181" s="55"/>
      <c r="AJ181" s="2" t="s">
        <v>877</v>
      </c>
      <c r="AK181" s="2" t="s">
        <v>815</v>
      </c>
      <c r="AL181" s="2" t="s">
        <v>41</v>
      </c>
      <c r="AM181" s="2" t="s">
        <v>480</v>
      </c>
      <c r="AN181" s="2" t="s">
        <v>482</v>
      </c>
      <c r="AO181" s="2" t="s">
        <v>18</v>
      </c>
      <c r="AP181" s="50" t="s">
        <v>1070</v>
      </c>
    </row>
    <row r="182" spans="1:42">
      <c r="A182" s="2">
        <f t="shared" si="9"/>
        <v>181</v>
      </c>
      <c r="B182" s="50" t="s">
        <v>1321</v>
      </c>
      <c r="C182" s="62">
        <v>2</v>
      </c>
      <c r="D182" s="3" t="str">
        <f t="shared" si="7"/>
        <v>[0-2]</v>
      </c>
      <c r="E182" s="62"/>
      <c r="F182" s="61" t="s">
        <v>865</v>
      </c>
      <c r="G182" s="61" t="s">
        <v>1014</v>
      </c>
      <c r="H182" s="63">
        <v>71437744</v>
      </c>
      <c r="I182" s="139" t="s">
        <v>1322</v>
      </c>
      <c r="J182" s="2" t="s">
        <v>161</v>
      </c>
      <c r="K182" s="1" t="s">
        <v>162</v>
      </c>
      <c r="L182" s="62" t="s">
        <v>1015</v>
      </c>
      <c r="M182" s="62" t="s">
        <v>253</v>
      </c>
      <c r="N182" s="2" t="s">
        <v>778</v>
      </c>
      <c r="O182" s="65" t="s">
        <v>14</v>
      </c>
      <c r="P182" s="53">
        <v>45605</v>
      </c>
      <c r="Q182" s="5" t="str">
        <f t="shared" si="8"/>
        <v>S45</v>
      </c>
      <c r="R182" s="66">
        <v>45605</v>
      </c>
      <c r="S182" s="67" t="s">
        <v>873</v>
      </c>
      <c r="T182" s="67" t="s">
        <v>873</v>
      </c>
      <c r="U182" s="67" t="s">
        <v>873</v>
      </c>
      <c r="V182" s="67" t="s">
        <v>873</v>
      </c>
      <c r="W182" s="67" t="s">
        <v>913</v>
      </c>
      <c r="X182" s="64"/>
      <c r="Y182" s="62" t="s">
        <v>1190</v>
      </c>
      <c r="Z182" s="61" t="s">
        <v>913</v>
      </c>
      <c r="AA182" s="61" t="s">
        <v>913</v>
      </c>
      <c r="AB182" s="61" t="s">
        <v>913</v>
      </c>
      <c r="AC182" s="68" t="s">
        <v>950</v>
      </c>
      <c r="AD182" s="61" t="s">
        <v>873</v>
      </c>
      <c r="AE182" s="53" t="s">
        <v>873</v>
      </c>
      <c r="AF182" s="2" t="s">
        <v>875</v>
      </c>
      <c r="AG182" s="50" t="s">
        <v>876</v>
      </c>
      <c r="AH182" s="50" t="s">
        <v>873</v>
      </c>
      <c r="AI182" s="68" t="s">
        <v>1323</v>
      </c>
      <c r="AJ182" s="2" t="s">
        <v>877</v>
      </c>
      <c r="AK182" s="2" t="s">
        <v>814</v>
      </c>
      <c r="AL182" s="2" t="s">
        <v>228</v>
      </c>
      <c r="AM182" s="2" t="s">
        <v>253</v>
      </c>
      <c r="AN182" s="2" t="s">
        <v>255</v>
      </c>
      <c r="AO182" s="47" t="s">
        <v>10</v>
      </c>
      <c r="AP182" s="70" t="s">
        <v>834</v>
      </c>
    </row>
    <row r="183" spans="1:42">
      <c r="A183" s="2">
        <f t="shared" si="9"/>
        <v>182</v>
      </c>
      <c r="B183" s="50" t="s">
        <v>1452</v>
      </c>
      <c r="C183" s="62">
        <v>21</v>
      </c>
      <c r="D183" s="3" t="str">
        <f t="shared" si="7"/>
        <v>[15-44]</v>
      </c>
      <c r="E183" s="62"/>
      <c r="F183" s="7" t="s">
        <v>896</v>
      </c>
      <c r="G183" s="61" t="s">
        <v>940</v>
      </c>
      <c r="H183" s="63">
        <v>71437744</v>
      </c>
      <c r="I183" s="139" t="s">
        <v>1322</v>
      </c>
      <c r="J183" s="2" t="s">
        <v>161</v>
      </c>
      <c r="K183" s="1" t="s">
        <v>162</v>
      </c>
      <c r="L183" s="62" t="s">
        <v>1015</v>
      </c>
      <c r="M183" s="62" t="s">
        <v>253</v>
      </c>
      <c r="N183" s="2" t="s">
        <v>778</v>
      </c>
      <c r="O183" s="65" t="s">
        <v>14</v>
      </c>
      <c r="P183" s="53">
        <v>45605</v>
      </c>
      <c r="Q183" s="5" t="str">
        <f t="shared" si="8"/>
        <v>S45</v>
      </c>
      <c r="R183" s="66">
        <v>45605</v>
      </c>
      <c r="S183" s="67" t="s">
        <v>873</v>
      </c>
      <c r="T183" s="67" t="s">
        <v>873</v>
      </c>
      <c r="U183" s="67" t="s">
        <v>873</v>
      </c>
      <c r="V183" s="67" t="s">
        <v>873</v>
      </c>
      <c r="W183" s="67" t="s">
        <v>913</v>
      </c>
      <c r="X183" s="67" t="s">
        <v>1324</v>
      </c>
      <c r="Y183" s="62" t="s">
        <v>1190</v>
      </c>
      <c r="Z183" s="61" t="s">
        <v>913</v>
      </c>
      <c r="AA183" s="61" t="s">
        <v>913</v>
      </c>
      <c r="AB183" s="61" t="s">
        <v>913</v>
      </c>
      <c r="AC183" s="68" t="s">
        <v>950</v>
      </c>
      <c r="AD183" s="61" t="s">
        <v>873</v>
      </c>
      <c r="AE183" s="53" t="s">
        <v>873</v>
      </c>
      <c r="AF183" s="2" t="s">
        <v>875</v>
      </c>
      <c r="AG183" s="50" t="s">
        <v>876</v>
      </c>
      <c r="AH183" s="50" t="s">
        <v>873</v>
      </c>
      <c r="AI183" s="68" t="s">
        <v>1323</v>
      </c>
      <c r="AJ183" s="2" t="s">
        <v>877</v>
      </c>
      <c r="AK183" s="2" t="s">
        <v>814</v>
      </c>
      <c r="AL183" s="2" t="s">
        <v>228</v>
      </c>
      <c r="AM183" s="2" t="s">
        <v>253</v>
      </c>
      <c r="AN183" s="2" t="s">
        <v>255</v>
      </c>
      <c r="AO183" s="47" t="s">
        <v>10</v>
      </c>
      <c r="AP183" s="71" t="s">
        <v>834</v>
      </c>
    </row>
    <row r="184" spans="1:42" s="74" customFormat="1">
      <c r="A184" s="50">
        <f t="shared" si="9"/>
        <v>183</v>
      </c>
      <c r="B184" s="50" t="s">
        <v>1325</v>
      </c>
      <c r="C184" s="50">
        <v>34</v>
      </c>
      <c r="D184" s="3" t="str">
        <f t="shared" si="7"/>
        <v>[15-44]</v>
      </c>
      <c r="E184" s="50"/>
      <c r="F184" s="50" t="s">
        <v>865</v>
      </c>
      <c r="G184" s="50" t="s">
        <v>1024</v>
      </c>
      <c r="H184" s="52"/>
      <c r="I184" s="157" t="s">
        <v>1326</v>
      </c>
      <c r="J184" s="2" t="s">
        <v>1345</v>
      </c>
      <c r="K184" s="1" t="s">
        <v>1346</v>
      </c>
      <c r="L184" s="50" t="s">
        <v>1327</v>
      </c>
      <c r="M184" s="50" t="s">
        <v>286</v>
      </c>
      <c r="N184" s="50" t="s">
        <v>13</v>
      </c>
      <c r="O184" s="53" t="s">
        <v>14</v>
      </c>
      <c r="P184" s="53">
        <v>45605</v>
      </c>
      <c r="Q184" s="5" t="str">
        <f t="shared" si="8"/>
        <v>S45</v>
      </c>
      <c r="R184" s="54">
        <v>45606</v>
      </c>
      <c r="S184" s="51" t="s">
        <v>870</v>
      </c>
      <c r="T184" s="51" t="s">
        <v>870</v>
      </c>
      <c r="U184" s="51" t="s">
        <v>870</v>
      </c>
      <c r="V184" s="51" t="s">
        <v>870</v>
      </c>
      <c r="W184" s="51" t="s">
        <v>873</v>
      </c>
      <c r="X184" s="51"/>
      <c r="Y184" s="50" t="s">
        <v>894</v>
      </c>
      <c r="Z184" s="50" t="s">
        <v>873</v>
      </c>
      <c r="AA184" s="50" t="s">
        <v>873</v>
      </c>
      <c r="AB184" s="50" t="s">
        <v>871</v>
      </c>
      <c r="AC184" s="53" t="s">
        <v>874</v>
      </c>
      <c r="AD184" s="50" t="s">
        <v>871</v>
      </c>
      <c r="AE184" s="53" t="s">
        <v>870</v>
      </c>
      <c r="AF184" s="2" t="s">
        <v>892</v>
      </c>
      <c r="AG184" s="2" t="s">
        <v>903</v>
      </c>
      <c r="AH184" s="50" t="s">
        <v>873</v>
      </c>
      <c r="AI184" s="50" t="s">
        <v>897</v>
      </c>
      <c r="AJ184" s="2" t="s">
        <v>877</v>
      </c>
      <c r="AK184" s="2" t="s">
        <v>815</v>
      </c>
      <c r="AL184" s="50" t="s">
        <v>13</v>
      </c>
      <c r="AM184" s="50" t="s">
        <v>286</v>
      </c>
      <c r="AN184" s="50" t="s">
        <v>288</v>
      </c>
      <c r="AO184" s="61" t="s">
        <v>18</v>
      </c>
      <c r="AP184" s="51" t="s">
        <v>834</v>
      </c>
    </row>
    <row r="185" spans="1:42" s="74" customFormat="1">
      <c r="A185" s="50">
        <f t="shared" si="9"/>
        <v>184</v>
      </c>
      <c r="B185" s="50" t="s">
        <v>1328</v>
      </c>
      <c r="C185" s="50">
        <v>29</v>
      </c>
      <c r="D185" s="3" t="str">
        <f t="shared" si="7"/>
        <v>[15-44]</v>
      </c>
      <c r="E185" s="50"/>
      <c r="F185" s="7" t="s">
        <v>896</v>
      </c>
      <c r="G185" s="50" t="s">
        <v>1329</v>
      </c>
      <c r="H185" s="52"/>
      <c r="I185" s="157" t="s">
        <v>1326</v>
      </c>
      <c r="J185" s="2" t="s">
        <v>1347</v>
      </c>
      <c r="K185" s="1" t="s">
        <v>1348</v>
      </c>
      <c r="L185" s="50" t="s">
        <v>1327</v>
      </c>
      <c r="M185" s="50" t="s">
        <v>286</v>
      </c>
      <c r="N185" s="50" t="s">
        <v>13</v>
      </c>
      <c r="O185" s="53" t="s">
        <v>14</v>
      </c>
      <c r="P185" s="53">
        <v>45606</v>
      </c>
      <c r="Q185" s="5" t="str">
        <f t="shared" si="8"/>
        <v>S45</v>
      </c>
      <c r="R185" s="54">
        <v>45606</v>
      </c>
      <c r="S185" s="51" t="s">
        <v>870</v>
      </c>
      <c r="T185" s="51" t="s">
        <v>871</v>
      </c>
      <c r="U185" s="51" t="s">
        <v>870</v>
      </c>
      <c r="V185" s="51" t="s">
        <v>871</v>
      </c>
      <c r="W185" s="51" t="s">
        <v>913</v>
      </c>
      <c r="X185" s="51"/>
      <c r="Y185" s="50" t="s">
        <v>870</v>
      </c>
      <c r="Z185" s="50" t="s">
        <v>871</v>
      </c>
      <c r="AA185" s="50" t="s">
        <v>871</v>
      </c>
      <c r="AB185" s="50" t="s">
        <v>871</v>
      </c>
      <c r="AC185" s="53" t="s">
        <v>874</v>
      </c>
      <c r="AD185" s="50" t="s">
        <v>871</v>
      </c>
      <c r="AE185" s="53" t="s">
        <v>870</v>
      </c>
      <c r="AF185" s="2" t="s">
        <v>875</v>
      </c>
      <c r="AG185" s="50" t="s">
        <v>876</v>
      </c>
      <c r="AH185" s="50" t="s">
        <v>873</v>
      </c>
      <c r="AI185" s="50" t="s">
        <v>897</v>
      </c>
      <c r="AJ185" s="2" t="s">
        <v>877</v>
      </c>
      <c r="AK185" s="2" t="s">
        <v>814</v>
      </c>
      <c r="AL185" s="50" t="s">
        <v>13</v>
      </c>
      <c r="AM185" s="50" t="s">
        <v>286</v>
      </c>
      <c r="AN185" s="50" t="s">
        <v>288</v>
      </c>
      <c r="AO185" s="61" t="s">
        <v>10</v>
      </c>
      <c r="AP185" s="51" t="s">
        <v>834</v>
      </c>
    </row>
    <row r="186" spans="1:42">
      <c r="A186" s="2">
        <f t="shared" si="9"/>
        <v>185</v>
      </c>
      <c r="B186" s="50" t="s">
        <v>1330</v>
      </c>
      <c r="C186" s="50">
        <v>21</v>
      </c>
      <c r="D186" s="3" t="str">
        <f t="shared" si="7"/>
        <v>[15-44]</v>
      </c>
      <c r="E186" s="50"/>
      <c r="F186" s="50" t="s">
        <v>865</v>
      </c>
      <c r="G186" s="50" t="s">
        <v>1331</v>
      </c>
      <c r="H186" s="52"/>
      <c r="I186" s="157" t="s">
        <v>1332</v>
      </c>
      <c r="J186" s="2" t="s">
        <v>1349</v>
      </c>
      <c r="K186" s="1" t="s">
        <v>1350</v>
      </c>
      <c r="L186" s="50" t="s">
        <v>112</v>
      </c>
      <c r="M186" s="7" t="s">
        <v>955</v>
      </c>
      <c r="N186" s="2" t="s">
        <v>41</v>
      </c>
      <c r="O186" s="7" t="s">
        <v>769</v>
      </c>
      <c r="P186" s="53">
        <v>45613</v>
      </c>
      <c r="Q186" s="5" t="str">
        <f t="shared" si="8"/>
        <v>S46</v>
      </c>
      <c r="R186" s="54">
        <v>45613</v>
      </c>
      <c r="S186" s="51" t="s">
        <v>821</v>
      </c>
      <c r="T186" s="51" t="s">
        <v>820</v>
      </c>
      <c r="U186" s="51" t="s">
        <v>820</v>
      </c>
      <c r="V186" s="51" t="s">
        <v>820</v>
      </c>
      <c r="W186" s="51" t="s">
        <v>820</v>
      </c>
      <c r="X186" s="51" t="s">
        <v>820</v>
      </c>
      <c r="Y186" s="50" t="s">
        <v>820</v>
      </c>
      <c r="Z186" s="50" t="s">
        <v>820</v>
      </c>
      <c r="AA186" s="50" t="s">
        <v>820</v>
      </c>
      <c r="AB186" s="50" t="s">
        <v>820</v>
      </c>
      <c r="AC186" s="53" t="s">
        <v>820</v>
      </c>
      <c r="AD186" s="50" t="s">
        <v>820</v>
      </c>
      <c r="AE186" s="53" t="s">
        <v>821</v>
      </c>
      <c r="AF186" s="2" t="s">
        <v>892</v>
      </c>
      <c r="AG186" s="2" t="s">
        <v>1114</v>
      </c>
      <c r="AH186" s="50" t="s">
        <v>820</v>
      </c>
      <c r="AI186" s="50"/>
      <c r="AJ186" s="2" t="s">
        <v>877</v>
      </c>
      <c r="AK186" s="2" t="s">
        <v>815</v>
      </c>
      <c r="AL186" s="2" t="s">
        <v>41</v>
      </c>
      <c r="AM186" s="2" t="s">
        <v>441</v>
      </c>
      <c r="AN186" s="2" t="s">
        <v>450</v>
      </c>
      <c r="AO186" s="61" t="s">
        <v>18</v>
      </c>
      <c r="AP186" s="50" t="s">
        <v>1070</v>
      </c>
    </row>
    <row r="187" spans="1:42">
      <c r="A187" s="2">
        <f t="shared" si="9"/>
        <v>186</v>
      </c>
      <c r="B187" s="50" t="s">
        <v>1333</v>
      </c>
      <c r="C187" s="50">
        <v>63</v>
      </c>
      <c r="D187" s="3" t="str">
        <f t="shared" si="7"/>
        <v>[60 et plus]</v>
      </c>
      <c r="E187" s="50"/>
      <c r="F187" s="50" t="s">
        <v>865</v>
      </c>
      <c r="G187" s="50" t="s">
        <v>1168</v>
      </c>
      <c r="H187" s="52"/>
      <c r="I187" s="157" t="s">
        <v>112</v>
      </c>
      <c r="J187" s="2" t="s">
        <v>1351</v>
      </c>
      <c r="K187" s="1" t="s">
        <v>1352</v>
      </c>
      <c r="L187" s="50" t="s">
        <v>112</v>
      </c>
      <c r="M187" s="7" t="s">
        <v>955</v>
      </c>
      <c r="N187" s="2" t="s">
        <v>41</v>
      </c>
      <c r="O187" s="7" t="s">
        <v>769</v>
      </c>
      <c r="P187" s="53">
        <v>45613</v>
      </c>
      <c r="Q187" s="5" t="str">
        <f t="shared" si="8"/>
        <v>S46</v>
      </c>
      <c r="R187" s="54">
        <v>45613</v>
      </c>
      <c r="S187" s="51" t="s">
        <v>821</v>
      </c>
      <c r="T187" s="51" t="s">
        <v>821</v>
      </c>
      <c r="U187" s="51" t="s">
        <v>820</v>
      </c>
      <c r="V187" s="51" t="s">
        <v>820</v>
      </c>
      <c r="W187" s="51" t="s">
        <v>820</v>
      </c>
      <c r="X187" s="51" t="s">
        <v>820</v>
      </c>
      <c r="Y187" s="50" t="s">
        <v>820</v>
      </c>
      <c r="Z187" s="50" t="s">
        <v>820</v>
      </c>
      <c r="AA187" s="50" t="s">
        <v>820</v>
      </c>
      <c r="AB187" s="50" t="s">
        <v>820</v>
      </c>
      <c r="AC187" s="53" t="s">
        <v>820</v>
      </c>
      <c r="AD187" s="50" t="s">
        <v>820</v>
      </c>
      <c r="AE187" s="53" t="s">
        <v>821</v>
      </c>
      <c r="AF187" s="2" t="s">
        <v>892</v>
      </c>
      <c r="AG187" s="2" t="s">
        <v>1114</v>
      </c>
      <c r="AH187" s="50" t="s">
        <v>821</v>
      </c>
      <c r="AI187" s="50"/>
      <c r="AJ187" s="2" t="s">
        <v>877</v>
      </c>
      <c r="AK187" s="2" t="s">
        <v>815</v>
      </c>
      <c r="AL187" s="2" t="s">
        <v>41</v>
      </c>
      <c r="AM187" s="2" t="s">
        <v>441</v>
      </c>
      <c r="AN187" s="2" t="s">
        <v>450</v>
      </c>
      <c r="AO187" s="61" t="s">
        <v>18</v>
      </c>
      <c r="AP187" s="50" t="s">
        <v>1070</v>
      </c>
    </row>
    <row r="188" spans="1:42" s="74" customFormat="1">
      <c r="A188" s="50">
        <f t="shared" si="9"/>
        <v>187</v>
      </c>
      <c r="B188" s="50" t="s">
        <v>1334</v>
      </c>
      <c r="C188" s="50">
        <v>49</v>
      </c>
      <c r="D188" s="3" t="str">
        <f t="shared" si="7"/>
        <v>[45-59]</v>
      </c>
      <c r="E188" s="50"/>
      <c r="F188" s="7" t="s">
        <v>896</v>
      </c>
      <c r="G188" s="50" t="s">
        <v>1335</v>
      </c>
      <c r="H188" s="52">
        <v>96860064</v>
      </c>
      <c r="I188" s="157" t="s">
        <v>140</v>
      </c>
      <c r="J188" s="2" t="s">
        <v>1353</v>
      </c>
      <c r="K188" s="1" t="s">
        <v>1354</v>
      </c>
      <c r="L188" s="50" t="s">
        <v>1336</v>
      </c>
      <c r="M188" s="50" t="s">
        <v>425</v>
      </c>
      <c r="N188" s="50" t="s">
        <v>13</v>
      </c>
      <c r="O188" s="53" t="s">
        <v>14</v>
      </c>
      <c r="P188" s="53">
        <v>45609</v>
      </c>
      <c r="Q188" s="5" t="str">
        <f t="shared" si="8"/>
        <v>S46</v>
      </c>
      <c r="R188" s="54">
        <v>45609</v>
      </c>
      <c r="S188" s="51" t="s">
        <v>873</v>
      </c>
      <c r="T188" s="51" t="s">
        <v>873</v>
      </c>
      <c r="U188" s="51" t="s">
        <v>873</v>
      </c>
      <c r="V188" s="51" t="s">
        <v>871</v>
      </c>
      <c r="W188" s="51" t="s">
        <v>913</v>
      </c>
      <c r="X188" s="51"/>
      <c r="Y188" s="50" t="s">
        <v>913</v>
      </c>
      <c r="Z188" s="50" t="s">
        <v>913</v>
      </c>
      <c r="AA188" s="50" t="s">
        <v>873</v>
      </c>
      <c r="AB188" s="50" t="s">
        <v>873</v>
      </c>
      <c r="AC188" s="53" t="s">
        <v>1060</v>
      </c>
      <c r="AD188" s="50" t="s">
        <v>897</v>
      </c>
      <c r="AE188" s="53" t="s">
        <v>873</v>
      </c>
      <c r="AF188" s="2" t="s">
        <v>892</v>
      </c>
      <c r="AG188" s="2" t="s">
        <v>903</v>
      </c>
      <c r="AH188" s="50" t="s">
        <v>873</v>
      </c>
      <c r="AI188" s="53">
        <v>45610</v>
      </c>
      <c r="AJ188" s="2" t="s">
        <v>877</v>
      </c>
      <c r="AK188" s="2" t="s">
        <v>815</v>
      </c>
      <c r="AL188" s="50" t="s">
        <v>13</v>
      </c>
      <c r="AM188" s="50" t="s">
        <v>425</v>
      </c>
      <c r="AN188" s="2" t="s">
        <v>140</v>
      </c>
      <c r="AO188" s="50" t="s">
        <v>18</v>
      </c>
      <c r="AP188" s="51" t="s">
        <v>834</v>
      </c>
    </row>
    <row r="189" spans="1:42" s="74" customFormat="1">
      <c r="A189" s="50">
        <f t="shared" si="9"/>
        <v>188</v>
      </c>
      <c r="B189" s="50" t="s">
        <v>1337</v>
      </c>
      <c r="C189" s="50">
        <v>36</v>
      </c>
      <c r="D189" s="3" t="str">
        <f t="shared" si="7"/>
        <v>[15-44]</v>
      </c>
      <c r="E189" s="50"/>
      <c r="F189" s="7" t="s">
        <v>896</v>
      </c>
      <c r="G189" s="50" t="s">
        <v>1329</v>
      </c>
      <c r="H189" s="52">
        <v>90295234</v>
      </c>
      <c r="I189" s="155" t="s">
        <v>28</v>
      </c>
      <c r="J189" s="2" t="s">
        <v>1377</v>
      </c>
      <c r="K189" s="1" t="s">
        <v>1367</v>
      </c>
      <c r="L189" s="50" t="s">
        <v>1339</v>
      </c>
      <c r="M189" s="50" t="s">
        <v>310</v>
      </c>
      <c r="N189" s="50" t="s">
        <v>13</v>
      </c>
      <c r="O189" s="53" t="s">
        <v>14</v>
      </c>
      <c r="P189" s="53">
        <v>45612</v>
      </c>
      <c r="Q189" s="5" t="str">
        <f t="shared" si="8"/>
        <v>S46</v>
      </c>
      <c r="R189" s="54">
        <v>45613</v>
      </c>
      <c r="S189" s="51" t="s">
        <v>873</v>
      </c>
      <c r="T189" s="51" t="s">
        <v>871</v>
      </c>
      <c r="U189" s="51" t="s">
        <v>871</v>
      </c>
      <c r="V189" s="51" t="s">
        <v>871</v>
      </c>
      <c r="W189" s="51" t="s">
        <v>913</v>
      </c>
      <c r="X189" s="51"/>
      <c r="Y189" s="50" t="s">
        <v>913</v>
      </c>
      <c r="Z189" s="50" t="s">
        <v>871</v>
      </c>
      <c r="AA189" s="50" t="s">
        <v>871</v>
      </c>
      <c r="AB189" s="50" t="s">
        <v>871</v>
      </c>
      <c r="AC189" s="53" t="s">
        <v>919</v>
      </c>
      <c r="AD189" s="50" t="s">
        <v>897</v>
      </c>
      <c r="AE189" s="53" t="s">
        <v>873</v>
      </c>
      <c r="AF189" s="2" t="s">
        <v>892</v>
      </c>
      <c r="AG189" s="2" t="s">
        <v>1114</v>
      </c>
      <c r="AH189" s="50" t="s">
        <v>913</v>
      </c>
      <c r="AI189" s="53">
        <v>45613</v>
      </c>
      <c r="AJ189" s="2" t="s">
        <v>877</v>
      </c>
      <c r="AK189" s="2" t="s">
        <v>815</v>
      </c>
      <c r="AL189" s="50" t="s">
        <v>13</v>
      </c>
      <c r="AM189" s="50" t="s">
        <v>409</v>
      </c>
      <c r="AN189" s="50" t="s">
        <v>411</v>
      </c>
      <c r="AO189" s="61" t="s">
        <v>18</v>
      </c>
      <c r="AP189" s="51" t="s">
        <v>834</v>
      </c>
    </row>
    <row r="190" spans="1:42" s="74" customFormat="1">
      <c r="A190" s="50">
        <f t="shared" si="9"/>
        <v>189</v>
      </c>
      <c r="B190" s="50" t="s">
        <v>1340</v>
      </c>
      <c r="C190" s="50">
        <v>12</v>
      </c>
      <c r="D190" s="3" t="str">
        <f t="shared" si="7"/>
        <v>[5-14]</v>
      </c>
      <c r="E190" s="50"/>
      <c r="F190" s="50" t="s">
        <v>865</v>
      </c>
      <c r="G190" s="50" t="s">
        <v>953</v>
      </c>
      <c r="H190" s="52"/>
      <c r="I190" s="157" t="s">
        <v>130</v>
      </c>
      <c r="J190" s="50" t="s">
        <v>184</v>
      </c>
      <c r="K190" s="50" t="s">
        <v>185</v>
      </c>
      <c r="L190" s="50" t="s">
        <v>957</v>
      </c>
      <c r="M190" s="7" t="s">
        <v>955</v>
      </c>
      <c r="N190" s="2" t="s">
        <v>41</v>
      </c>
      <c r="O190" s="7" t="s">
        <v>769</v>
      </c>
      <c r="P190" s="53">
        <v>45615</v>
      </c>
      <c r="Q190" s="5" t="str">
        <f t="shared" si="8"/>
        <v>S47</v>
      </c>
      <c r="R190" s="54">
        <v>45615</v>
      </c>
      <c r="S190" s="51" t="s">
        <v>821</v>
      </c>
      <c r="T190" s="51" t="s">
        <v>821</v>
      </c>
      <c r="U190" s="51" t="s">
        <v>820</v>
      </c>
      <c r="V190" s="51" t="s">
        <v>820</v>
      </c>
      <c r="W190" s="51" t="s">
        <v>820</v>
      </c>
      <c r="X190" s="51" t="s">
        <v>820</v>
      </c>
      <c r="Y190" s="50" t="s">
        <v>820</v>
      </c>
      <c r="Z190" s="50" t="s">
        <v>820</v>
      </c>
      <c r="AA190" s="50" t="s">
        <v>820</v>
      </c>
      <c r="AB190" s="50" t="s">
        <v>820</v>
      </c>
      <c r="AC190" s="53" t="s">
        <v>820</v>
      </c>
      <c r="AD190" s="50" t="s">
        <v>820</v>
      </c>
      <c r="AE190" s="53" t="s">
        <v>821</v>
      </c>
      <c r="AF190" s="2" t="s">
        <v>892</v>
      </c>
      <c r="AG190" s="2" t="s">
        <v>1114</v>
      </c>
      <c r="AH190" s="50" t="s">
        <v>821</v>
      </c>
      <c r="AI190" s="53">
        <v>45615</v>
      </c>
      <c r="AJ190" s="2" t="s">
        <v>877</v>
      </c>
      <c r="AK190" s="2" t="s">
        <v>815</v>
      </c>
      <c r="AL190" s="50" t="s">
        <v>41</v>
      </c>
      <c r="AM190" s="50" t="s">
        <v>441</v>
      </c>
      <c r="AN190" s="50" t="s">
        <v>443</v>
      </c>
      <c r="AO190" s="61" t="s">
        <v>18</v>
      </c>
      <c r="AP190" s="50" t="s">
        <v>1070</v>
      </c>
    </row>
    <row r="191" spans="1:42" s="74" customFormat="1">
      <c r="A191" s="50">
        <f t="shared" si="9"/>
        <v>190</v>
      </c>
      <c r="B191" s="55" t="s">
        <v>1341</v>
      </c>
      <c r="C191" s="55">
        <v>71</v>
      </c>
      <c r="D191" s="3" t="str">
        <f t="shared" si="7"/>
        <v>[60 et plus]</v>
      </c>
      <c r="E191" s="55"/>
      <c r="F191" s="55" t="s">
        <v>865</v>
      </c>
      <c r="G191" s="55" t="s">
        <v>965</v>
      </c>
      <c r="H191" s="56"/>
      <c r="I191" s="158" t="s">
        <v>1342</v>
      </c>
      <c r="J191" s="50" t="s">
        <v>1355</v>
      </c>
      <c r="K191" s="50" t="s">
        <v>1356</v>
      </c>
      <c r="L191" s="55" t="s">
        <v>1342</v>
      </c>
      <c r="M191" s="55" t="s">
        <v>997</v>
      </c>
      <c r="N191" s="2" t="s">
        <v>41</v>
      </c>
      <c r="O191" s="7" t="s">
        <v>769</v>
      </c>
      <c r="P191" s="58">
        <v>45616</v>
      </c>
      <c r="Q191" s="5" t="str">
        <f t="shared" si="8"/>
        <v>S47</v>
      </c>
      <c r="R191" s="59">
        <v>45616</v>
      </c>
      <c r="S191" s="57" t="s">
        <v>821</v>
      </c>
      <c r="T191" s="57" t="s">
        <v>821</v>
      </c>
      <c r="U191" s="57" t="s">
        <v>820</v>
      </c>
      <c r="V191" s="57" t="s">
        <v>820</v>
      </c>
      <c r="W191" s="57" t="s">
        <v>820</v>
      </c>
      <c r="X191" s="57" t="s">
        <v>820</v>
      </c>
      <c r="Y191" s="55" t="s">
        <v>820</v>
      </c>
      <c r="Z191" s="55" t="s">
        <v>820</v>
      </c>
      <c r="AA191" s="55" t="s">
        <v>820</v>
      </c>
      <c r="AB191" s="55" t="s">
        <v>820</v>
      </c>
      <c r="AC191" s="58" t="s">
        <v>820</v>
      </c>
      <c r="AD191" s="55" t="s">
        <v>820</v>
      </c>
      <c r="AE191" s="58" t="s">
        <v>821</v>
      </c>
      <c r="AF191" s="2" t="s">
        <v>892</v>
      </c>
      <c r="AG191" s="2" t="s">
        <v>1114</v>
      </c>
      <c r="AH191" s="55" t="s">
        <v>821</v>
      </c>
      <c r="AI191" s="58">
        <v>45616</v>
      </c>
      <c r="AJ191" s="2" t="s">
        <v>877</v>
      </c>
      <c r="AK191" s="2" t="s">
        <v>815</v>
      </c>
      <c r="AL191" s="50" t="s">
        <v>41</v>
      </c>
      <c r="AM191" s="50" t="s">
        <v>480</v>
      </c>
      <c r="AN191" s="50" t="s">
        <v>482</v>
      </c>
      <c r="AO191" s="69" t="s">
        <v>18</v>
      </c>
      <c r="AP191" s="50" t="s">
        <v>1070</v>
      </c>
    </row>
    <row r="192" spans="1:42">
      <c r="A192" s="50">
        <f t="shared" ref="A192:A242" si="10">A191+1</f>
        <v>191</v>
      </c>
      <c r="B192" s="50" t="s">
        <v>1381</v>
      </c>
      <c r="C192" s="50">
        <v>75</v>
      </c>
      <c r="D192" s="3" t="str">
        <f t="shared" si="7"/>
        <v>[60 et plus]</v>
      </c>
      <c r="E192" s="50"/>
      <c r="F192" s="50" t="s">
        <v>865</v>
      </c>
      <c r="G192" s="50" t="s">
        <v>965</v>
      </c>
      <c r="H192" s="52"/>
      <c r="I192" s="157" t="s">
        <v>112</v>
      </c>
      <c r="J192" s="2" t="s">
        <v>1351</v>
      </c>
      <c r="K192" s="1" t="s">
        <v>1352</v>
      </c>
      <c r="L192" s="51" t="s">
        <v>112</v>
      </c>
      <c r="M192" s="7" t="s">
        <v>955</v>
      </c>
      <c r="N192" s="2" t="s">
        <v>41</v>
      </c>
      <c r="O192" s="50" t="s">
        <v>769</v>
      </c>
      <c r="P192" s="53">
        <v>45617</v>
      </c>
      <c r="Q192" s="5" t="str">
        <f t="shared" si="8"/>
        <v>S47</v>
      </c>
      <c r="R192" s="53">
        <v>45617</v>
      </c>
      <c r="S192" s="51" t="s">
        <v>821</v>
      </c>
      <c r="T192" s="51" t="s">
        <v>821</v>
      </c>
      <c r="U192" s="51" t="s">
        <v>820</v>
      </c>
      <c r="V192" s="51" t="s">
        <v>820</v>
      </c>
      <c r="W192" s="51" t="s">
        <v>820</v>
      </c>
      <c r="X192" s="51" t="s">
        <v>820</v>
      </c>
      <c r="Y192" s="50" t="s">
        <v>820</v>
      </c>
      <c r="Z192" s="50" t="s">
        <v>820</v>
      </c>
      <c r="AA192" s="50" t="s">
        <v>820</v>
      </c>
      <c r="AB192" s="50" t="s">
        <v>820</v>
      </c>
      <c r="AC192" s="50" t="s">
        <v>820</v>
      </c>
      <c r="AD192" s="50" t="s">
        <v>820</v>
      </c>
      <c r="AE192" s="53" t="s">
        <v>821</v>
      </c>
      <c r="AF192" s="2" t="s">
        <v>892</v>
      </c>
      <c r="AG192" s="2" t="s">
        <v>903</v>
      </c>
      <c r="AH192" s="50" t="s">
        <v>820</v>
      </c>
      <c r="AI192" s="53">
        <v>45617</v>
      </c>
      <c r="AJ192" s="2" t="s">
        <v>877</v>
      </c>
      <c r="AK192" s="2" t="s">
        <v>815</v>
      </c>
      <c r="AL192" s="50" t="s">
        <v>41</v>
      </c>
      <c r="AM192" s="50" t="s">
        <v>441</v>
      </c>
      <c r="AN192" s="2" t="s">
        <v>450</v>
      </c>
      <c r="AO192" s="61" t="s">
        <v>18</v>
      </c>
      <c r="AP192" s="50" t="s">
        <v>1070</v>
      </c>
    </row>
    <row r="193" spans="1:42">
      <c r="A193" s="50">
        <f t="shared" si="10"/>
        <v>192</v>
      </c>
      <c r="B193" s="50" t="s">
        <v>1382</v>
      </c>
      <c r="C193" s="50">
        <v>20</v>
      </c>
      <c r="D193" s="3" t="str">
        <f t="shared" si="7"/>
        <v>[15-44]</v>
      </c>
      <c r="E193" s="50"/>
      <c r="F193" s="50" t="s">
        <v>865</v>
      </c>
      <c r="G193" s="50" t="s">
        <v>1383</v>
      </c>
      <c r="H193" s="52"/>
      <c r="I193" s="157" t="s">
        <v>96</v>
      </c>
      <c r="J193" s="50"/>
      <c r="K193" s="50"/>
      <c r="L193" s="51" t="s">
        <v>1030</v>
      </c>
      <c r="M193" s="50" t="s">
        <v>969</v>
      </c>
      <c r="N193" s="2" t="s">
        <v>41</v>
      </c>
      <c r="O193" s="50" t="s">
        <v>769</v>
      </c>
      <c r="P193" s="53">
        <v>45616</v>
      </c>
      <c r="Q193" s="5" t="str">
        <f t="shared" si="8"/>
        <v>S47</v>
      </c>
      <c r="R193" s="53">
        <v>45617</v>
      </c>
      <c r="S193" s="51" t="s">
        <v>821</v>
      </c>
      <c r="T193" s="51" t="s">
        <v>821</v>
      </c>
      <c r="U193" s="51" t="s">
        <v>820</v>
      </c>
      <c r="V193" s="51" t="s">
        <v>820</v>
      </c>
      <c r="W193" s="51" t="s">
        <v>820</v>
      </c>
      <c r="X193" s="51" t="s">
        <v>820</v>
      </c>
      <c r="Y193" s="50" t="s">
        <v>820</v>
      </c>
      <c r="Z193" s="50" t="s">
        <v>820</v>
      </c>
      <c r="AA193" s="50" t="s">
        <v>820</v>
      </c>
      <c r="AB193" s="50" t="s">
        <v>820</v>
      </c>
      <c r="AC193" s="50" t="s">
        <v>820</v>
      </c>
      <c r="AD193" s="50" t="s">
        <v>820</v>
      </c>
      <c r="AE193" s="53" t="s">
        <v>821</v>
      </c>
      <c r="AF193" s="2" t="s">
        <v>892</v>
      </c>
      <c r="AG193" s="2" t="s">
        <v>903</v>
      </c>
      <c r="AH193" s="50" t="s">
        <v>820</v>
      </c>
      <c r="AI193" s="53">
        <v>45617</v>
      </c>
      <c r="AJ193" s="2" t="s">
        <v>877</v>
      </c>
      <c r="AK193" s="2" t="s">
        <v>815</v>
      </c>
      <c r="AL193" s="2" t="s">
        <v>41</v>
      </c>
      <c r="AM193" s="2" t="s">
        <v>464</v>
      </c>
      <c r="AN193" s="2" t="s">
        <v>473</v>
      </c>
      <c r="AO193" s="2" t="s">
        <v>18</v>
      </c>
      <c r="AP193" s="50" t="s">
        <v>1070</v>
      </c>
    </row>
    <row r="194" spans="1:42">
      <c r="A194" s="50">
        <f t="shared" si="10"/>
        <v>193</v>
      </c>
      <c r="B194" s="50" t="s">
        <v>1384</v>
      </c>
      <c r="C194" s="50">
        <v>35</v>
      </c>
      <c r="D194" s="3" t="str">
        <f t="shared" ref="D194:D242" si="11">IF(C194="","",IF(C194&lt;=2,"[0-2]",IF(C194&lt;=4,"[2-4]",IF(C194&lt;=14,"[5-14]",IF(C194&lt;=44,"[15-44]",IF(C194&lt;=59,"[45-59]",IF(C194&gt;=60,"[60 et plus]")))))))</f>
        <v>[15-44]</v>
      </c>
      <c r="E194" s="50"/>
      <c r="F194" s="50" t="s">
        <v>865</v>
      </c>
      <c r="G194" s="50" t="s">
        <v>1103</v>
      </c>
      <c r="H194" s="52"/>
      <c r="I194" s="157" t="s">
        <v>1385</v>
      </c>
      <c r="J194" s="50" t="s">
        <v>184</v>
      </c>
      <c r="K194" s="50" t="s">
        <v>185</v>
      </c>
      <c r="L194" s="51" t="s">
        <v>1385</v>
      </c>
      <c r="M194" s="7" t="s">
        <v>955</v>
      </c>
      <c r="N194" s="2" t="s">
        <v>41</v>
      </c>
      <c r="O194" s="50" t="s">
        <v>769</v>
      </c>
      <c r="P194" s="53">
        <v>45617</v>
      </c>
      <c r="Q194" s="5" t="str">
        <f t="shared" ref="Q194:Q257" si="12">CONCATENATE("S",_xlfn.ISOWEEKNUM(P194))</f>
        <v>S47</v>
      </c>
      <c r="R194" s="53">
        <v>45618</v>
      </c>
      <c r="S194" s="51" t="s">
        <v>821</v>
      </c>
      <c r="T194" s="51" t="s">
        <v>821</v>
      </c>
      <c r="U194" s="51" t="s">
        <v>820</v>
      </c>
      <c r="V194" s="51" t="s">
        <v>820</v>
      </c>
      <c r="W194" s="51" t="s">
        <v>820</v>
      </c>
      <c r="X194" s="51" t="s">
        <v>820</v>
      </c>
      <c r="Y194" s="50" t="s">
        <v>820</v>
      </c>
      <c r="Z194" s="50" t="s">
        <v>820</v>
      </c>
      <c r="AA194" s="50" t="s">
        <v>820</v>
      </c>
      <c r="AB194" s="50" t="s">
        <v>820</v>
      </c>
      <c r="AC194" s="50" t="s">
        <v>820</v>
      </c>
      <c r="AD194" s="50" t="s">
        <v>820</v>
      </c>
      <c r="AE194" s="53" t="s">
        <v>821</v>
      </c>
      <c r="AF194" s="2" t="s">
        <v>892</v>
      </c>
      <c r="AG194" s="2" t="s">
        <v>903</v>
      </c>
      <c r="AH194" s="50" t="s">
        <v>820</v>
      </c>
      <c r="AI194" s="53">
        <v>45619</v>
      </c>
      <c r="AJ194" s="2" t="s">
        <v>877</v>
      </c>
      <c r="AK194" s="2" t="s">
        <v>815</v>
      </c>
      <c r="AL194" s="50" t="s">
        <v>41</v>
      </c>
      <c r="AM194" s="50" t="s">
        <v>441</v>
      </c>
      <c r="AN194" s="2" t="s">
        <v>450</v>
      </c>
      <c r="AO194" s="61" t="s">
        <v>18</v>
      </c>
      <c r="AP194" s="50" t="s">
        <v>1070</v>
      </c>
    </row>
    <row r="195" spans="1:42">
      <c r="A195" s="50">
        <f t="shared" si="10"/>
        <v>194</v>
      </c>
      <c r="B195" s="50" t="s">
        <v>1386</v>
      </c>
      <c r="C195" s="50">
        <v>8</v>
      </c>
      <c r="D195" s="3" t="str">
        <f t="shared" si="11"/>
        <v>[5-14]</v>
      </c>
      <c r="E195" s="50"/>
      <c r="F195" s="50" t="s">
        <v>865</v>
      </c>
      <c r="G195" s="50" t="s">
        <v>953</v>
      </c>
      <c r="H195" s="52"/>
      <c r="I195" s="157" t="s">
        <v>126</v>
      </c>
      <c r="J195" s="50"/>
      <c r="K195" s="50"/>
      <c r="L195" s="51" t="s">
        <v>126</v>
      </c>
      <c r="M195" s="50" t="s">
        <v>997</v>
      </c>
      <c r="N195" s="2" t="s">
        <v>41</v>
      </c>
      <c r="O195" s="50" t="s">
        <v>769</v>
      </c>
      <c r="P195" s="53">
        <v>45623</v>
      </c>
      <c r="Q195" s="5" t="str">
        <f t="shared" si="12"/>
        <v>S48</v>
      </c>
      <c r="R195" s="53">
        <v>45623</v>
      </c>
      <c r="S195" s="51" t="s">
        <v>821</v>
      </c>
      <c r="T195" s="51" t="s">
        <v>821</v>
      </c>
      <c r="U195" s="51" t="s">
        <v>820</v>
      </c>
      <c r="V195" s="51" t="s">
        <v>820</v>
      </c>
      <c r="W195" s="51" t="s">
        <v>820</v>
      </c>
      <c r="X195" s="51" t="s">
        <v>820</v>
      </c>
      <c r="Y195" s="50" t="s">
        <v>820</v>
      </c>
      <c r="Z195" s="50" t="s">
        <v>820</v>
      </c>
      <c r="AA195" s="50" t="s">
        <v>820</v>
      </c>
      <c r="AB195" s="50" t="s">
        <v>820</v>
      </c>
      <c r="AC195" s="50" t="s">
        <v>820</v>
      </c>
      <c r="AD195" s="50" t="s">
        <v>820</v>
      </c>
      <c r="AE195" s="53" t="s">
        <v>821</v>
      </c>
      <c r="AF195" s="2" t="s">
        <v>875</v>
      </c>
      <c r="AG195" s="50" t="s">
        <v>876</v>
      </c>
      <c r="AH195" s="50" t="s">
        <v>821</v>
      </c>
      <c r="AI195" s="50"/>
      <c r="AJ195" s="2" t="s">
        <v>877</v>
      </c>
      <c r="AK195" s="2" t="s">
        <v>814</v>
      </c>
      <c r="AL195" s="50" t="s">
        <v>41</v>
      </c>
      <c r="AM195" s="50" t="s">
        <v>480</v>
      </c>
      <c r="AN195" s="50" t="s">
        <v>482</v>
      </c>
      <c r="AO195" s="61" t="s">
        <v>10</v>
      </c>
      <c r="AP195" s="50" t="s">
        <v>1070</v>
      </c>
    </row>
    <row r="196" spans="1:42">
      <c r="A196" s="50">
        <f t="shared" si="10"/>
        <v>195</v>
      </c>
      <c r="B196" s="50" t="s">
        <v>1388</v>
      </c>
      <c r="C196" s="50">
        <v>70</v>
      </c>
      <c r="D196" s="3" t="str">
        <f t="shared" si="11"/>
        <v>[60 et plus]</v>
      </c>
      <c r="E196" s="50"/>
      <c r="F196" s="7" t="s">
        <v>896</v>
      </c>
      <c r="G196" s="50" t="s">
        <v>984</v>
      </c>
      <c r="H196" s="52"/>
      <c r="I196" s="157" t="s">
        <v>126</v>
      </c>
      <c r="J196" s="50"/>
      <c r="K196" s="50"/>
      <c r="L196" s="51" t="s">
        <v>126</v>
      </c>
      <c r="M196" s="50" t="s">
        <v>997</v>
      </c>
      <c r="N196" s="2" t="s">
        <v>41</v>
      </c>
      <c r="O196" s="50" t="s">
        <v>769</v>
      </c>
      <c r="P196" s="53">
        <v>45623</v>
      </c>
      <c r="Q196" s="5" t="str">
        <f t="shared" si="12"/>
        <v>S48</v>
      </c>
      <c r="R196" s="53">
        <v>45623</v>
      </c>
      <c r="S196" s="51" t="s">
        <v>821</v>
      </c>
      <c r="T196" s="51" t="s">
        <v>821</v>
      </c>
      <c r="U196" s="51" t="s">
        <v>820</v>
      </c>
      <c r="V196" s="51" t="s">
        <v>820</v>
      </c>
      <c r="W196" s="51" t="s">
        <v>820</v>
      </c>
      <c r="X196" s="51" t="s">
        <v>820</v>
      </c>
      <c r="Y196" s="50" t="s">
        <v>820</v>
      </c>
      <c r="Z196" s="50" t="s">
        <v>820</v>
      </c>
      <c r="AA196" s="50" t="s">
        <v>820</v>
      </c>
      <c r="AB196" s="50" t="s">
        <v>820</v>
      </c>
      <c r="AC196" s="50" t="s">
        <v>820</v>
      </c>
      <c r="AD196" s="50" t="s">
        <v>820</v>
      </c>
      <c r="AE196" s="53" t="s">
        <v>821</v>
      </c>
      <c r="AF196" s="2" t="s">
        <v>875</v>
      </c>
      <c r="AG196" s="50" t="s">
        <v>876</v>
      </c>
      <c r="AH196" s="50" t="s">
        <v>821</v>
      </c>
      <c r="AI196" s="50"/>
      <c r="AJ196" s="2" t="s">
        <v>877</v>
      </c>
      <c r="AK196" s="2" t="s">
        <v>814</v>
      </c>
      <c r="AL196" s="50" t="s">
        <v>41</v>
      </c>
      <c r="AM196" s="50" t="s">
        <v>480</v>
      </c>
      <c r="AN196" s="50" t="s">
        <v>482</v>
      </c>
      <c r="AO196" s="61" t="s">
        <v>10</v>
      </c>
      <c r="AP196" s="50" t="s">
        <v>1070</v>
      </c>
    </row>
    <row r="197" spans="1:42">
      <c r="A197" s="50">
        <f t="shared" si="10"/>
        <v>196</v>
      </c>
      <c r="B197" s="50" t="s">
        <v>1389</v>
      </c>
      <c r="C197" s="50">
        <v>8</v>
      </c>
      <c r="D197" s="3" t="str">
        <f t="shared" si="11"/>
        <v>[5-14]</v>
      </c>
      <c r="E197" s="50"/>
      <c r="F197" s="50" t="s">
        <v>865</v>
      </c>
      <c r="G197" s="50" t="s">
        <v>953</v>
      </c>
      <c r="H197" s="52"/>
      <c r="I197" s="157" t="s">
        <v>126</v>
      </c>
      <c r="J197" s="50"/>
      <c r="K197" s="50"/>
      <c r="L197" s="51" t="s">
        <v>126</v>
      </c>
      <c r="M197" s="50" t="s">
        <v>997</v>
      </c>
      <c r="N197" s="2" t="s">
        <v>41</v>
      </c>
      <c r="O197" s="50" t="s">
        <v>769</v>
      </c>
      <c r="P197" s="53">
        <v>45624</v>
      </c>
      <c r="Q197" s="5" t="str">
        <f t="shared" si="12"/>
        <v>S48</v>
      </c>
      <c r="R197" s="53">
        <v>45624</v>
      </c>
      <c r="S197" s="51" t="s">
        <v>821</v>
      </c>
      <c r="T197" s="51" t="s">
        <v>820</v>
      </c>
      <c r="U197" s="51" t="s">
        <v>820</v>
      </c>
      <c r="V197" s="51" t="s">
        <v>820</v>
      </c>
      <c r="W197" s="51" t="s">
        <v>820</v>
      </c>
      <c r="X197" s="51" t="s">
        <v>820</v>
      </c>
      <c r="Y197" s="50" t="s">
        <v>820</v>
      </c>
      <c r="Z197" s="50" t="s">
        <v>820</v>
      </c>
      <c r="AA197" s="50" t="s">
        <v>820</v>
      </c>
      <c r="AB197" s="50" t="s">
        <v>820</v>
      </c>
      <c r="AC197" s="50" t="s">
        <v>820</v>
      </c>
      <c r="AD197" s="50" t="s">
        <v>820</v>
      </c>
      <c r="AE197" s="53" t="s">
        <v>821</v>
      </c>
      <c r="AF197" s="2" t="s">
        <v>892</v>
      </c>
      <c r="AG197" s="50" t="s">
        <v>876</v>
      </c>
      <c r="AH197" s="50" t="s">
        <v>821</v>
      </c>
      <c r="AI197" s="50"/>
      <c r="AJ197" s="2" t="s">
        <v>877</v>
      </c>
      <c r="AK197" s="2" t="s">
        <v>814</v>
      </c>
      <c r="AL197" s="50" t="s">
        <v>41</v>
      </c>
      <c r="AM197" s="50" t="s">
        <v>480</v>
      </c>
      <c r="AN197" s="50" t="s">
        <v>482</v>
      </c>
      <c r="AO197" s="61" t="s">
        <v>10</v>
      </c>
      <c r="AP197" s="50" t="s">
        <v>1068</v>
      </c>
    </row>
    <row r="198" spans="1:42">
      <c r="A198" s="50">
        <f t="shared" si="10"/>
        <v>197</v>
      </c>
      <c r="B198" s="50" t="s">
        <v>1390</v>
      </c>
      <c r="C198" s="50">
        <v>80</v>
      </c>
      <c r="D198" s="3" t="str">
        <f t="shared" si="11"/>
        <v>[60 et plus]</v>
      </c>
      <c r="E198" s="50"/>
      <c r="F198" s="7" t="s">
        <v>896</v>
      </c>
      <c r="G198" s="50" t="s">
        <v>984</v>
      </c>
      <c r="H198" s="52"/>
      <c r="I198" s="157" t="s">
        <v>126</v>
      </c>
      <c r="J198" s="50"/>
      <c r="K198" s="50"/>
      <c r="L198" s="51" t="s">
        <v>126</v>
      </c>
      <c r="M198" s="50" t="s">
        <v>997</v>
      </c>
      <c r="N198" s="2" t="s">
        <v>41</v>
      </c>
      <c r="O198" s="50" t="s">
        <v>769</v>
      </c>
      <c r="P198" s="53">
        <v>45620</v>
      </c>
      <c r="Q198" s="5" t="str">
        <f t="shared" si="12"/>
        <v>S47</v>
      </c>
      <c r="R198" s="53">
        <v>45624</v>
      </c>
      <c r="S198" s="51" t="s">
        <v>821</v>
      </c>
      <c r="T198" s="51" t="s">
        <v>820</v>
      </c>
      <c r="U198" s="51" t="s">
        <v>820</v>
      </c>
      <c r="V198" s="51" t="s">
        <v>820</v>
      </c>
      <c r="W198" s="51" t="s">
        <v>820</v>
      </c>
      <c r="X198" s="51" t="s">
        <v>820</v>
      </c>
      <c r="Y198" s="50" t="s">
        <v>820</v>
      </c>
      <c r="Z198" s="50" t="s">
        <v>820</v>
      </c>
      <c r="AA198" s="50" t="s">
        <v>820</v>
      </c>
      <c r="AB198" s="50" t="s">
        <v>820</v>
      </c>
      <c r="AC198" s="50" t="s">
        <v>820</v>
      </c>
      <c r="AD198" s="50" t="s">
        <v>820</v>
      </c>
      <c r="AE198" s="53" t="s">
        <v>821</v>
      </c>
      <c r="AF198" s="2" t="s">
        <v>892</v>
      </c>
      <c r="AG198" s="50" t="s">
        <v>876</v>
      </c>
      <c r="AH198" s="50" t="s">
        <v>820</v>
      </c>
      <c r="AI198" s="50"/>
      <c r="AJ198" s="2" t="s">
        <v>877</v>
      </c>
      <c r="AK198" s="2" t="s">
        <v>814</v>
      </c>
      <c r="AL198" s="50" t="s">
        <v>41</v>
      </c>
      <c r="AM198" s="50" t="s">
        <v>480</v>
      </c>
      <c r="AN198" s="50" t="s">
        <v>482</v>
      </c>
      <c r="AO198" s="61" t="s">
        <v>10</v>
      </c>
      <c r="AP198" s="50" t="s">
        <v>1068</v>
      </c>
    </row>
    <row r="199" spans="1:42">
      <c r="A199" s="50">
        <f t="shared" si="10"/>
        <v>198</v>
      </c>
      <c r="B199" s="50" t="s">
        <v>1391</v>
      </c>
      <c r="C199" s="50">
        <v>1</v>
      </c>
      <c r="D199" s="3" t="str">
        <f t="shared" si="11"/>
        <v>[0-2]</v>
      </c>
      <c r="E199" s="50" t="s">
        <v>1392</v>
      </c>
      <c r="F199" s="50" t="s">
        <v>865</v>
      </c>
      <c r="G199" s="50"/>
      <c r="H199" s="52"/>
      <c r="I199" s="157" t="s">
        <v>1393</v>
      </c>
      <c r="J199" s="2" t="s">
        <v>169</v>
      </c>
      <c r="K199" s="2" t="s">
        <v>170</v>
      </c>
      <c r="L199" s="51" t="s">
        <v>168</v>
      </c>
      <c r="M199" s="7" t="s">
        <v>1027</v>
      </c>
      <c r="N199" s="2" t="s">
        <v>41</v>
      </c>
      <c r="O199" s="50" t="s">
        <v>769</v>
      </c>
      <c r="P199" s="53">
        <v>45623</v>
      </c>
      <c r="Q199" s="5" t="str">
        <f t="shared" si="12"/>
        <v>S48</v>
      </c>
      <c r="R199" s="53">
        <v>45624</v>
      </c>
      <c r="S199" s="51" t="s">
        <v>821</v>
      </c>
      <c r="T199" s="51" t="s">
        <v>820</v>
      </c>
      <c r="U199" s="51" t="s">
        <v>820</v>
      </c>
      <c r="V199" s="51" t="s">
        <v>820</v>
      </c>
      <c r="W199" s="51" t="s">
        <v>820</v>
      </c>
      <c r="X199" s="51" t="s">
        <v>820</v>
      </c>
      <c r="Y199" s="50" t="s">
        <v>820</v>
      </c>
      <c r="Z199" s="50" t="s">
        <v>820</v>
      </c>
      <c r="AA199" s="50" t="s">
        <v>820</v>
      </c>
      <c r="AB199" s="50" t="s">
        <v>820</v>
      </c>
      <c r="AC199" s="50" t="s">
        <v>820</v>
      </c>
      <c r="AD199" s="50" t="s">
        <v>820</v>
      </c>
      <c r="AE199" s="53" t="s">
        <v>821</v>
      </c>
      <c r="AF199" s="2" t="s">
        <v>892</v>
      </c>
      <c r="AG199" s="50" t="s">
        <v>876</v>
      </c>
      <c r="AH199" s="50" t="s">
        <v>821</v>
      </c>
      <c r="AI199" s="50"/>
      <c r="AJ199" s="2" t="s">
        <v>877</v>
      </c>
      <c r="AK199" s="2" t="s">
        <v>814</v>
      </c>
      <c r="AL199" s="2" t="s">
        <v>41</v>
      </c>
      <c r="AM199" s="2" t="s">
        <v>489</v>
      </c>
      <c r="AN199" s="2" t="s">
        <v>491</v>
      </c>
      <c r="AO199" s="61" t="s">
        <v>10</v>
      </c>
      <c r="AP199" s="50" t="s">
        <v>1070</v>
      </c>
    </row>
    <row r="200" spans="1:42">
      <c r="A200" s="50">
        <f t="shared" si="10"/>
        <v>199</v>
      </c>
      <c r="B200" s="50" t="s">
        <v>1394</v>
      </c>
      <c r="C200" s="50">
        <v>35</v>
      </c>
      <c r="D200" s="3" t="str">
        <f t="shared" si="11"/>
        <v>[15-44]</v>
      </c>
      <c r="E200" s="50"/>
      <c r="F200" s="7" t="s">
        <v>896</v>
      </c>
      <c r="G200" s="50" t="s">
        <v>962</v>
      </c>
      <c r="H200" s="52"/>
      <c r="I200" s="157" t="s">
        <v>114</v>
      </c>
      <c r="J200" s="50"/>
      <c r="K200" s="50"/>
      <c r="L200" s="51" t="s">
        <v>957</v>
      </c>
      <c r="M200" s="7" t="s">
        <v>955</v>
      </c>
      <c r="N200" s="2" t="s">
        <v>41</v>
      </c>
      <c r="O200" s="50" t="s">
        <v>769</v>
      </c>
      <c r="P200" s="53">
        <v>45624</v>
      </c>
      <c r="Q200" s="5" t="str">
        <f t="shared" si="12"/>
        <v>S48</v>
      </c>
      <c r="R200" s="53">
        <v>45624</v>
      </c>
      <c r="S200" s="51" t="s">
        <v>821</v>
      </c>
      <c r="T200" s="51" t="s">
        <v>820</v>
      </c>
      <c r="U200" s="51" t="s">
        <v>820</v>
      </c>
      <c r="V200" s="51" t="s">
        <v>820</v>
      </c>
      <c r="W200" s="51" t="s">
        <v>820</v>
      </c>
      <c r="X200" s="51" t="s">
        <v>820</v>
      </c>
      <c r="Y200" s="50" t="s">
        <v>820</v>
      </c>
      <c r="Z200" s="50" t="s">
        <v>820</v>
      </c>
      <c r="AA200" s="50" t="s">
        <v>820</v>
      </c>
      <c r="AB200" s="50" t="s">
        <v>820</v>
      </c>
      <c r="AC200" s="50" t="s">
        <v>820</v>
      </c>
      <c r="AD200" s="50" t="s">
        <v>820</v>
      </c>
      <c r="AE200" s="53" t="s">
        <v>821</v>
      </c>
      <c r="AF200" s="2" t="s">
        <v>892</v>
      </c>
      <c r="AG200" s="2" t="s">
        <v>903</v>
      </c>
      <c r="AH200" s="50" t="s">
        <v>820</v>
      </c>
      <c r="AI200" s="50"/>
      <c r="AJ200" s="2" t="s">
        <v>877</v>
      </c>
      <c r="AK200" s="2" t="s">
        <v>815</v>
      </c>
      <c r="AL200" s="50" t="s">
        <v>41</v>
      </c>
      <c r="AM200" s="50" t="s">
        <v>441</v>
      </c>
      <c r="AN200" s="50" t="s">
        <v>443</v>
      </c>
      <c r="AO200" s="61" t="s">
        <v>18</v>
      </c>
      <c r="AP200" s="50" t="s">
        <v>1070</v>
      </c>
    </row>
    <row r="201" spans="1:42">
      <c r="A201" s="50">
        <f t="shared" si="10"/>
        <v>200</v>
      </c>
      <c r="B201" s="50" t="s">
        <v>1395</v>
      </c>
      <c r="C201" s="50">
        <v>15</v>
      </c>
      <c r="D201" s="3" t="str">
        <f t="shared" si="11"/>
        <v>[15-44]</v>
      </c>
      <c r="E201" s="50"/>
      <c r="F201" s="7" t="s">
        <v>896</v>
      </c>
      <c r="G201" s="50" t="s">
        <v>953</v>
      </c>
      <c r="H201" s="52"/>
      <c r="I201" s="157" t="s">
        <v>167</v>
      </c>
      <c r="J201" s="7" t="s">
        <v>46</v>
      </c>
      <c r="K201" s="7" t="s">
        <v>47</v>
      </c>
      <c r="L201" s="51" t="s">
        <v>176</v>
      </c>
      <c r="M201" s="7" t="s">
        <v>955</v>
      </c>
      <c r="N201" s="2" t="s">
        <v>41</v>
      </c>
      <c r="O201" s="50" t="s">
        <v>769</v>
      </c>
      <c r="P201" s="53">
        <v>45625</v>
      </c>
      <c r="Q201" s="5" t="str">
        <f t="shared" si="12"/>
        <v>S48</v>
      </c>
      <c r="R201" s="53">
        <v>45625</v>
      </c>
      <c r="S201" s="51" t="s">
        <v>821</v>
      </c>
      <c r="T201" s="51" t="s">
        <v>821</v>
      </c>
      <c r="U201" s="51" t="s">
        <v>821</v>
      </c>
      <c r="V201" s="51" t="s">
        <v>820</v>
      </c>
      <c r="W201" s="51" t="s">
        <v>820</v>
      </c>
      <c r="X201" s="51" t="s">
        <v>820</v>
      </c>
      <c r="Y201" s="50" t="s">
        <v>820</v>
      </c>
      <c r="Z201" s="50" t="s">
        <v>820</v>
      </c>
      <c r="AA201" s="50" t="s">
        <v>820</v>
      </c>
      <c r="AB201" s="50" t="s">
        <v>820</v>
      </c>
      <c r="AC201" s="50" t="s">
        <v>820</v>
      </c>
      <c r="AD201" s="50" t="s">
        <v>820</v>
      </c>
      <c r="AE201" s="53" t="s">
        <v>821</v>
      </c>
      <c r="AF201" s="2" t="s">
        <v>892</v>
      </c>
      <c r="AG201" s="50" t="s">
        <v>876</v>
      </c>
      <c r="AH201" s="50" t="s">
        <v>821</v>
      </c>
      <c r="AI201" s="50"/>
      <c r="AJ201" s="2" t="s">
        <v>877</v>
      </c>
      <c r="AK201" s="2" t="s">
        <v>814</v>
      </c>
      <c r="AL201" s="50" t="s">
        <v>41</v>
      </c>
      <c r="AM201" s="50" t="s">
        <v>441</v>
      </c>
      <c r="AN201" s="50" t="s">
        <v>443</v>
      </c>
      <c r="AO201" s="61" t="s">
        <v>10</v>
      </c>
      <c r="AP201" s="50" t="s">
        <v>1070</v>
      </c>
    </row>
    <row r="202" spans="1:42">
      <c r="A202" s="50">
        <f t="shared" si="10"/>
        <v>201</v>
      </c>
      <c r="B202" s="50" t="s">
        <v>1396</v>
      </c>
      <c r="C202" s="50">
        <v>39</v>
      </c>
      <c r="D202" s="3" t="str">
        <f t="shared" si="11"/>
        <v>[15-44]</v>
      </c>
      <c r="E202" s="50"/>
      <c r="F202" s="7" t="s">
        <v>896</v>
      </c>
      <c r="G202" s="50" t="s">
        <v>984</v>
      </c>
      <c r="H202" s="52"/>
      <c r="I202" s="157" t="s">
        <v>1397</v>
      </c>
      <c r="J202" s="88" t="s">
        <v>81</v>
      </c>
      <c r="K202" s="88" t="s">
        <v>82</v>
      </c>
      <c r="L202" s="51" t="s">
        <v>176</v>
      </c>
      <c r="M202" s="7" t="s">
        <v>955</v>
      </c>
      <c r="N202" s="2" t="s">
        <v>41</v>
      </c>
      <c r="O202" s="50" t="s">
        <v>769</v>
      </c>
      <c r="P202" s="53">
        <v>45625</v>
      </c>
      <c r="Q202" s="5" t="str">
        <f t="shared" si="12"/>
        <v>S48</v>
      </c>
      <c r="R202" s="53">
        <v>45625</v>
      </c>
      <c r="S202" s="51" t="s">
        <v>821</v>
      </c>
      <c r="T202" s="51" t="s">
        <v>821</v>
      </c>
      <c r="U202" s="51" t="s">
        <v>820</v>
      </c>
      <c r="V202" s="51" t="s">
        <v>820</v>
      </c>
      <c r="W202" s="51" t="s">
        <v>820</v>
      </c>
      <c r="X202" s="51" t="s">
        <v>820</v>
      </c>
      <c r="Y202" s="50" t="s">
        <v>820</v>
      </c>
      <c r="Z202" s="50" t="s">
        <v>820</v>
      </c>
      <c r="AA202" s="50" t="s">
        <v>820</v>
      </c>
      <c r="AB202" s="50" t="s">
        <v>820</v>
      </c>
      <c r="AC202" s="50" t="s">
        <v>820</v>
      </c>
      <c r="AD202" s="50" t="s">
        <v>820</v>
      </c>
      <c r="AE202" s="53" t="s">
        <v>821</v>
      </c>
      <c r="AF202" s="2" t="s">
        <v>892</v>
      </c>
      <c r="AG202" s="2" t="s">
        <v>1114</v>
      </c>
      <c r="AH202" s="50" t="s">
        <v>821</v>
      </c>
      <c r="AI202" s="50"/>
      <c r="AJ202" s="2" t="s">
        <v>877</v>
      </c>
      <c r="AK202" s="2" t="s">
        <v>815</v>
      </c>
      <c r="AL202" s="50" t="s">
        <v>41</v>
      </c>
      <c r="AM202" s="50" t="s">
        <v>441</v>
      </c>
      <c r="AN202" s="50" t="s">
        <v>443</v>
      </c>
      <c r="AO202" s="61" t="s">
        <v>18</v>
      </c>
      <c r="AP202" s="50" t="s">
        <v>1070</v>
      </c>
    </row>
    <row r="203" spans="1:42">
      <c r="A203" s="50">
        <f t="shared" si="10"/>
        <v>202</v>
      </c>
      <c r="B203" s="50" t="s">
        <v>1398</v>
      </c>
      <c r="C203" s="50">
        <v>80</v>
      </c>
      <c r="D203" s="3" t="str">
        <f t="shared" si="11"/>
        <v>[60 et plus]</v>
      </c>
      <c r="E203" s="50"/>
      <c r="F203" s="50" t="s">
        <v>865</v>
      </c>
      <c r="G203" s="50" t="s">
        <v>965</v>
      </c>
      <c r="H203" s="52"/>
      <c r="I203" s="157" t="s">
        <v>126</v>
      </c>
      <c r="J203" s="50"/>
      <c r="K203" s="50"/>
      <c r="L203" s="51" t="s">
        <v>126</v>
      </c>
      <c r="M203" s="50" t="s">
        <v>997</v>
      </c>
      <c r="N203" s="2" t="s">
        <v>41</v>
      </c>
      <c r="O203" s="50" t="s">
        <v>769</v>
      </c>
      <c r="P203" s="53">
        <v>45625</v>
      </c>
      <c r="Q203" s="5" t="str">
        <f t="shared" si="12"/>
        <v>S48</v>
      </c>
      <c r="R203" s="53">
        <v>45626</v>
      </c>
      <c r="S203" s="51" t="s">
        <v>821</v>
      </c>
      <c r="T203" s="51" t="s">
        <v>821</v>
      </c>
      <c r="U203" s="51" t="s">
        <v>820</v>
      </c>
      <c r="V203" s="51" t="s">
        <v>820</v>
      </c>
      <c r="W203" s="51" t="s">
        <v>820</v>
      </c>
      <c r="X203" s="51" t="s">
        <v>820</v>
      </c>
      <c r="Y203" s="50" t="s">
        <v>820</v>
      </c>
      <c r="Z203" s="50" t="s">
        <v>820</v>
      </c>
      <c r="AA203" s="50" t="s">
        <v>820</v>
      </c>
      <c r="AB203" s="50" t="s">
        <v>820</v>
      </c>
      <c r="AC203" s="50" t="s">
        <v>820</v>
      </c>
      <c r="AD203" s="50" t="s">
        <v>820</v>
      </c>
      <c r="AE203" s="53" t="s">
        <v>821</v>
      </c>
      <c r="AF203" s="2" t="s">
        <v>892</v>
      </c>
      <c r="AG203" s="2" t="s">
        <v>1114</v>
      </c>
      <c r="AH203" s="50" t="s">
        <v>820</v>
      </c>
      <c r="AI203" s="50"/>
      <c r="AJ203" s="2" t="s">
        <v>877</v>
      </c>
      <c r="AK203" s="2" t="s">
        <v>815</v>
      </c>
      <c r="AL203" s="50" t="s">
        <v>41</v>
      </c>
      <c r="AM203" s="50" t="s">
        <v>480</v>
      </c>
      <c r="AN203" s="50" t="s">
        <v>482</v>
      </c>
      <c r="AO203" s="61" t="s">
        <v>18</v>
      </c>
      <c r="AP203" s="50" t="s">
        <v>1068</v>
      </c>
    </row>
    <row r="204" spans="1:42">
      <c r="A204" s="50">
        <f t="shared" si="10"/>
        <v>203</v>
      </c>
      <c r="B204" s="50" t="s">
        <v>1399</v>
      </c>
      <c r="C204" s="50">
        <v>48</v>
      </c>
      <c r="D204" s="3" t="str">
        <f t="shared" si="11"/>
        <v>[45-59]</v>
      </c>
      <c r="E204" s="50"/>
      <c r="F204" s="50" t="s">
        <v>865</v>
      </c>
      <c r="G204" s="50" t="s">
        <v>1400</v>
      </c>
      <c r="H204" s="52"/>
      <c r="I204" s="157" t="s">
        <v>126</v>
      </c>
      <c r="J204" s="50"/>
      <c r="K204" s="50"/>
      <c r="L204" s="51" t="s">
        <v>126</v>
      </c>
      <c r="M204" s="50" t="s">
        <v>997</v>
      </c>
      <c r="N204" s="2" t="s">
        <v>41</v>
      </c>
      <c r="O204" s="50" t="s">
        <v>769</v>
      </c>
      <c r="P204" s="53">
        <v>45625</v>
      </c>
      <c r="Q204" s="5" t="str">
        <f t="shared" si="12"/>
        <v>S48</v>
      </c>
      <c r="R204" s="53">
        <v>45626</v>
      </c>
      <c r="S204" s="51" t="s">
        <v>821</v>
      </c>
      <c r="T204" s="51" t="s">
        <v>821</v>
      </c>
      <c r="U204" s="51" t="s">
        <v>820</v>
      </c>
      <c r="V204" s="51" t="s">
        <v>821</v>
      </c>
      <c r="W204" s="51" t="s">
        <v>820</v>
      </c>
      <c r="X204" s="51" t="s">
        <v>820</v>
      </c>
      <c r="Y204" s="50" t="s">
        <v>820</v>
      </c>
      <c r="Z204" s="50" t="s">
        <v>820</v>
      </c>
      <c r="AA204" s="50" t="s">
        <v>820</v>
      </c>
      <c r="AB204" s="50" t="s">
        <v>820</v>
      </c>
      <c r="AC204" s="50" t="s">
        <v>820</v>
      </c>
      <c r="AD204" s="50" t="s">
        <v>820</v>
      </c>
      <c r="AE204" s="53" t="s">
        <v>821</v>
      </c>
      <c r="AF204" s="2" t="s">
        <v>892</v>
      </c>
      <c r="AG204" s="2" t="s">
        <v>1114</v>
      </c>
      <c r="AH204" s="50" t="s">
        <v>820</v>
      </c>
      <c r="AI204" s="53">
        <v>45626</v>
      </c>
      <c r="AJ204" s="2" t="s">
        <v>877</v>
      </c>
      <c r="AK204" s="2" t="s">
        <v>815</v>
      </c>
      <c r="AL204" s="50" t="s">
        <v>41</v>
      </c>
      <c r="AM204" s="50" t="s">
        <v>480</v>
      </c>
      <c r="AN204" s="50" t="s">
        <v>482</v>
      </c>
      <c r="AO204" s="61" t="s">
        <v>18</v>
      </c>
      <c r="AP204" s="50" t="s">
        <v>1068</v>
      </c>
    </row>
    <row r="205" spans="1:42">
      <c r="A205" s="50">
        <f t="shared" si="10"/>
        <v>204</v>
      </c>
      <c r="B205" s="50" t="s">
        <v>1401</v>
      </c>
      <c r="C205" s="50">
        <v>2</v>
      </c>
      <c r="D205" s="3" t="str">
        <f t="shared" si="11"/>
        <v>[0-2]</v>
      </c>
      <c r="E205" s="50"/>
      <c r="F205" s="50" t="s">
        <v>865</v>
      </c>
      <c r="G205" s="50"/>
      <c r="H205" s="52"/>
      <c r="I205" s="157" t="s">
        <v>1402</v>
      </c>
      <c r="J205" s="2" t="s">
        <v>169</v>
      </c>
      <c r="K205" s="2" t="s">
        <v>170</v>
      </c>
      <c r="L205" s="51" t="s">
        <v>168</v>
      </c>
      <c r="M205" s="7" t="s">
        <v>1027</v>
      </c>
      <c r="N205" s="2" t="s">
        <v>41</v>
      </c>
      <c r="O205" s="50" t="s">
        <v>769</v>
      </c>
      <c r="P205" s="53">
        <v>45625</v>
      </c>
      <c r="Q205" s="5" t="str">
        <f t="shared" si="12"/>
        <v>S48</v>
      </c>
      <c r="R205" s="53">
        <v>45626</v>
      </c>
      <c r="S205" s="51" t="s">
        <v>821</v>
      </c>
      <c r="T205" s="51" t="s">
        <v>821</v>
      </c>
      <c r="U205" s="51" t="s">
        <v>820</v>
      </c>
      <c r="V205" s="51" t="s">
        <v>820</v>
      </c>
      <c r="W205" s="51" t="s">
        <v>820</v>
      </c>
      <c r="X205" s="51" t="s">
        <v>820</v>
      </c>
      <c r="Y205" s="50" t="s">
        <v>820</v>
      </c>
      <c r="Z205" s="50" t="s">
        <v>820</v>
      </c>
      <c r="AA205" s="50" t="s">
        <v>820</v>
      </c>
      <c r="AB205" s="50" t="s">
        <v>820</v>
      </c>
      <c r="AC205" s="50" t="s">
        <v>820</v>
      </c>
      <c r="AD205" s="50" t="s">
        <v>820</v>
      </c>
      <c r="AE205" s="53" t="s">
        <v>821</v>
      </c>
      <c r="AF205" s="2" t="s">
        <v>892</v>
      </c>
      <c r="AG205" s="2" t="s">
        <v>1114</v>
      </c>
      <c r="AH205" s="50" t="s">
        <v>821</v>
      </c>
      <c r="AI205" s="50"/>
      <c r="AJ205" s="2" t="s">
        <v>877</v>
      </c>
      <c r="AK205" s="2" t="s">
        <v>815</v>
      </c>
      <c r="AL205" s="2" t="s">
        <v>41</v>
      </c>
      <c r="AM205" s="2" t="s">
        <v>489</v>
      </c>
      <c r="AN205" s="2" t="s">
        <v>491</v>
      </c>
      <c r="AO205" s="61" t="s">
        <v>18</v>
      </c>
      <c r="AP205" s="50" t="s">
        <v>1068</v>
      </c>
    </row>
    <row r="206" spans="1:42">
      <c r="A206" s="50">
        <f t="shared" si="10"/>
        <v>205</v>
      </c>
      <c r="B206" s="55" t="s">
        <v>1403</v>
      </c>
      <c r="C206" s="55">
        <v>82</v>
      </c>
      <c r="D206" s="3" t="str">
        <f t="shared" si="11"/>
        <v>[60 et plus]</v>
      </c>
      <c r="E206" s="55"/>
      <c r="F206" s="7" t="s">
        <v>896</v>
      </c>
      <c r="G206" s="55" t="s">
        <v>984</v>
      </c>
      <c r="H206" s="56"/>
      <c r="I206" s="158" t="s">
        <v>126</v>
      </c>
      <c r="J206" s="55"/>
      <c r="K206" s="55"/>
      <c r="L206" s="57" t="s">
        <v>126</v>
      </c>
      <c r="M206" s="55" t="s">
        <v>997</v>
      </c>
      <c r="N206" s="2" t="s">
        <v>41</v>
      </c>
      <c r="O206" s="55" t="s">
        <v>769</v>
      </c>
      <c r="P206" s="58">
        <v>45625</v>
      </c>
      <c r="Q206" s="5" t="str">
        <f t="shared" si="12"/>
        <v>S48</v>
      </c>
      <c r="R206" s="58">
        <v>45626</v>
      </c>
      <c r="S206" s="57" t="s">
        <v>821</v>
      </c>
      <c r="T206" s="57" t="s">
        <v>820</v>
      </c>
      <c r="U206" s="57" t="s">
        <v>820</v>
      </c>
      <c r="V206" s="57" t="s">
        <v>820</v>
      </c>
      <c r="W206" s="57" t="s">
        <v>820</v>
      </c>
      <c r="X206" s="57" t="s">
        <v>820</v>
      </c>
      <c r="Y206" s="55" t="s">
        <v>820</v>
      </c>
      <c r="Z206" s="55" t="s">
        <v>820</v>
      </c>
      <c r="AA206" s="55" t="s">
        <v>820</v>
      </c>
      <c r="AB206" s="55" t="s">
        <v>820</v>
      </c>
      <c r="AC206" s="55" t="s">
        <v>820</v>
      </c>
      <c r="AD206" s="55" t="s">
        <v>820</v>
      </c>
      <c r="AE206" s="58" t="s">
        <v>821</v>
      </c>
      <c r="AF206" s="2" t="s">
        <v>892</v>
      </c>
      <c r="AG206" s="2" t="s">
        <v>1114</v>
      </c>
      <c r="AH206" s="55" t="s">
        <v>820</v>
      </c>
      <c r="AI206" s="55"/>
      <c r="AJ206" s="2" t="s">
        <v>884</v>
      </c>
      <c r="AK206" s="2" t="s">
        <v>815</v>
      </c>
      <c r="AL206" s="50" t="s">
        <v>41</v>
      </c>
      <c r="AM206" s="50" t="s">
        <v>480</v>
      </c>
      <c r="AN206" s="50" t="s">
        <v>482</v>
      </c>
      <c r="AO206" s="61" t="s">
        <v>18</v>
      </c>
      <c r="AP206" s="50" t="s">
        <v>1068</v>
      </c>
    </row>
    <row r="207" spans="1:42">
      <c r="A207" s="50">
        <f t="shared" si="10"/>
        <v>206</v>
      </c>
      <c r="B207" s="50" t="s">
        <v>1406</v>
      </c>
      <c r="C207" s="92">
        <v>37</v>
      </c>
      <c r="D207" s="3" t="str">
        <f t="shared" si="11"/>
        <v>[15-44]</v>
      </c>
      <c r="E207" s="50"/>
      <c r="F207" s="92" t="s">
        <v>865</v>
      </c>
      <c r="G207" s="92" t="s">
        <v>1407</v>
      </c>
      <c r="H207" s="93">
        <v>93319168</v>
      </c>
      <c r="I207" s="159" t="s">
        <v>9</v>
      </c>
      <c r="J207" s="7" t="s">
        <v>11</v>
      </c>
      <c r="K207" s="7" t="s">
        <v>12</v>
      </c>
      <c r="L207" s="94" t="s">
        <v>869</v>
      </c>
      <c r="M207" s="92" t="s">
        <v>278</v>
      </c>
      <c r="N207" s="92" t="s">
        <v>13</v>
      </c>
      <c r="O207" s="92" t="s">
        <v>14</v>
      </c>
      <c r="P207" s="95">
        <v>45614</v>
      </c>
      <c r="Q207" s="5" t="str">
        <f t="shared" si="12"/>
        <v>S47</v>
      </c>
      <c r="R207" s="95">
        <v>45617</v>
      </c>
      <c r="S207" s="94" t="s">
        <v>873</v>
      </c>
      <c r="T207" s="94" t="s">
        <v>871</v>
      </c>
      <c r="U207" s="94" t="s">
        <v>871</v>
      </c>
      <c r="V207" s="94" t="s">
        <v>873</v>
      </c>
      <c r="W207" s="94" t="s">
        <v>873</v>
      </c>
      <c r="X207" s="94"/>
      <c r="Y207" s="92" t="s">
        <v>871</v>
      </c>
      <c r="Z207" s="92" t="s">
        <v>913</v>
      </c>
      <c r="AA207" s="92" t="s">
        <v>913</v>
      </c>
      <c r="AB207" s="92" t="s">
        <v>871</v>
      </c>
      <c r="AC207" s="92" t="s">
        <v>874</v>
      </c>
      <c r="AD207" s="92" t="s">
        <v>871</v>
      </c>
      <c r="AE207" s="95" t="s">
        <v>873</v>
      </c>
      <c r="AF207" s="2" t="s">
        <v>892</v>
      </c>
      <c r="AG207" s="2" t="s">
        <v>1114</v>
      </c>
      <c r="AH207" s="92" t="s">
        <v>873</v>
      </c>
      <c r="AI207" s="95">
        <v>45614</v>
      </c>
      <c r="AJ207" s="2" t="s">
        <v>877</v>
      </c>
      <c r="AK207" s="2" t="s">
        <v>815</v>
      </c>
      <c r="AL207" s="2" t="s">
        <v>13</v>
      </c>
      <c r="AM207" s="2" t="s">
        <v>278</v>
      </c>
      <c r="AN207" s="2" t="s">
        <v>280</v>
      </c>
      <c r="AO207" s="61" t="s">
        <v>18</v>
      </c>
      <c r="AP207" s="90" t="s">
        <v>834</v>
      </c>
    </row>
    <row r="208" spans="1:42">
      <c r="A208" s="50">
        <f t="shared" si="10"/>
        <v>207</v>
      </c>
      <c r="B208" s="55" t="s">
        <v>1408</v>
      </c>
      <c r="C208" s="96">
        <v>12</v>
      </c>
      <c r="D208" s="3" t="str">
        <f t="shared" si="11"/>
        <v>[5-14]</v>
      </c>
      <c r="E208" s="55"/>
      <c r="F208" s="96" t="s">
        <v>865</v>
      </c>
      <c r="G208" s="96" t="s">
        <v>886</v>
      </c>
      <c r="H208" s="97">
        <v>92168442</v>
      </c>
      <c r="I208" s="160" t="s">
        <v>1409</v>
      </c>
      <c r="J208" s="128" t="s">
        <v>1467</v>
      </c>
      <c r="K208" s="128" t="s">
        <v>1468</v>
      </c>
      <c r="L208" s="98" t="s">
        <v>1410</v>
      </c>
      <c r="M208" s="96" t="s">
        <v>432</v>
      </c>
      <c r="N208" s="96" t="s">
        <v>13</v>
      </c>
      <c r="O208" s="96" t="s">
        <v>14</v>
      </c>
      <c r="P208" s="99">
        <v>45623</v>
      </c>
      <c r="Q208" s="5" t="str">
        <f t="shared" si="12"/>
        <v>S48</v>
      </c>
      <c r="R208" s="99">
        <v>45623</v>
      </c>
      <c r="S208" s="98" t="s">
        <v>870</v>
      </c>
      <c r="T208" s="98" t="s">
        <v>873</v>
      </c>
      <c r="U208" s="98" t="s">
        <v>873</v>
      </c>
      <c r="V208" s="98" t="s">
        <v>873</v>
      </c>
      <c r="W208" s="98" t="s">
        <v>913</v>
      </c>
      <c r="X208" s="98"/>
      <c r="Y208" s="96" t="s">
        <v>894</v>
      </c>
      <c r="Z208" s="96" t="s">
        <v>871</v>
      </c>
      <c r="AA208" s="96" t="s">
        <v>913</v>
      </c>
      <c r="AB208" s="96" t="s">
        <v>871</v>
      </c>
      <c r="AC208" s="96" t="s">
        <v>874</v>
      </c>
      <c r="AD208" s="96" t="s">
        <v>871</v>
      </c>
      <c r="AE208" s="99" t="s">
        <v>873</v>
      </c>
      <c r="AF208" s="2" t="s">
        <v>892</v>
      </c>
      <c r="AG208" s="2" t="s">
        <v>1114</v>
      </c>
      <c r="AH208" s="96" t="s">
        <v>913</v>
      </c>
      <c r="AI208" s="99">
        <v>45623</v>
      </c>
      <c r="AJ208" s="2" t="s">
        <v>877</v>
      </c>
      <c r="AK208" s="2" t="s">
        <v>815</v>
      </c>
      <c r="AL208" s="55" t="s">
        <v>13</v>
      </c>
      <c r="AM208" s="55" t="s">
        <v>432</v>
      </c>
      <c r="AN208" s="20" t="s">
        <v>434</v>
      </c>
      <c r="AO208" s="61" t="s">
        <v>18</v>
      </c>
      <c r="AP208" s="90" t="s">
        <v>834</v>
      </c>
    </row>
    <row r="209" spans="1:42">
      <c r="A209" s="50">
        <f t="shared" si="10"/>
        <v>208</v>
      </c>
      <c r="B209" s="50" t="s">
        <v>1411</v>
      </c>
      <c r="C209" s="101">
        <v>7</v>
      </c>
      <c r="D209" s="3" t="str">
        <f t="shared" si="11"/>
        <v>[5-14]</v>
      </c>
      <c r="E209" s="101"/>
      <c r="F209" s="61" t="s">
        <v>865</v>
      </c>
      <c r="G209" s="61" t="s">
        <v>1010</v>
      </c>
      <c r="H209" s="102">
        <v>91551453</v>
      </c>
      <c r="I209" s="139" t="s">
        <v>1322</v>
      </c>
      <c r="J209" s="62" t="s">
        <v>1517</v>
      </c>
      <c r="K209" s="62" t="s">
        <v>1520</v>
      </c>
      <c r="L209" s="67" t="s">
        <v>1203</v>
      </c>
      <c r="M209" s="101" t="s">
        <v>253</v>
      </c>
      <c r="N209" s="2" t="s">
        <v>778</v>
      </c>
      <c r="O209" s="101" t="s">
        <v>14</v>
      </c>
      <c r="P209" s="103">
        <v>45619</v>
      </c>
      <c r="Q209" s="5" t="str">
        <f t="shared" si="12"/>
        <v>S47</v>
      </c>
      <c r="R209" s="103">
        <v>45620</v>
      </c>
      <c r="S209" s="67" t="s">
        <v>873</v>
      </c>
      <c r="T209" s="67" t="s">
        <v>873</v>
      </c>
      <c r="U209" s="67" t="s">
        <v>873</v>
      </c>
      <c r="V209" s="67" t="s">
        <v>873</v>
      </c>
      <c r="W209" s="67" t="s">
        <v>873</v>
      </c>
      <c r="X209" s="67" t="s">
        <v>1412</v>
      </c>
      <c r="Y209" s="101" t="s">
        <v>1190</v>
      </c>
      <c r="Z209" s="101" t="s">
        <v>1190</v>
      </c>
      <c r="AA209" s="101" t="s">
        <v>1190</v>
      </c>
      <c r="AB209" s="61" t="s">
        <v>913</v>
      </c>
      <c r="AC209" s="101" t="s">
        <v>874</v>
      </c>
      <c r="AD209" s="61" t="s">
        <v>873</v>
      </c>
      <c r="AE209" s="68" t="s">
        <v>913</v>
      </c>
      <c r="AF209" s="7" t="s">
        <v>909</v>
      </c>
      <c r="AG209" s="2" t="s">
        <v>1066</v>
      </c>
      <c r="AH209" s="61" t="s">
        <v>873</v>
      </c>
      <c r="AI209" s="103">
        <v>45620</v>
      </c>
      <c r="AJ209" s="50" t="s">
        <v>884</v>
      </c>
      <c r="AK209" s="2" t="s">
        <v>815</v>
      </c>
      <c r="AL209" s="2" t="s">
        <v>228</v>
      </c>
      <c r="AM209" s="50" t="s">
        <v>253</v>
      </c>
      <c r="AN209" s="50" t="s">
        <v>255</v>
      </c>
      <c r="AO209" s="104" t="s">
        <v>18</v>
      </c>
      <c r="AP209" s="61" t="s">
        <v>1068</v>
      </c>
    </row>
    <row r="210" spans="1:42">
      <c r="A210" s="50">
        <f t="shared" si="10"/>
        <v>209</v>
      </c>
      <c r="B210" s="50" t="s">
        <v>1413</v>
      </c>
      <c r="C210" s="101">
        <v>10</v>
      </c>
      <c r="D210" s="3" t="str">
        <f t="shared" si="11"/>
        <v>[5-14]</v>
      </c>
      <c r="E210" s="101"/>
      <c r="F210" s="61" t="s">
        <v>865</v>
      </c>
      <c r="G210" s="61" t="s">
        <v>1010</v>
      </c>
      <c r="H210" s="89" t="s">
        <v>1414</v>
      </c>
      <c r="I210" s="139" t="s">
        <v>1415</v>
      </c>
      <c r="J210" t="s">
        <v>1461</v>
      </c>
      <c r="K210" t="s">
        <v>1463</v>
      </c>
      <c r="L210" s="67" t="s">
        <v>1203</v>
      </c>
      <c r="M210" s="101" t="s">
        <v>253</v>
      </c>
      <c r="N210" s="2" t="s">
        <v>778</v>
      </c>
      <c r="O210" s="101" t="s">
        <v>14</v>
      </c>
      <c r="P210" s="103">
        <v>45619</v>
      </c>
      <c r="Q210" s="5" t="str">
        <f t="shared" si="12"/>
        <v>S47</v>
      </c>
      <c r="R210" s="103">
        <v>45622</v>
      </c>
      <c r="S210" s="67" t="s">
        <v>873</v>
      </c>
      <c r="T210" s="67" t="s">
        <v>873</v>
      </c>
      <c r="U210" s="67" t="s">
        <v>873</v>
      </c>
      <c r="V210" s="67" t="s">
        <v>873</v>
      </c>
      <c r="W210" s="67" t="s">
        <v>873</v>
      </c>
      <c r="X210" s="67" t="s">
        <v>1416</v>
      </c>
      <c r="Y210" s="101" t="s">
        <v>1190</v>
      </c>
      <c r="Z210" s="61" t="s">
        <v>913</v>
      </c>
      <c r="AA210" s="61" t="s">
        <v>913</v>
      </c>
      <c r="AB210" s="61" t="s">
        <v>913</v>
      </c>
      <c r="AC210" s="61" t="s">
        <v>874</v>
      </c>
      <c r="AD210" s="61" t="s">
        <v>873</v>
      </c>
      <c r="AE210" s="68" t="s">
        <v>873</v>
      </c>
      <c r="AF210" s="2" t="s">
        <v>875</v>
      </c>
      <c r="AG210" s="50" t="s">
        <v>876</v>
      </c>
      <c r="AH210" s="61" t="s">
        <v>873</v>
      </c>
      <c r="AI210" s="68" t="s">
        <v>1417</v>
      </c>
      <c r="AJ210" s="2" t="s">
        <v>877</v>
      </c>
      <c r="AK210" s="2" t="s">
        <v>814</v>
      </c>
      <c r="AL210" s="2" t="s">
        <v>228</v>
      </c>
      <c r="AM210" s="50" t="s">
        <v>253</v>
      </c>
      <c r="AN210" s="50" t="s">
        <v>255</v>
      </c>
      <c r="AO210" s="104" t="s">
        <v>10</v>
      </c>
      <c r="AP210" s="61" t="s">
        <v>834</v>
      </c>
    </row>
    <row r="211" spans="1:42">
      <c r="A211" s="50">
        <f t="shared" si="10"/>
        <v>210</v>
      </c>
      <c r="B211" s="55" t="s">
        <v>1418</v>
      </c>
      <c r="C211" s="105">
        <v>17</v>
      </c>
      <c r="D211" s="3" t="str">
        <f t="shared" si="11"/>
        <v>[15-44]</v>
      </c>
      <c r="E211" s="105"/>
      <c r="F211" s="69" t="s">
        <v>865</v>
      </c>
      <c r="G211" s="69" t="s">
        <v>1010</v>
      </c>
      <c r="H211" s="106">
        <v>90014394</v>
      </c>
      <c r="I211" s="161" t="s">
        <v>88</v>
      </c>
      <c r="J211" t="s">
        <v>1461</v>
      </c>
      <c r="K211" t="s">
        <v>1463</v>
      </c>
      <c r="L211" s="107" t="s">
        <v>1203</v>
      </c>
      <c r="M211" s="105" t="s">
        <v>253</v>
      </c>
      <c r="N211" s="2" t="s">
        <v>778</v>
      </c>
      <c r="O211" s="105" t="s">
        <v>14</v>
      </c>
      <c r="P211" s="108">
        <v>45620</v>
      </c>
      <c r="Q211" s="5" t="str">
        <f t="shared" si="12"/>
        <v>S47</v>
      </c>
      <c r="R211" s="108">
        <v>45623</v>
      </c>
      <c r="S211" s="107" t="s">
        <v>873</v>
      </c>
      <c r="T211" s="107" t="s">
        <v>873</v>
      </c>
      <c r="U211" s="107" t="s">
        <v>873</v>
      </c>
      <c r="V211" s="107" t="s">
        <v>873</v>
      </c>
      <c r="W211" s="107" t="s">
        <v>913</v>
      </c>
      <c r="X211" s="107" t="s">
        <v>1419</v>
      </c>
      <c r="Y211" s="69" t="s">
        <v>1190</v>
      </c>
      <c r="Z211" s="69" t="s">
        <v>913</v>
      </c>
      <c r="AA211" s="69" t="s">
        <v>913</v>
      </c>
      <c r="AB211" s="69" t="s">
        <v>913</v>
      </c>
      <c r="AC211" s="69" t="s">
        <v>874</v>
      </c>
      <c r="AD211" s="69" t="s">
        <v>873</v>
      </c>
      <c r="AE211" s="109" t="s">
        <v>873</v>
      </c>
      <c r="AF211" s="2" t="s">
        <v>875</v>
      </c>
      <c r="AG211" s="50" t="s">
        <v>876</v>
      </c>
      <c r="AH211" s="69" t="s">
        <v>873</v>
      </c>
      <c r="AI211" s="109" t="s">
        <v>1417</v>
      </c>
      <c r="AJ211" s="2" t="s">
        <v>877</v>
      </c>
      <c r="AK211" s="2" t="s">
        <v>814</v>
      </c>
      <c r="AL211" s="2" t="s">
        <v>228</v>
      </c>
      <c r="AM211" s="55" t="s">
        <v>253</v>
      </c>
      <c r="AN211" s="55" t="s">
        <v>255</v>
      </c>
      <c r="AO211" s="110" t="s">
        <v>10</v>
      </c>
      <c r="AP211" s="69" t="s">
        <v>834</v>
      </c>
    </row>
    <row r="212" spans="1:42">
      <c r="A212" s="50">
        <f t="shared" si="10"/>
        <v>211</v>
      </c>
      <c r="B212" s="50" t="s">
        <v>1438</v>
      </c>
      <c r="C212" s="50">
        <v>69</v>
      </c>
      <c r="D212" s="3" t="str">
        <f t="shared" si="11"/>
        <v>[60 et plus]</v>
      </c>
      <c r="E212" s="50"/>
      <c r="F212" s="50" t="s">
        <v>865</v>
      </c>
      <c r="G212" s="50" t="s">
        <v>1103</v>
      </c>
      <c r="H212" s="52"/>
      <c r="I212" s="157" t="s">
        <v>168</v>
      </c>
      <c r="J212" s="2" t="s">
        <v>169</v>
      </c>
      <c r="K212" s="2" t="s">
        <v>170</v>
      </c>
      <c r="L212" s="51" t="s">
        <v>168</v>
      </c>
      <c r="M212" s="7" t="s">
        <v>1027</v>
      </c>
      <c r="N212" s="2" t="s">
        <v>41</v>
      </c>
      <c r="O212" s="50" t="s">
        <v>769</v>
      </c>
      <c r="P212" s="53">
        <v>45626</v>
      </c>
      <c r="Q212" s="5" t="str">
        <f t="shared" si="12"/>
        <v>S48</v>
      </c>
      <c r="R212" s="53">
        <v>45627</v>
      </c>
      <c r="S212" s="51" t="s">
        <v>821</v>
      </c>
      <c r="T212" s="51" t="s">
        <v>821</v>
      </c>
      <c r="U212" s="51" t="s">
        <v>821</v>
      </c>
      <c r="V212" s="51" t="s">
        <v>820</v>
      </c>
      <c r="W212" s="51" t="s">
        <v>820</v>
      </c>
      <c r="X212" s="51" t="s">
        <v>820</v>
      </c>
      <c r="Y212" s="50" t="s">
        <v>820</v>
      </c>
      <c r="Z212" s="50" t="s">
        <v>820</v>
      </c>
      <c r="AA212" s="50" t="s">
        <v>820</v>
      </c>
      <c r="AB212" s="50" t="s">
        <v>820</v>
      </c>
      <c r="AC212" s="50" t="s">
        <v>820</v>
      </c>
      <c r="AD212" s="50" t="s">
        <v>820</v>
      </c>
      <c r="AE212" s="53" t="s">
        <v>821</v>
      </c>
      <c r="AF212" s="2" t="s">
        <v>892</v>
      </c>
      <c r="AG212" s="50" t="s">
        <v>1094</v>
      </c>
      <c r="AH212" s="50" t="s">
        <v>821</v>
      </c>
      <c r="AI212" s="50"/>
      <c r="AJ212" s="2" t="s">
        <v>877</v>
      </c>
      <c r="AK212" s="2" t="s">
        <v>815</v>
      </c>
      <c r="AL212" s="50" t="s">
        <v>41</v>
      </c>
      <c r="AM212" s="50" t="s">
        <v>489</v>
      </c>
      <c r="AN212" s="50" t="s">
        <v>491</v>
      </c>
      <c r="AO212" s="122" t="s">
        <v>18</v>
      </c>
      <c r="AP212" s="50" t="s">
        <v>1070</v>
      </c>
    </row>
    <row r="213" spans="1:42">
      <c r="A213" s="50">
        <f t="shared" si="10"/>
        <v>212</v>
      </c>
      <c r="B213" s="50" t="s">
        <v>1439</v>
      </c>
      <c r="C213" s="50">
        <v>3</v>
      </c>
      <c r="D213" s="3" t="str">
        <f t="shared" si="11"/>
        <v>[2-4]</v>
      </c>
      <c r="E213" s="50"/>
      <c r="F213" s="50" t="s">
        <v>896</v>
      </c>
      <c r="G213" s="50" t="s">
        <v>1163</v>
      </c>
      <c r="H213" s="52"/>
      <c r="I213" s="157" t="s">
        <v>50</v>
      </c>
      <c r="J213" s="50" t="s">
        <v>184</v>
      </c>
      <c r="K213" s="50" t="s">
        <v>185</v>
      </c>
      <c r="L213" s="51" t="s">
        <v>957</v>
      </c>
      <c r="M213" s="7" t="s">
        <v>955</v>
      </c>
      <c r="N213" s="2" t="s">
        <v>41</v>
      </c>
      <c r="O213" s="50" t="s">
        <v>769</v>
      </c>
      <c r="P213" s="53">
        <v>45626</v>
      </c>
      <c r="Q213" s="5" t="str">
        <f t="shared" si="12"/>
        <v>S48</v>
      </c>
      <c r="R213" s="53">
        <v>45627</v>
      </c>
      <c r="S213" s="51" t="s">
        <v>821</v>
      </c>
      <c r="T213" s="51" t="s">
        <v>821</v>
      </c>
      <c r="U213" s="51" t="s">
        <v>820</v>
      </c>
      <c r="V213" s="51" t="s">
        <v>820</v>
      </c>
      <c r="W213" s="51" t="s">
        <v>820</v>
      </c>
      <c r="X213" s="51" t="s">
        <v>820</v>
      </c>
      <c r="Y213" s="50" t="s">
        <v>820</v>
      </c>
      <c r="Z213" s="50" t="s">
        <v>820</v>
      </c>
      <c r="AA213" s="50" t="s">
        <v>820</v>
      </c>
      <c r="AB213" s="50" t="s">
        <v>820</v>
      </c>
      <c r="AC213" s="50" t="s">
        <v>820</v>
      </c>
      <c r="AD213" s="50" t="s">
        <v>820</v>
      </c>
      <c r="AE213" s="53" t="s">
        <v>821</v>
      </c>
      <c r="AF213" s="2" t="s">
        <v>892</v>
      </c>
      <c r="AG213" s="50" t="s">
        <v>1094</v>
      </c>
      <c r="AH213" s="50" t="s">
        <v>820</v>
      </c>
      <c r="AI213" s="53">
        <v>45627</v>
      </c>
      <c r="AJ213" s="2" t="s">
        <v>877</v>
      </c>
      <c r="AK213" s="2" t="s">
        <v>815</v>
      </c>
      <c r="AL213" s="50" t="s">
        <v>41</v>
      </c>
      <c r="AM213" s="50" t="s">
        <v>441</v>
      </c>
      <c r="AN213" s="50" t="s">
        <v>443</v>
      </c>
      <c r="AO213" s="122" t="s">
        <v>18</v>
      </c>
      <c r="AP213" s="50" t="s">
        <v>1070</v>
      </c>
    </row>
    <row r="214" spans="1:42">
      <c r="A214" s="50">
        <f t="shared" si="10"/>
        <v>213</v>
      </c>
      <c r="B214" s="50" t="s">
        <v>1440</v>
      </c>
      <c r="C214" s="50">
        <v>6</v>
      </c>
      <c r="D214" s="3" t="str">
        <f t="shared" si="11"/>
        <v>[5-14]</v>
      </c>
      <c r="E214" s="50"/>
      <c r="F214" s="50" t="s">
        <v>896</v>
      </c>
      <c r="G214" s="50" t="s">
        <v>953</v>
      </c>
      <c r="H214" s="52"/>
      <c r="I214" s="157" t="s">
        <v>104</v>
      </c>
      <c r="J214" s="7" t="s">
        <v>46</v>
      </c>
      <c r="K214" s="7" t="s">
        <v>47</v>
      </c>
      <c r="L214" s="51" t="s">
        <v>957</v>
      </c>
      <c r="M214" s="7" t="s">
        <v>955</v>
      </c>
      <c r="N214" s="2" t="s">
        <v>41</v>
      </c>
      <c r="O214" s="50" t="s">
        <v>769</v>
      </c>
      <c r="P214" s="53">
        <v>45626</v>
      </c>
      <c r="Q214" s="5" t="str">
        <f t="shared" si="12"/>
        <v>S48</v>
      </c>
      <c r="R214" s="53">
        <v>45628</v>
      </c>
      <c r="S214" s="51" t="s">
        <v>821</v>
      </c>
      <c r="T214" s="51" t="s">
        <v>821</v>
      </c>
      <c r="U214" s="51" t="s">
        <v>820</v>
      </c>
      <c r="V214" s="51" t="s">
        <v>820</v>
      </c>
      <c r="W214" s="51" t="s">
        <v>820</v>
      </c>
      <c r="X214" s="51" t="s">
        <v>820</v>
      </c>
      <c r="Y214" s="50" t="s">
        <v>820</v>
      </c>
      <c r="Z214" s="50" t="s">
        <v>820</v>
      </c>
      <c r="AA214" s="50" t="s">
        <v>820</v>
      </c>
      <c r="AB214" s="50" t="s">
        <v>820</v>
      </c>
      <c r="AC214" s="50" t="s">
        <v>820</v>
      </c>
      <c r="AD214" s="50" t="s">
        <v>820</v>
      </c>
      <c r="AE214" s="53" t="s">
        <v>821</v>
      </c>
      <c r="AF214" s="2" t="s">
        <v>892</v>
      </c>
      <c r="AG214" s="50" t="s">
        <v>1094</v>
      </c>
      <c r="AH214" s="50" t="s">
        <v>820</v>
      </c>
      <c r="AI214" s="53">
        <v>45628</v>
      </c>
      <c r="AJ214" s="2" t="s">
        <v>877</v>
      </c>
      <c r="AK214" s="2" t="s">
        <v>815</v>
      </c>
      <c r="AL214" s="50" t="s">
        <v>41</v>
      </c>
      <c r="AM214" s="50" t="s">
        <v>441</v>
      </c>
      <c r="AN214" s="50" t="s">
        <v>443</v>
      </c>
      <c r="AO214" s="122" t="s">
        <v>18</v>
      </c>
      <c r="AP214" s="50" t="s">
        <v>1070</v>
      </c>
    </row>
    <row r="215" spans="1:42">
      <c r="A215" s="50">
        <f t="shared" si="10"/>
        <v>214</v>
      </c>
      <c r="B215" s="50" t="s">
        <v>1442</v>
      </c>
      <c r="C215" s="50">
        <v>12</v>
      </c>
      <c r="D215" s="3" t="str">
        <f t="shared" si="11"/>
        <v>[5-14]</v>
      </c>
      <c r="E215" s="50"/>
      <c r="F215" s="50" t="s">
        <v>896</v>
      </c>
      <c r="G215" s="50" t="s">
        <v>1163</v>
      </c>
      <c r="H215" s="52"/>
      <c r="I215" s="157" t="s">
        <v>168</v>
      </c>
      <c r="J215" s="2" t="s">
        <v>169</v>
      </c>
      <c r="K215" s="2" t="s">
        <v>170</v>
      </c>
      <c r="L215" s="51" t="s">
        <v>168</v>
      </c>
      <c r="M215" s="7" t="s">
        <v>1027</v>
      </c>
      <c r="N215" s="2" t="s">
        <v>41</v>
      </c>
      <c r="O215" s="50" t="s">
        <v>769</v>
      </c>
      <c r="P215" s="53">
        <v>45627</v>
      </c>
      <c r="Q215" s="5" t="str">
        <f t="shared" si="12"/>
        <v>S48</v>
      </c>
      <c r="R215" s="53">
        <v>45628</v>
      </c>
      <c r="S215" s="51" t="s">
        <v>821</v>
      </c>
      <c r="T215" s="51" t="s">
        <v>821</v>
      </c>
      <c r="U215" s="51" t="s">
        <v>820</v>
      </c>
      <c r="V215" s="51" t="s">
        <v>820</v>
      </c>
      <c r="W215" s="51" t="s">
        <v>820</v>
      </c>
      <c r="X215" s="51" t="s">
        <v>820</v>
      </c>
      <c r="Y215" s="50" t="s">
        <v>820</v>
      </c>
      <c r="Z215" s="50" t="s">
        <v>820</v>
      </c>
      <c r="AA215" s="50" t="s">
        <v>820</v>
      </c>
      <c r="AB215" s="50" t="s">
        <v>820</v>
      </c>
      <c r="AC215" s="50" t="s">
        <v>820</v>
      </c>
      <c r="AD215" s="50" t="s">
        <v>820</v>
      </c>
      <c r="AE215" s="53" t="s">
        <v>821</v>
      </c>
      <c r="AF215" s="2" t="s">
        <v>892</v>
      </c>
      <c r="AG215" s="50" t="s">
        <v>1094</v>
      </c>
      <c r="AH215" s="50" t="s">
        <v>820</v>
      </c>
      <c r="AI215" s="53">
        <v>45628</v>
      </c>
      <c r="AJ215" s="2" t="s">
        <v>877</v>
      </c>
      <c r="AK215" s="2" t="s">
        <v>815</v>
      </c>
      <c r="AL215" s="50" t="s">
        <v>41</v>
      </c>
      <c r="AM215" s="50" t="s">
        <v>1027</v>
      </c>
      <c r="AN215" s="50" t="s">
        <v>491</v>
      </c>
      <c r="AO215" s="122" t="s">
        <v>18</v>
      </c>
      <c r="AP215" s="50" t="s">
        <v>1068</v>
      </c>
    </row>
    <row r="216" spans="1:42">
      <c r="A216" s="50">
        <f t="shared" si="10"/>
        <v>215</v>
      </c>
      <c r="B216" s="50" t="s">
        <v>1443</v>
      </c>
      <c r="C216" s="50">
        <v>17</v>
      </c>
      <c r="D216" s="3" t="str">
        <f t="shared" si="11"/>
        <v>[15-44]</v>
      </c>
      <c r="E216" s="50"/>
      <c r="F216" s="50" t="s">
        <v>865</v>
      </c>
      <c r="G216" s="50" t="s">
        <v>953</v>
      </c>
      <c r="H216" s="52"/>
      <c r="I216" s="157" t="s">
        <v>1444</v>
      </c>
      <c r="J216" s="50" t="s">
        <v>184</v>
      </c>
      <c r="K216" s="50" t="s">
        <v>185</v>
      </c>
      <c r="L216" s="51" t="s">
        <v>957</v>
      </c>
      <c r="M216" s="7" t="s">
        <v>955</v>
      </c>
      <c r="N216" s="2" t="s">
        <v>41</v>
      </c>
      <c r="O216" s="50" t="s">
        <v>769</v>
      </c>
      <c r="P216" s="53">
        <v>45629</v>
      </c>
      <c r="Q216" s="5" t="str">
        <f t="shared" si="12"/>
        <v>S49</v>
      </c>
      <c r="R216" s="53">
        <v>45629</v>
      </c>
      <c r="S216" s="51" t="s">
        <v>821</v>
      </c>
      <c r="T216" s="51" t="s">
        <v>821</v>
      </c>
      <c r="U216" s="51" t="s">
        <v>820</v>
      </c>
      <c r="V216" s="51" t="s">
        <v>820</v>
      </c>
      <c r="W216" s="51" t="s">
        <v>820</v>
      </c>
      <c r="X216" s="51" t="s">
        <v>820</v>
      </c>
      <c r="Y216" s="50" t="s">
        <v>820</v>
      </c>
      <c r="Z216" s="50" t="s">
        <v>820</v>
      </c>
      <c r="AA216" s="50" t="s">
        <v>820</v>
      </c>
      <c r="AB216" s="50" t="s">
        <v>820</v>
      </c>
      <c r="AC216" s="50" t="s">
        <v>820</v>
      </c>
      <c r="AD216" s="50" t="s">
        <v>820</v>
      </c>
      <c r="AE216" s="53" t="s">
        <v>821</v>
      </c>
      <c r="AF216" s="2" t="s">
        <v>892</v>
      </c>
      <c r="AG216" s="50" t="s">
        <v>1094</v>
      </c>
      <c r="AH216" s="50" t="s">
        <v>820</v>
      </c>
      <c r="AI216" s="53">
        <v>45630</v>
      </c>
      <c r="AJ216" s="2" t="s">
        <v>877</v>
      </c>
      <c r="AK216" s="2" t="s">
        <v>815</v>
      </c>
      <c r="AL216" s="50" t="s">
        <v>41</v>
      </c>
      <c r="AM216" s="50" t="s">
        <v>441</v>
      </c>
      <c r="AN216" s="50" t="s">
        <v>443</v>
      </c>
      <c r="AO216" s="122" t="s">
        <v>18</v>
      </c>
      <c r="AP216" s="50" t="s">
        <v>1070</v>
      </c>
    </row>
    <row r="217" spans="1:42">
      <c r="A217" s="50">
        <f t="shared" si="10"/>
        <v>216</v>
      </c>
      <c r="B217" s="50" t="s">
        <v>1445</v>
      </c>
      <c r="C217" s="121">
        <f>7/12</f>
        <v>0.58333333333333337</v>
      </c>
      <c r="D217" s="3" t="str">
        <f t="shared" si="11"/>
        <v>[0-2]</v>
      </c>
      <c r="E217" s="50" t="s">
        <v>1446</v>
      </c>
      <c r="F217" s="50" t="s">
        <v>896</v>
      </c>
      <c r="G217" s="50" t="s">
        <v>1014</v>
      </c>
      <c r="H217" s="52"/>
      <c r="I217" s="157" t="s">
        <v>109</v>
      </c>
      <c r="J217" s="2" t="s">
        <v>174</v>
      </c>
      <c r="K217" s="2" t="s">
        <v>175</v>
      </c>
      <c r="L217" s="51" t="s">
        <v>112</v>
      </c>
      <c r="M217" s="7" t="s">
        <v>955</v>
      </c>
      <c r="N217" s="2" t="s">
        <v>41</v>
      </c>
      <c r="O217" s="50" t="s">
        <v>769</v>
      </c>
      <c r="P217" s="53">
        <v>45630</v>
      </c>
      <c r="Q217" s="5" t="str">
        <f t="shared" si="12"/>
        <v>S49</v>
      </c>
      <c r="R217" s="53">
        <v>45630</v>
      </c>
      <c r="S217" s="51" t="s">
        <v>821</v>
      </c>
      <c r="T217" s="51" t="s">
        <v>821</v>
      </c>
      <c r="U217" s="51" t="s">
        <v>820</v>
      </c>
      <c r="V217" s="51" t="s">
        <v>820</v>
      </c>
      <c r="W217" s="51" t="s">
        <v>820</v>
      </c>
      <c r="X217" s="51" t="s">
        <v>820</v>
      </c>
      <c r="Y217" s="50" t="s">
        <v>820</v>
      </c>
      <c r="Z217" s="50" t="s">
        <v>820</v>
      </c>
      <c r="AA217" s="50" t="s">
        <v>820</v>
      </c>
      <c r="AB217" s="50" t="s">
        <v>820</v>
      </c>
      <c r="AC217" s="50" t="s">
        <v>820</v>
      </c>
      <c r="AD217" s="50" t="s">
        <v>820</v>
      </c>
      <c r="AE217" s="53" t="s">
        <v>821</v>
      </c>
      <c r="AF217" s="50" t="s">
        <v>1437</v>
      </c>
      <c r="AG217" s="50" t="s">
        <v>1094</v>
      </c>
      <c r="AH217" s="50" t="s">
        <v>821</v>
      </c>
      <c r="AI217" s="50"/>
      <c r="AJ217" s="2" t="s">
        <v>877</v>
      </c>
      <c r="AK217" s="2" t="s">
        <v>814</v>
      </c>
      <c r="AL217" s="50" t="s">
        <v>41</v>
      </c>
      <c r="AM217" s="50" t="s">
        <v>441</v>
      </c>
      <c r="AN217" s="50" t="s">
        <v>450</v>
      </c>
      <c r="AO217" s="104" t="s">
        <v>10</v>
      </c>
      <c r="AP217" s="50" t="s">
        <v>1070</v>
      </c>
    </row>
    <row r="218" spans="1:42">
      <c r="A218" s="50">
        <f t="shared" si="10"/>
        <v>217</v>
      </c>
      <c r="B218" s="50" t="s">
        <v>1447</v>
      </c>
      <c r="C218" s="50">
        <v>24</v>
      </c>
      <c r="D218" s="3" t="str">
        <f t="shared" si="11"/>
        <v>[15-44]</v>
      </c>
      <c r="E218" s="50"/>
      <c r="F218" s="50" t="s">
        <v>896</v>
      </c>
      <c r="G218" s="50" t="s">
        <v>978</v>
      </c>
      <c r="H218" s="52"/>
      <c r="I218" s="157" t="s">
        <v>109</v>
      </c>
      <c r="J218" s="2" t="s">
        <v>174</v>
      </c>
      <c r="K218" s="2" t="s">
        <v>175</v>
      </c>
      <c r="L218" s="51" t="s">
        <v>112</v>
      </c>
      <c r="M218" s="7" t="s">
        <v>955</v>
      </c>
      <c r="N218" s="2" t="s">
        <v>41</v>
      </c>
      <c r="O218" s="50" t="s">
        <v>769</v>
      </c>
      <c r="P218" s="53">
        <v>45630</v>
      </c>
      <c r="Q218" s="5" t="str">
        <f t="shared" si="12"/>
        <v>S49</v>
      </c>
      <c r="R218" s="53">
        <v>45630</v>
      </c>
      <c r="S218" s="51" t="s">
        <v>820</v>
      </c>
      <c r="T218" s="51" t="s">
        <v>820</v>
      </c>
      <c r="U218" s="51" t="s">
        <v>820</v>
      </c>
      <c r="V218" s="51" t="s">
        <v>820</v>
      </c>
      <c r="W218" s="51" t="s">
        <v>820</v>
      </c>
      <c r="X218" s="51" t="s">
        <v>820</v>
      </c>
      <c r="Y218" s="50" t="s">
        <v>820</v>
      </c>
      <c r="Z218" s="50" t="s">
        <v>820</v>
      </c>
      <c r="AA218" s="50" t="s">
        <v>820</v>
      </c>
      <c r="AB218" s="50" t="s">
        <v>820</v>
      </c>
      <c r="AC218" s="50" t="s">
        <v>820</v>
      </c>
      <c r="AD218" s="50" t="s">
        <v>820</v>
      </c>
      <c r="AE218" s="53" t="s">
        <v>821</v>
      </c>
      <c r="AF218" s="2" t="s">
        <v>892</v>
      </c>
      <c r="AG218" s="50" t="s">
        <v>1094</v>
      </c>
      <c r="AH218" s="50" t="s">
        <v>820</v>
      </c>
      <c r="AI218" s="53">
        <v>45630</v>
      </c>
      <c r="AJ218" s="2" t="s">
        <v>877</v>
      </c>
      <c r="AK218" s="2" t="s">
        <v>815</v>
      </c>
      <c r="AL218" s="50" t="s">
        <v>41</v>
      </c>
      <c r="AM218" s="50" t="s">
        <v>441</v>
      </c>
      <c r="AN218" s="50" t="s">
        <v>450</v>
      </c>
      <c r="AO218" s="122" t="s">
        <v>18</v>
      </c>
      <c r="AP218" s="50" t="s">
        <v>1068</v>
      </c>
    </row>
    <row r="219" spans="1:42">
      <c r="A219" s="50">
        <f t="shared" si="10"/>
        <v>218</v>
      </c>
      <c r="B219" s="50" t="s">
        <v>1448</v>
      </c>
      <c r="C219" s="50">
        <v>30</v>
      </c>
      <c r="D219" s="3" t="str">
        <f t="shared" si="11"/>
        <v>[15-44]</v>
      </c>
      <c r="E219" s="50"/>
      <c r="F219" s="50" t="s">
        <v>896</v>
      </c>
      <c r="G219" s="50" t="s">
        <v>984</v>
      </c>
      <c r="H219" s="52"/>
      <c r="I219" s="157" t="s">
        <v>1397</v>
      </c>
      <c r="J219" s="88" t="s">
        <v>81</v>
      </c>
      <c r="K219" s="88" t="s">
        <v>82</v>
      </c>
      <c r="L219" s="51" t="s">
        <v>176</v>
      </c>
      <c r="M219" s="7" t="s">
        <v>955</v>
      </c>
      <c r="N219" s="2" t="s">
        <v>41</v>
      </c>
      <c r="O219" s="50" t="s">
        <v>769</v>
      </c>
      <c r="P219" s="53">
        <v>45631</v>
      </c>
      <c r="Q219" s="5" t="str">
        <f t="shared" si="12"/>
        <v>S49</v>
      </c>
      <c r="R219" s="53">
        <v>45631</v>
      </c>
      <c r="S219" s="51" t="s">
        <v>821</v>
      </c>
      <c r="T219" s="51" t="s">
        <v>821</v>
      </c>
      <c r="U219" s="51" t="s">
        <v>821</v>
      </c>
      <c r="V219" s="51" t="s">
        <v>820</v>
      </c>
      <c r="W219" s="51" t="s">
        <v>820</v>
      </c>
      <c r="X219" s="51" t="s">
        <v>820</v>
      </c>
      <c r="Y219" s="50" t="s">
        <v>820</v>
      </c>
      <c r="Z219" s="50" t="s">
        <v>820</v>
      </c>
      <c r="AA219" s="50" t="s">
        <v>820</v>
      </c>
      <c r="AB219" s="50" t="s">
        <v>820</v>
      </c>
      <c r="AC219" s="50" t="s">
        <v>820</v>
      </c>
      <c r="AD219" s="50" t="s">
        <v>820</v>
      </c>
      <c r="AE219" s="53" t="s">
        <v>821</v>
      </c>
      <c r="AF219" s="2" t="s">
        <v>892</v>
      </c>
      <c r="AG219" s="50" t="s">
        <v>1094</v>
      </c>
      <c r="AH219" s="50" t="s">
        <v>821</v>
      </c>
      <c r="AI219" s="50"/>
      <c r="AJ219" s="2" t="s">
        <v>877</v>
      </c>
      <c r="AK219" s="2" t="s">
        <v>815</v>
      </c>
      <c r="AL219" s="50" t="s">
        <v>41</v>
      </c>
      <c r="AM219" s="50" t="s">
        <v>441</v>
      </c>
      <c r="AN219" s="50" t="s">
        <v>443</v>
      </c>
      <c r="AO219" s="122" t="s">
        <v>18</v>
      </c>
      <c r="AP219" s="50" t="s">
        <v>1068</v>
      </c>
    </row>
    <row r="220" spans="1:42">
      <c r="A220" s="50">
        <f t="shared" si="10"/>
        <v>219</v>
      </c>
      <c r="B220" s="50" t="s">
        <v>1449</v>
      </c>
      <c r="C220" s="50">
        <v>19</v>
      </c>
      <c r="D220" s="3" t="str">
        <f t="shared" si="11"/>
        <v>[15-44]</v>
      </c>
      <c r="E220" s="50"/>
      <c r="F220" s="50" t="s">
        <v>896</v>
      </c>
      <c r="G220" s="50" t="s">
        <v>984</v>
      </c>
      <c r="H220" s="52"/>
      <c r="I220" s="157" t="s">
        <v>1450</v>
      </c>
      <c r="J220" s="50" t="s">
        <v>1466</v>
      </c>
      <c r="K220" s="50" t="s">
        <v>1356</v>
      </c>
      <c r="L220" s="51" t="s">
        <v>1082</v>
      </c>
      <c r="M220" s="50" t="s">
        <v>997</v>
      </c>
      <c r="N220" s="2" t="s">
        <v>41</v>
      </c>
      <c r="O220" s="50" t="s">
        <v>769</v>
      </c>
      <c r="P220" s="53">
        <v>45631</v>
      </c>
      <c r="Q220" s="5" t="str">
        <f t="shared" si="12"/>
        <v>S49</v>
      </c>
      <c r="R220" s="53">
        <v>45631</v>
      </c>
      <c r="S220" s="51" t="s">
        <v>821</v>
      </c>
      <c r="T220" s="51" t="s">
        <v>821</v>
      </c>
      <c r="U220" s="51" t="s">
        <v>821</v>
      </c>
      <c r="V220" s="51" t="s">
        <v>820</v>
      </c>
      <c r="W220" s="51" t="s">
        <v>820</v>
      </c>
      <c r="X220" s="51" t="s">
        <v>820</v>
      </c>
      <c r="Y220" s="50" t="s">
        <v>820</v>
      </c>
      <c r="Z220" s="50" t="s">
        <v>820</v>
      </c>
      <c r="AA220" s="50" t="s">
        <v>820</v>
      </c>
      <c r="AB220" s="50" t="s">
        <v>820</v>
      </c>
      <c r="AC220" s="50" t="s">
        <v>820</v>
      </c>
      <c r="AD220" s="50" t="s">
        <v>820</v>
      </c>
      <c r="AE220" s="53" t="s">
        <v>821</v>
      </c>
      <c r="AF220" s="2" t="s">
        <v>892</v>
      </c>
      <c r="AG220" s="50" t="s">
        <v>1094</v>
      </c>
      <c r="AH220" s="50" t="s">
        <v>820</v>
      </c>
      <c r="AI220" s="53">
        <v>45631</v>
      </c>
      <c r="AJ220" s="2" t="s">
        <v>877</v>
      </c>
      <c r="AK220" s="2" t="s">
        <v>815</v>
      </c>
      <c r="AL220" s="50" t="s">
        <v>41</v>
      </c>
      <c r="AM220" s="50" t="s">
        <v>480</v>
      </c>
      <c r="AN220" s="50" t="s">
        <v>482</v>
      </c>
      <c r="AO220" s="122" t="s">
        <v>18</v>
      </c>
      <c r="AP220" s="50" t="s">
        <v>1068</v>
      </c>
    </row>
    <row r="221" spans="1:42">
      <c r="A221" s="50">
        <f t="shared" si="10"/>
        <v>220</v>
      </c>
      <c r="B221" s="55" t="s">
        <v>1451</v>
      </c>
      <c r="C221" s="55">
        <v>33</v>
      </c>
      <c r="D221" s="3" t="str">
        <f t="shared" si="11"/>
        <v>[15-44]</v>
      </c>
      <c r="E221" s="55"/>
      <c r="F221" s="55" t="s">
        <v>865</v>
      </c>
      <c r="G221" s="55" t="s">
        <v>1302</v>
      </c>
      <c r="H221" s="56"/>
      <c r="I221" s="158" t="s">
        <v>1450</v>
      </c>
      <c r="J221" s="50" t="s">
        <v>1466</v>
      </c>
      <c r="K221" s="50" t="s">
        <v>1356</v>
      </c>
      <c r="L221" s="57" t="s">
        <v>1082</v>
      </c>
      <c r="M221" s="55" t="s">
        <v>997</v>
      </c>
      <c r="N221" s="2" t="s">
        <v>41</v>
      </c>
      <c r="O221" s="55" t="s">
        <v>769</v>
      </c>
      <c r="P221" s="58">
        <v>45631</v>
      </c>
      <c r="Q221" s="5" t="str">
        <f t="shared" si="12"/>
        <v>S49</v>
      </c>
      <c r="R221" s="58">
        <v>45631</v>
      </c>
      <c r="S221" s="57" t="s">
        <v>821</v>
      </c>
      <c r="T221" s="57" t="s">
        <v>821</v>
      </c>
      <c r="U221" s="57" t="s">
        <v>821</v>
      </c>
      <c r="V221" s="57" t="s">
        <v>820</v>
      </c>
      <c r="W221" s="57" t="s">
        <v>820</v>
      </c>
      <c r="X221" s="57" t="s">
        <v>820</v>
      </c>
      <c r="Y221" s="55" t="s">
        <v>820</v>
      </c>
      <c r="Z221" s="55" t="s">
        <v>820</v>
      </c>
      <c r="AA221" s="55" t="s">
        <v>820</v>
      </c>
      <c r="AB221" s="55" t="s">
        <v>820</v>
      </c>
      <c r="AC221" s="55" t="s">
        <v>820</v>
      </c>
      <c r="AD221" s="55" t="s">
        <v>820</v>
      </c>
      <c r="AE221" s="58" t="s">
        <v>821</v>
      </c>
      <c r="AF221" s="2" t="s">
        <v>892</v>
      </c>
      <c r="AG221" s="55" t="s">
        <v>1094</v>
      </c>
      <c r="AH221" s="55" t="s">
        <v>820</v>
      </c>
      <c r="AI221" s="58">
        <v>45631</v>
      </c>
      <c r="AJ221" s="2" t="s">
        <v>877</v>
      </c>
      <c r="AK221" s="2" t="s">
        <v>815</v>
      </c>
      <c r="AL221" s="55" t="s">
        <v>41</v>
      </c>
      <c r="AM221" s="55" t="s">
        <v>480</v>
      </c>
      <c r="AN221" s="55" t="s">
        <v>482</v>
      </c>
      <c r="AO221" s="123" t="s">
        <v>18</v>
      </c>
      <c r="AP221" s="55" t="s">
        <v>1068</v>
      </c>
    </row>
    <row r="222" spans="1:42">
      <c r="A222" s="50">
        <f t="shared" si="10"/>
        <v>221</v>
      </c>
      <c r="B222" s="50" t="s">
        <v>1453</v>
      </c>
      <c r="C222" s="101">
        <v>19</v>
      </c>
      <c r="D222" s="3" t="str">
        <f t="shared" si="11"/>
        <v>[15-44]</v>
      </c>
      <c r="E222" s="101"/>
      <c r="F222" s="61" t="s">
        <v>865</v>
      </c>
      <c r="G222" s="61" t="s">
        <v>1010</v>
      </c>
      <c r="H222" s="102">
        <v>90782123</v>
      </c>
      <c r="I222" s="139" t="s">
        <v>1454</v>
      </c>
      <c r="J222" t="s">
        <v>1462</v>
      </c>
      <c r="K222" t="s">
        <v>1463</v>
      </c>
      <c r="L222" s="67" t="s">
        <v>1203</v>
      </c>
      <c r="M222" s="101" t="s">
        <v>253</v>
      </c>
      <c r="N222" s="2" t="s">
        <v>778</v>
      </c>
      <c r="O222" s="101" t="s">
        <v>14</v>
      </c>
      <c r="P222" s="103">
        <v>45626</v>
      </c>
      <c r="Q222" s="5" t="str">
        <f t="shared" si="12"/>
        <v>S48</v>
      </c>
      <c r="R222" s="103">
        <v>45626</v>
      </c>
      <c r="S222" s="67" t="s">
        <v>873</v>
      </c>
      <c r="T222" s="67" t="s">
        <v>873</v>
      </c>
      <c r="U222" s="67" t="s">
        <v>873</v>
      </c>
      <c r="V222" s="67" t="s">
        <v>913</v>
      </c>
      <c r="W222" s="67" t="s">
        <v>913</v>
      </c>
      <c r="X222" s="67" t="s">
        <v>1455</v>
      </c>
      <c r="Y222" s="61" t="s">
        <v>913</v>
      </c>
      <c r="Z222" s="61" t="s">
        <v>913</v>
      </c>
      <c r="AA222" s="61" t="s">
        <v>913</v>
      </c>
      <c r="AB222" s="61" t="s">
        <v>913</v>
      </c>
      <c r="AC222" s="61" t="s">
        <v>874</v>
      </c>
      <c r="AD222" s="61" t="s">
        <v>873</v>
      </c>
      <c r="AE222" s="68" t="s">
        <v>873</v>
      </c>
      <c r="AF222" s="2" t="s">
        <v>892</v>
      </c>
      <c r="AG222" s="50" t="s">
        <v>903</v>
      </c>
      <c r="AH222" s="61" t="s">
        <v>873</v>
      </c>
      <c r="AI222" s="68">
        <v>45631</v>
      </c>
      <c r="AJ222" s="2" t="s">
        <v>877</v>
      </c>
      <c r="AK222" s="2" t="s">
        <v>815</v>
      </c>
      <c r="AL222" s="2" t="s">
        <v>228</v>
      </c>
      <c r="AM222" s="50" t="s">
        <v>253</v>
      </c>
      <c r="AN222" s="50" t="s">
        <v>255</v>
      </c>
      <c r="AO222" s="122" t="s">
        <v>18</v>
      </c>
      <c r="AP222" s="61" t="s">
        <v>834</v>
      </c>
    </row>
    <row r="223" spans="1:42">
      <c r="A223" s="50">
        <f t="shared" si="10"/>
        <v>222</v>
      </c>
      <c r="B223" s="55" t="s">
        <v>1456</v>
      </c>
      <c r="C223" s="105">
        <v>35</v>
      </c>
      <c r="D223" s="3" t="str">
        <f t="shared" si="11"/>
        <v>[15-44]</v>
      </c>
      <c r="E223" s="105"/>
      <c r="F223" s="69" t="s">
        <v>865</v>
      </c>
      <c r="G223" s="69" t="s">
        <v>866</v>
      </c>
      <c r="H223" s="106"/>
      <c r="I223" s="161" t="s">
        <v>1457</v>
      </c>
      <c r="J223" t="s">
        <v>1464</v>
      </c>
      <c r="K223" t="s">
        <v>1465</v>
      </c>
      <c r="L223" s="124" t="s">
        <v>1015</v>
      </c>
      <c r="M223" s="105" t="s">
        <v>230</v>
      </c>
      <c r="N223" s="2" t="s">
        <v>778</v>
      </c>
      <c r="O223" s="105" t="s">
        <v>14</v>
      </c>
      <c r="P223" s="108">
        <v>45628</v>
      </c>
      <c r="Q223" s="5" t="str">
        <f t="shared" si="12"/>
        <v>S49</v>
      </c>
      <c r="R223" s="108">
        <v>45628</v>
      </c>
      <c r="S223" s="107" t="s">
        <v>873</v>
      </c>
      <c r="T223" s="107" t="s">
        <v>873</v>
      </c>
      <c r="U223" s="107" t="s">
        <v>873</v>
      </c>
      <c r="V223" s="107" t="s">
        <v>873</v>
      </c>
      <c r="W223" s="107" t="s">
        <v>873</v>
      </c>
      <c r="X223" s="107" t="s">
        <v>1458</v>
      </c>
      <c r="Y223" s="69" t="s">
        <v>913</v>
      </c>
      <c r="Z223" s="69" t="s">
        <v>913</v>
      </c>
      <c r="AA223" s="69" t="s">
        <v>913</v>
      </c>
      <c r="AB223" s="69" t="s">
        <v>913</v>
      </c>
      <c r="AC223" s="69" t="s">
        <v>950</v>
      </c>
      <c r="AD223" s="69" t="s">
        <v>873</v>
      </c>
      <c r="AE223" s="109" t="s">
        <v>873</v>
      </c>
      <c r="AF223" s="2" t="s">
        <v>892</v>
      </c>
      <c r="AG223" s="50" t="s">
        <v>903</v>
      </c>
      <c r="AH223" s="69" t="s">
        <v>873</v>
      </c>
      <c r="AI223" s="109">
        <v>45632</v>
      </c>
      <c r="AJ223" s="2" t="s">
        <v>877</v>
      </c>
      <c r="AK223" s="2" t="s">
        <v>815</v>
      </c>
      <c r="AL223" s="2" t="s">
        <v>228</v>
      </c>
      <c r="AM223" s="55" t="s">
        <v>230</v>
      </c>
      <c r="AN223" s="55" t="s">
        <v>228</v>
      </c>
      <c r="AO223" s="123" t="s">
        <v>18</v>
      </c>
      <c r="AP223" s="69" t="s">
        <v>834</v>
      </c>
    </row>
    <row r="224" spans="1:42">
      <c r="A224" s="50">
        <f t="shared" si="10"/>
        <v>223</v>
      </c>
      <c r="B224" s="55" t="s">
        <v>1480</v>
      </c>
      <c r="C224" s="96">
        <v>23</v>
      </c>
      <c r="D224" s="3" t="str">
        <f t="shared" si="11"/>
        <v>[15-44]</v>
      </c>
      <c r="E224" s="96"/>
      <c r="F224" s="96" t="s">
        <v>865</v>
      </c>
      <c r="G224" s="96" t="s">
        <v>889</v>
      </c>
      <c r="H224" s="97"/>
      <c r="I224" s="160" t="s">
        <v>91</v>
      </c>
      <c r="J224" s="7" t="s">
        <v>11</v>
      </c>
      <c r="K224" s="7" t="s">
        <v>12</v>
      </c>
      <c r="L224" s="98" t="s">
        <v>1327</v>
      </c>
      <c r="M224" s="96" t="s">
        <v>286</v>
      </c>
      <c r="N224" s="96" t="s">
        <v>13</v>
      </c>
      <c r="O224" s="96" t="s">
        <v>14</v>
      </c>
      <c r="P224" s="99">
        <v>45637</v>
      </c>
      <c r="Q224" s="5" t="str">
        <f t="shared" si="12"/>
        <v>S50</v>
      </c>
      <c r="R224" s="99">
        <v>45638</v>
      </c>
      <c r="S224" s="98" t="s">
        <v>873</v>
      </c>
      <c r="T224" s="98" t="s">
        <v>871</v>
      </c>
      <c r="U224" s="98" t="s">
        <v>873</v>
      </c>
      <c r="V224" s="98" t="s">
        <v>873</v>
      </c>
      <c r="W224" s="98" t="s">
        <v>913</v>
      </c>
      <c r="X224" s="98"/>
      <c r="Y224" s="96" t="s">
        <v>871</v>
      </c>
      <c r="Z224" s="96" t="s">
        <v>871</v>
      </c>
      <c r="AA224" s="96" t="s">
        <v>873</v>
      </c>
      <c r="AB224" s="96" t="s">
        <v>871</v>
      </c>
      <c r="AC224" s="96" t="s">
        <v>901</v>
      </c>
      <c r="AD224" s="96" t="s">
        <v>871</v>
      </c>
      <c r="AE224" s="99" t="s">
        <v>873</v>
      </c>
      <c r="AF224" s="2" t="s">
        <v>892</v>
      </c>
      <c r="AG224" s="50" t="s">
        <v>903</v>
      </c>
      <c r="AH224" s="96" t="s">
        <v>913</v>
      </c>
      <c r="AI224" s="99">
        <v>45638</v>
      </c>
      <c r="AJ224" s="55" t="s">
        <v>877</v>
      </c>
      <c r="AK224" s="2" t="s">
        <v>815</v>
      </c>
      <c r="AL224" s="2" t="s">
        <v>13</v>
      </c>
      <c r="AM224" s="96" t="s">
        <v>286</v>
      </c>
      <c r="AN224" s="96" t="s">
        <v>288</v>
      </c>
      <c r="AO224" s="128" t="s">
        <v>18</v>
      </c>
      <c r="AP224" s="96" t="s">
        <v>834</v>
      </c>
    </row>
    <row r="225" spans="1:44">
      <c r="A225" s="50">
        <f t="shared" si="10"/>
        <v>224</v>
      </c>
      <c r="B225" s="50" t="s">
        <v>1481</v>
      </c>
      <c r="C225" s="50">
        <v>25</v>
      </c>
      <c r="D225" s="3" t="str">
        <f t="shared" si="11"/>
        <v>[15-44]</v>
      </c>
      <c r="E225" s="50"/>
      <c r="F225" s="50" t="s">
        <v>865</v>
      </c>
      <c r="G225" s="50" t="s">
        <v>1484</v>
      </c>
      <c r="H225" s="52"/>
      <c r="I225" s="157" t="s">
        <v>50</v>
      </c>
      <c r="J225" s="50" t="s">
        <v>184</v>
      </c>
      <c r="K225" s="50" t="s">
        <v>185</v>
      </c>
      <c r="L225" s="51" t="s">
        <v>1485</v>
      </c>
      <c r="M225" s="7" t="s">
        <v>955</v>
      </c>
      <c r="N225" s="2" t="s">
        <v>41</v>
      </c>
      <c r="O225" s="50" t="s">
        <v>769</v>
      </c>
      <c r="P225" s="53">
        <v>45635</v>
      </c>
      <c r="Q225" s="5" t="str">
        <f t="shared" si="12"/>
        <v>S50</v>
      </c>
      <c r="R225" s="53">
        <v>45636</v>
      </c>
      <c r="S225" s="51" t="s">
        <v>821</v>
      </c>
      <c r="T225" s="51" t="s">
        <v>820</v>
      </c>
      <c r="U225" s="51" t="s">
        <v>821</v>
      </c>
      <c r="V225" s="51" t="s">
        <v>820</v>
      </c>
      <c r="W225" s="51" t="s">
        <v>820</v>
      </c>
      <c r="X225" s="51" t="s">
        <v>820</v>
      </c>
      <c r="Y225" s="50" t="s">
        <v>820</v>
      </c>
      <c r="Z225" s="50" t="s">
        <v>820</v>
      </c>
      <c r="AA225" s="50" t="s">
        <v>820</v>
      </c>
      <c r="AB225" s="50" t="s">
        <v>820</v>
      </c>
      <c r="AC225" s="50" t="s">
        <v>820</v>
      </c>
      <c r="AD225" s="50" t="s">
        <v>820</v>
      </c>
      <c r="AE225" s="53" t="s">
        <v>821</v>
      </c>
      <c r="AF225" s="50" t="s">
        <v>1437</v>
      </c>
      <c r="AG225" s="50" t="s">
        <v>903</v>
      </c>
      <c r="AH225" s="50" t="s">
        <v>821</v>
      </c>
      <c r="AI225" s="53">
        <v>45637</v>
      </c>
      <c r="AJ225" s="55" t="s">
        <v>877</v>
      </c>
      <c r="AK225" s="2" t="s">
        <v>815</v>
      </c>
      <c r="AL225" s="50" t="s">
        <v>41</v>
      </c>
      <c r="AM225" s="50" t="s">
        <v>441</v>
      </c>
      <c r="AN225" s="50" t="s">
        <v>443</v>
      </c>
      <c r="AO225" s="61" t="s">
        <v>18</v>
      </c>
      <c r="AP225" s="96" t="s">
        <v>834</v>
      </c>
    </row>
    <row r="226" spans="1:44">
      <c r="A226" s="50">
        <f t="shared" si="10"/>
        <v>225</v>
      </c>
      <c r="B226" s="50" t="s">
        <v>1482</v>
      </c>
      <c r="C226" s="50">
        <v>60</v>
      </c>
      <c r="D226" s="3" t="str">
        <f t="shared" si="11"/>
        <v>[60 et plus]</v>
      </c>
      <c r="E226" s="50"/>
      <c r="F226" s="50" t="s">
        <v>896</v>
      </c>
      <c r="G226" s="50" t="s">
        <v>984</v>
      </c>
      <c r="H226" s="52"/>
      <c r="I226" s="157" t="s">
        <v>1486</v>
      </c>
      <c r="J226" s="2" t="s">
        <v>187</v>
      </c>
      <c r="K226" s="2" t="s">
        <v>188</v>
      </c>
      <c r="L226" s="51" t="s">
        <v>186</v>
      </c>
      <c r="M226" s="7" t="s">
        <v>1027</v>
      </c>
      <c r="N226" s="2" t="s">
        <v>41</v>
      </c>
      <c r="O226" s="50" t="s">
        <v>769</v>
      </c>
      <c r="P226" s="53">
        <v>45635</v>
      </c>
      <c r="Q226" s="5" t="str">
        <f t="shared" si="12"/>
        <v>S50</v>
      </c>
      <c r="R226" s="53">
        <v>45636</v>
      </c>
      <c r="S226" s="51" t="s">
        <v>821</v>
      </c>
      <c r="T226" s="51" t="s">
        <v>820</v>
      </c>
      <c r="U226" s="51" t="s">
        <v>821</v>
      </c>
      <c r="V226" s="51" t="s">
        <v>820</v>
      </c>
      <c r="W226" s="51" t="s">
        <v>820</v>
      </c>
      <c r="X226" s="51" t="s">
        <v>820</v>
      </c>
      <c r="Y226" s="50" t="s">
        <v>820</v>
      </c>
      <c r="Z226" s="50" t="s">
        <v>820</v>
      </c>
      <c r="AA226" s="50" t="s">
        <v>820</v>
      </c>
      <c r="AB226" s="50" t="s">
        <v>820</v>
      </c>
      <c r="AC226" s="50" t="s">
        <v>820</v>
      </c>
      <c r="AD226" s="50" t="s">
        <v>820</v>
      </c>
      <c r="AE226" s="53" t="s">
        <v>821</v>
      </c>
      <c r="AF226" s="2" t="s">
        <v>892</v>
      </c>
      <c r="AG226" s="50" t="s">
        <v>876</v>
      </c>
      <c r="AH226" s="50" t="s">
        <v>821</v>
      </c>
      <c r="AI226" s="50"/>
      <c r="AJ226" s="55" t="s">
        <v>877</v>
      </c>
      <c r="AK226" s="2" t="s">
        <v>814</v>
      </c>
      <c r="AL226" s="50" t="s">
        <v>41</v>
      </c>
      <c r="AM226" s="50" t="s">
        <v>489</v>
      </c>
      <c r="AN226" s="50" t="s">
        <v>491</v>
      </c>
      <c r="AO226" s="50" t="s">
        <v>10</v>
      </c>
      <c r="AP226" s="96" t="s">
        <v>834</v>
      </c>
    </row>
    <row r="227" spans="1:44">
      <c r="A227" s="50">
        <f t="shared" si="10"/>
        <v>226</v>
      </c>
      <c r="B227" s="55" t="s">
        <v>1483</v>
      </c>
      <c r="C227" s="131">
        <f>33/12</f>
        <v>2.75</v>
      </c>
      <c r="D227" s="3" t="str">
        <f t="shared" si="11"/>
        <v>[2-4]</v>
      </c>
      <c r="E227" s="55" t="s">
        <v>1487</v>
      </c>
      <c r="F227" s="55" t="s">
        <v>896</v>
      </c>
      <c r="G227" s="55" t="s">
        <v>984</v>
      </c>
      <c r="H227" s="56"/>
      <c r="I227" s="158" t="s">
        <v>101</v>
      </c>
      <c r="J227" s="2" t="s">
        <v>1351</v>
      </c>
      <c r="K227" s="1" t="s">
        <v>1352</v>
      </c>
      <c r="L227" s="57" t="s">
        <v>112</v>
      </c>
      <c r="M227" s="7" t="s">
        <v>955</v>
      </c>
      <c r="N227" s="2" t="s">
        <v>41</v>
      </c>
      <c r="O227" s="55" t="s">
        <v>769</v>
      </c>
      <c r="P227" s="58">
        <v>45633</v>
      </c>
      <c r="Q227" s="5" t="str">
        <f t="shared" si="12"/>
        <v>S49</v>
      </c>
      <c r="R227" s="58">
        <v>45637</v>
      </c>
      <c r="S227" s="57" t="s">
        <v>821</v>
      </c>
      <c r="T227" s="57" t="s">
        <v>820</v>
      </c>
      <c r="U227" s="57" t="s">
        <v>821</v>
      </c>
      <c r="V227" s="57" t="s">
        <v>820</v>
      </c>
      <c r="W227" s="57" t="s">
        <v>820</v>
      </c>
      <c r="X227" s="57" t="s">
        <v>820</v>
      </c>
      <c r="Y227" s="55" t="s">
        <v>820</v>
      </c>
      <c r="Z227" s="55" t="s">
        <v>820</v>
      </c>
      <c r="AA227" s="55" t="s">
        <v>820</v>
      </c>
      <c r="AB227" s="55" t="s">
        <v>820</v>
      </c>
      <c r="AC227" s="55" t="s">
        <v>820</v>
      </c>
      <c r="AD227" s="55" t="s">
        <v>820</v>
      </c>
      <c r="AE227" s="58" t="s">
        <v>821</v>
      </c>
      <c r="AF227" s="2" t="s">
        <v>892</v>
      </c>
      <c r="AG227" s="55" t="s">
        <v>1094</v>
      </c>
      <c r="AH227" s="55" t="s">
        <v>820</v>
      </c>
      <c r="AI227" s="58">
        <v>45637</v>
      </c>
      <c r="AJ227" s="55" t="s">
        <v>877</v>
      </c>
      <c r="AK227" s="2" t="s">
        <v>815</v>
      </c>
      <c r="AL227" s="50" t="s">
        <v>41</v>
      </c>
      <c r="AM227" s="50" t="s">
        <v>441</v>
      </c>
      <c r="AN227" s="50" t="s">
        <v>450</v>
      </c>
      <c r="AO227" s="55" t="s">
        <v>18</v>
      </c>
      <c r="AP227" s="96" t="s">
        <v>834</v>
      </c>
    </row>
    <row r="228" spans="1:44">
      <c r="A228" s="50">
        <f t="shared" si="10"/>
        <v>227</v>
      </c>
      <c r="B228" s="50" t="s">
        <v>1497</v>
      </c>
      <c r="C228" s="62">
        <v>22</v>
      </c>
      <c r="D228" s="3" t="str">
        <f t="shared" si="11"/>
        <v>[15-44]</v>
      </c>
      <c r="E228" s="132"/>
      <c r="F228" s="61" t="s">
        <v>865</v>
      </c>
      <c r="G228" s="61" t="s">
        <v>1498</v>
      </c>
      <c r="H228" s="89" t="s">
        <v>1499</v>
      </c>
      <c r="I228" s="139" t="s">
        <v>1500</v>
      </c>
      <c r="J228" s="62" t="s">
        <v>1515</v>
      </c>
      <c r="K228" s="62" t="s">
        <v>1516</v>
      </c>
      <c r="L228" s="64" t="s">
        <v>1015</v>
      </c>
      <c r="M228" s="62" t="s">
        <v>253</v>
      </c>
      <c r="N228" s="2" t="s">
        <v>778</v>
      </c>
      <c r="O228" s="62" t="s">
        <v>14</v>
      </c>
      <c r="P228" s="65">
        <v>45642</v>
      </c>
      <c r="Q228" s="5" t="str">
        <f t="shared" si="12"/>
        <v>S51</v>
      </c>
      <c r="R228" s="65">
        <v>45643</v>
      </c>
      <c r="S228" s="67" t="s">
        <v>873</v>
      </c>
      <c r="T228" s="67" t="s">
        <v>873</v>
      </c>
      <c r="U228" s="67" t="s">
        <v>873</v>
      </c>
      <c r="V228" s="67" t="s">
        <v>873</v>
      </c>
      <c r="W228" s="67" t="s">
        <v>873</v>
      </c>
      <c r="X228" s="67" t="s">
        <v>1501</v>
      </c>
      <c r="Y228" s="61" t="s">
        <v>1190</v>
      </c>
      <c r="Z228" s="61" t="s">
        <v>913</v>
      </c>
      <c r="AA228" s="61" t="s">
        <v>873</v>
      </c>
      <c r="AB228" s="61" t="s">
        <v>913</v>
      </c>
      <c r="AC228" s="61" t="s">
        <v>874</v>
      </c>
      <c r="AD228" s="61" t="s">
        <v>913</v>
      </c>
      <c r="AE228" s="68" t="s">
        <v>873</v>
      </c>
      <c r="AF228" s="61" t="s">
        <v>10</v>
      </c>
      <c r="AG228" s="50"/>
      <c r="AH228" s="61" t="s">
        <v>873</v>
      </c>
      <c r="AI228" s="133" t="s">
        <v>1502</v>
      </c>
      <c r="AJ228" s="50" t="s">
        <v>884</v>
      </c>
      <c r="AK228" s="2" t="s">
        <v>814</v>
      </c>
      <c r="AL228" s="50" t="s">
        <v>228</v>
      </c>
      <c r="AM228" s="50" t="s">
        <v>253</v>
      </c>
      <c r="AN228" s="50" t="s">
        <v>255</v>
      </c>
      <c r="AO228" s="50" t="s">
        <v>10</v>
      </c>
      <c r="AP228" s="134" t="s">
        <v>834</v>
      </c>
      <c r="AR228" s="143"/>
    </row>
    <row r="229" spans="1:44">
      <c r="A229" s="50">
        <f t="shared" si="10"/>
        <v>228</v>
      </c>
      <c r="B229" s="50" t="s">
        <v>1503</v>
      </c>
      <c r="C229" s="62">
        <v>33</v>
      </c>
      <c r="D229" s="3" t="str">
        <f t="shared" si="11"/>
        <v>[15-44]</v>
      </c>
      <c r="E229" s="132"/>
      <c r="F229" s="61" t="s">
        <v>865</v>
      </c>
      <c r="G229" s="61" t="s">
        <v>1504</v>
      </c>
      <c r="H229" s="89" t="s">
        <v>1505</v>
      </c>
      <c r="I229" s="139" t="s">
        <v>1322</v>
      </c>
      <c r="J229" s="62" t="s">
        <v>1517</v>
      </c>
      <c r="K229" s="62" t="s">
        <v>1520</v>
      </c>
      <c r="L229" s="67" t="s">
        <v>1203</v>
      </c>
      <c r="M229" s="62" t="s">
        <v>253</v>
      </c>
      <c r="N229" s="2" t="s">
        <v>778</v>
      </c>
      <c r="O229" s="62" t="s">
        <v>14</v>
      </c>
      <c r="P229" s="65">
        <v>45643</v>
      </c>
      <c r="Q229" s="5" t="str">
        <f t="shared" si="12"/>
        <v>S51</v>
      </c>
      <c r="R229" s="65">
        <v>45643</v>
      </c>
      <c r="S229" s="67" t="s">
        <v>873</v>
      </c>
      <c r="T229" s="67" t="s">
        <v>873</v>
      </c>
      <c r="U229" s="67" t="s">
        <v>873</v>
      </c>
      <c r="V229" s="67" t="s">
        <v>873</v>
      </c>
      <c r="W229" s="67" t="s">
        <v>873</v>
      </c>
      <c r="X229" s="67" t="s">
        <v>1506</v>
      </c>
      <c r="Y229" s="61" t="s">
        <v>1190</v>
      </c>
      <c r="Z229" s="61" t="s">
        <v>913</v>
      </c>
      <c r="AA229" s="61" t="s">
        <v>873</v>
      </c>
      <c r="AB229" s="61" t="s">
        <v>913</v>
      </c>
      <c r="AC229" s="61" t="s">
        <v>874</v>
      </c>
      <c r="AD229" s="61" t="s">
        <v>873</v>
      </c>
      <c r="AE229" s="68" t="s">
        <v>873</v>
      </c>
      <c r="AF229" s="61" t="s">
        <v>10</v>
      </c>
      <c r="AG229" s="50"/>
      <c r="AH229" s="61" t="s">
        <v>873</v>
      </c>
      <c r="AI229" s="133" t="s">
        <v>1502</v>
      </c>
      <c r="AJ229" s="50" t="s">
        <v>884</v>
      </c>
      <c r="AK229" s="2" t="s">
        <v>814</v>
      </c>
      <c r="AL229" s="50" t="s">
        <v>228</v>
      </c>
      <c r="AM229" s="50" t="s">
        <v>253</v>
      </c>
      <c r="AN229" s="50" t="s">
        <v>255</v>
      </c>
      <c r="AO229" s="50" t="s">
        <v>10</v>
      </c>
      <c r="AP229" s="134" t="s">
        <v>834</v>
      </c>
    </row>
    <row r="230" spans="1:44">
      <c r="A230" s="50">
        <f t="shared" si="10"/>
        <v>229</v>
      </c>
      <c r="B230" s="50" t="s">
        <v>1507</v>
      </c>
      <c r="C230" s="62">
        <v>13</v>
      </c>
      <c r="D230" s="3" t="str">
        <f t="shared" si="11"/>
        <v>[5-14]</v>
      </c>
      <c r="E230" s="132"/>
      <c r="F230" s="61" t="s">
        <v>865</v>
      </c>
      <c r="G230" s="61" t="s">
        <v>1010</v>
      </c>
      <c r="H230" s="89" t="s">
        <v>1508</v>
      </c>
      <c r="I230" s="139" t="s">
        <v>1509</v>
      </c>
      <c r="J230" s="61" t="s">
        <v>1519</v>
      </c>
      <c r="K230" s="61" t="s">
        <v>1522</v>
      </c>
      <c r="L230" s="139" t="s">
        <v>1514</v>
      </c>
      <c r="M230" s="62" t="s">
        <v>237</v>
      </c>
      <c r="N230" s="2" t="s">
        <v>778</v>
      </c>
      <c r="O230" s="62" t="s">
        <v>14</v>
      </c>
      <c r="P230" s="65">
        <v>45639</v>
      </c>
      <c r="Q230" s="5" t="str">
        <f t="shared" si="12"/>
        <v>S50</v>
      </c>
      <c r="R230" s="65">
        <v>45643</v>
      </c>
      <c r="S230" s="67" t="s">
        <v>873</v>
      </c>
      <c r="T230" s="67" t="s">
        <v>873</v>
      </c>
      <c r="U230" s="67" t="s">
        <v>873</v>
      </c>
      <c r="V230" s="67" t="s">
        <v>873</v>
      </c>
      <c r="W230" s="67" t="s">
        <v>873</v>
      </c>
      <c r="X230" s="67" t="s">
        <v>1510</v>
      </c>
      <c r="Y230" s="61" t="s">
        <v>1190</v>
      </c>
      <c r="Z230" s="61" t="s">
        <v>913</v>
      </c>
      <c r="AA230" s="61" t="s">
        <v>913</v>
      </c>
      <c r="AB230" s="61" t="s">
        <v>913</v>
      </c>
      <c r="AC230" s="61" t="s">
        <v>874</v>
      </c>
      <c r="AD230" s="61" t="s">
        <v>913</v>
      </c>
      <c r="AE230" s="68" t="s">
        <v>873</v>
      </c>
      <c r="AF230" s="2" t="s">
        <v>892</v>
      </c>
      <c r="AG230" s="50" t="s">
        <v>903</v>
      </c>
      <c r="AH230" s="61" t="s">
        <v>873</v>
      </c>
      <c r="AI230" s="68" t="s">
        <v>1417</v>
      </c>
      <c r="AJ230" s="55" t="s">
        <v>877</v>
      </c>
      <c r="AK230" s="2" t="s">
        <v>815</v>
      </c>
      <c r="AL230" s="50" t="s">
        <v>228</v>
      </c>
      <c r="AM230" s="50" t="s">
        <v>237</v>
      </c>
      <c r="AN230" s="50" t="s">
        <v>239</v>
      </c>
      <c r="AO230" s="122" t="s">
        <v>18</v>
      </c>
      <c r="AP230" s="134" t="s">
        <v>834</v>
      </c>
    </row>
    <row r="231" spans="1:44">
      <c r="A231" s="50">
        <f t="shared" si="10"/>
        <v>230</v>
      </c>
      <c r="B231" s="55" t="s">
        <v>1511</v>
      </c>
      <c r="C231" s="135">
        <v>18</v>
      </c>
      <c r="D231" s="3" t="str">
        <f t="shared" si="11"/>
        <v>[15-44]</v>
      </c>
      <c r="E231" s="136"/>
      <c r="F231" s="69" t="s">
        <v>865</v>
      </c>
      <c r="G231" s="69" t="s">
        <v>1512</v>
      </c>
      <c r="H231" s="137" t="s">
        <v>1513</v>
      </c>
      <c r="I231" s="161" t="s">
        <v>1500</v>
      </c>
      <c r="J231" s="69" t="s">
        <v>1518</v>
      </c>
      <c r="K231" s="69" t="s">
        <v>1521</v>
      </c>
      <c r="L231" s="107" t="s">
        <v>1203</v>
      </c>
      <c r="M231" s="135" t="s">
        <v>253</v>
      </c>
      <c r="N231" s="2" t="s">
        <v>778</v>
      </c>
      <c r="O231" s="135" t="s">
        <v>14</v>
      </c>
      <c r="P231" s="138">
        <v>45643</v>
      </c>
      <c r="Q231" s="5" t="str">
        <f t="shared" si="12"/>
        <v>S51</v>
      </c>
      <c r="R231" s="138">
        <v>45644</v>
      </c>
      <c r="S231" s="107" t="s">
        <v>873</v>
      </c>
      <c r="T231" s="107" t="s">
        <v>873</v>
      </c>
      <c r="U231" s="107" t="s">
        <v>873</v>
      </c>
      <c r="V231" s="107" t="s">
        <v>913</v>
      </c>
      <c r="W231" s="107" t="s">
        <v>913</v>
      </c>
      <c r="X231" s="107" t="s">
        <v>1510</v>
      </c>
      <c r="Y231" s="69" t="s">
        <v>1190</v>
      </c>
      <c r="Z231" s="69" t="s">
        <v>913</v>
      </c>
      <c r="AA231" s="69" t="s">
        <v>873</v>
      </c>
      <c r="AB231" s="69" t="s">
        <v>913</v>
      </c>
      <c r="AC231" s="69" t="s">
        <v>874</v>
      </c>
      <c r="AD231" s="69" t="s">
        <v>913</v>
      </c>
      <c r="AE231" s="109" t="s">
        <v>873</v>
      </c>
      <c r="AF231" s="69" t="s">
        <v>10</v>
      </c>
      <c r="AG231" s="55"/>
      <c r="AH231" s="69" t="s">
        <v>873</v>
      </c>
      <c r="AI231" s="109" t="s">
        <v>1417</v>
      </c>
      <c r="AJ231" s="55" t="s">
        <v>877</v>
      </c>
      <c r="AK231" s="2" t="s">
        <v>814</v>
      </c>
      <c r="AL231" s="55" t="s">
        <v>228</v>
      </c>
      <c r="AM231" s="55" t="s">
        <v>253</v>
      </c>
      <c r="AN231" s="55" t="s">
        <v>255</v>
      </c>
      <c r="AO231" s="55" t="s">
        <v>10</v>
      </c>
      <c r="AP231" s="128" t="s">
        <v>834</v>
      </c>
    </row>
    <row r="232" spans="1:44">
      <c r="A232" s="50">
        <f t="shared" si="10"/>
        <v>231</v>
      </c>
      <c r="B232" s="50" t="s">
        <v>1538</v>
      </c>
      <c r="C232" s="101">
        <v>10</v>
      </c>
      <c r="D232" s="3" t="str">
        <f t="shared" si="11"/>
        <v>[5-14]</v>
      </c>
      <c r="E232" s="101"/>
      <c r="F232" s="61" t="s">
        <v>896</v>
      </c>
      <c r="G232" s="61" t="s">
        <v>1010</v>
      </c>
      <c r="H232" s="89" t="s">
        <v>1544</v>
      </c>
      <c r="I232" s="139" t="s">
        <v>1545</v>
      </c>
      <c r="J232" t="s">
        <v>1562</v>
      </c>
      <c r="K232" s="62" t="s">
        <v>1563</v>
      </c>
      <c r="L232" s="67" t="s">
        <v>1546</v>
      </c>
      <c r="M232" s="61" t="s">
        <v>269</v>
      </c>
      <c r="N232" s="2" t="s">
        <v>778</v>
      </c>
      <c r="O232" s="101" t="s">
        <v>14</v>
      </c>
      <c r="P232" s="103">
        <v>45646</v>
      </c>
      <c r="Q232" s="5" t="str">
        <f t="shared" si="12"/>
        <v>S51</v>
      </c>
      <c r="R232" s="103">
        <v>45646</v>
      </c>
      <c r="S232" s="67" t="s">
        <v>873</v>
      </c>
      <c r="T232" s="67" t="s">
        <v>873</v>
      </c>
      <c r="U232" s="67" t="s">
        <v>873</v>
      </c>
      <c r="V232" s="67" t="s">
        <v>873</v>
      </c>
      <c r="W232" s="67" t="s">
        <v>913</v>
      </c>
      <c r="X232" s="67" t="s">
        <v>1547</v>
      </c>
      <c r="Y232" s="61" t="s">
        <v>1190</v>
      </c>
      <c r="Z232" s="61" t="s">
        <v>913</v>
      </c>
      <c r="AA232" s="61" t="s">
        <v>873</v>
      </c>
      <c r="AB232" s="61" t="s">
        <v>913</v>
      </c>
      <c r="AC232" s="61" t="s">
        <v>1548</v>
      </c>
      <c r="AD232" s="61" t="s">
        <v>913</v>
      </c>
      <c r="AE232" s="68" t="s">
        <v>873</v>
      </c>
      <c r="AF232" s="61" t="s">
        <v>10</v>
      </c>
      <c r="AG232" s="50"/>
      <c r="AH232" s="61" t="s">
        <v>873</v>
      </c>
      <c r="AI232" s="103">
        <v>45649</v>
      </c>
      <c r="AJ232" s="55" t="s">
        <v>877</v>
      </c>
      <c r="AK232" s="2" t="s">
        <v>814</v>
      </c>
      <c r="AL232" s="55" t="s">
        <v>228</v>
      </c>
      <c r="AM232" s="55" t="s">
        <v>269</v>
      </c>
      <c r="AN232" s="55" t="s">
        <v>271</v>
      </c>
      <c r="AO232" s="55" t="s">
        <v>10</v>
      </c>
      <c r="AP232" s="61" t="s">
        <v>834</v>
      </c>
    </row>
    <row r="233" spans="1:44">
      <c r="A233" s="50">
        <f t="shared" si="10"/>
        <v>232</v>
      </c>
      <c r="B233" s="50" t="s">
        <v>1539</v>
      </c>
      <c r="C233" s="101">
        <v>27</v>
      </c>
      <c r="D233" s="3" t="str">
        <f t="shared" si="11"/>
        <v>[15-44]</v>
      </c>
      <c r="E233" s="101"/>
      <c r="F233" s="61" t="s">
        <v>865</v>
      </c>
      <c r="G233" s="61" t="s">
        <v>1549</v>
      </c>
      <c r="H233" s="89" t="s">
        <v>1550</v>
      </c>
      <c r="I233" s="139" t="s">
        <v>1322</v>
      </c>
      <c r="J233" s="62" t="s">
        <v>1517</v>
      </c>
      <c r="K233" s="62" t="s">
        <v>1520</v>
      </c>
      <c r="L233" s="67" t="s">
        <v>1203</v>
      </c>
      <c r="M233" s="61" t="s">
        <v>253</v>
      </c>
      <c r="N233" s="2" t="s">
        <v>778</v>
      </c>
      <c r="O233" s="101" t="s">
        <v>14</v>
      </c>
      <c r="P233" s="103">
        <v>45643</v>
      </c>
      <c r="Q233" s="5" t="str">
        <f t="shared" si="12"/>
        <v>S51</v>
      </c>
      <c r="R233" s="103">
        <v>45646</v>
      </c>
      <c r="S233" s="67" t="s">
        <v>873</v>
      </c>
      <c r="T233" s="67" t="s">
        <v>873</v>
      </c>
      <c r="U233" s="67" t="s">
        <v>873</v>
      </c>
      <c r="V233" s="67" t="s">
        <v>873</v>
      </c>
      <c r="W233" s="67" t="s">
        <v>873</v>
      </c>
      <c r="X233" s="67" t="s">
        <v>1510</v>
      </c>
      <c r="Y233" s="61" t="s">
        <v>1190</v>
      </c>
      <c r="Z233" s="61" t="s">
        <v>913</v>
      </c>
      <c r="AA233" s="61" t="s">
        <v>873</v>
      </c>
      <c r="AB233" s="61" t="s">
        <v>913</v>
      </c>
      <c r="AC233" s="61" t="s">
        <v>874</v>
      </c>
      <c r="AD233" s="61" t="s">
        <v>873</v>
      </c>
      <c r="AE233" s="68" t="s">
        <v>873</v>
      </c>
      <c r="AF233" s="61" t="s">
        <v>10</v>
      </c>
      <c r="AG233" s="50"/>
      <c r="AH233" s="61" t="s">
        <v>873</v>
      </c>
      <c r="AI233" s="68" t="s">
        <v>1417</v>
      </c>
      <c r="AJ233" s="55" t="s">
        <v>877</v>
      </c>
      <c r="AK233" s="2" t="s">
        <v>814</v>
      </c>
      <c r="AL233" s="55" t="s">
        <v>228</v>
      </c>
      <c r="AM233" s="55" t="s">
        <v>253</v>
      </c>
      <c r="AN233" s="55" t="s">
        <v>255</v>
      </c>
      <c r="AO233" s="55" t="s">
        <v>10</v>
      </c>
      <c r="AP233" s="61" t="s">
        <v>834</v>
      </c>
    </row>
    <row r="234" spans="1:44">
      <c r="A234" s="50">
        <f t="shared" si="10"/>
        <v>233</v>
      </c>
      <c r="B234" s="50" t="s">
        <v>1540</v>
      </c>
      <c r="C234" s="101">
        <v>24</v>
      </c>
      <c r="D234" s="3" t="str">
        <f t="shared" si="11"/>
        <v>[15-44]</v>
      </c>
      <c r="E234" s="101"/>
      <c r="F234" s="61" t="s">
        <v>865</v>
      </c>
      <c r="G234" s="61" t="s">
        <v>1551</v>
      </c>
      <c r="H234" s="89" t="s">
        <v>1552</v>
      </c>
      <c r="I234" s="139" t="s">
        <v>1322</v>
      </c>
      <c r="J234" s="62" t="s">
        <v>1517</v>
      </c>
      <c r="K234" s="62" t="s">
        <v>1520</v>
      </c>
      <c r="L234" s="67" t="s">
        <v>1203</v>
      </c>
      <c r="M234" s="61" t="s">
        <v>253</v>
      </c>
      <c r="N234" s="2" t="s">
        <v>778</v>
      </c>
      <c r="O234" s="101" t="s">
        <v>14</v>
      </c>
      <c r="P234" s="103">
        <v>45647</v>
      </c>
      <c r="Q234" s="5" t="str">
        <f t="shared" si="12"/>
        <v>S51</v>
      </c>
      <c r="R234" s="103">
        <v>45647</v>
      </c>
      <c r="S234" s="67" t="s">
        <v>873</v>
      </c>
      <c r="T234" s="67" t="s">
        <v>913</v>
      </c>
      <c r="U234" s="67" t="s">
        <v>873</v>
      </c>
      <c r="V234" s="67" t="s">
        <v>913</v>
      </c>
      <c r="W234" s="67" t="s">
        <v>913</v>
      </c>
      <c r="X234" s="67" t="s">
        <v>1510</v>
      </c>
      <c r="Y234" s="61" t="s">
        <v>1190</v>
      </c>
      <c r="Z234" s="61" t="s">
        <v>1553</v>
      </c>
      <c r="AA234" s="61" t="s">
        <v>1554</v>
      </c>
      <c r="AB234" s="61" t="s">
        <v>913</v>
      </c>
      <c r="AC234" s="61" t="s">
        <v>950</v>
      </c>
      <c r="AD234" s="61" t="s">
        <v>873</v>
      </c>
      <c r="AE234" s="68" t="s">
        <v>873</v>
      </c>
      <c r="AF234" s="61" t="s">
        <v>10</v>
      </c>
      <c r="AG234" s="50"/>
      <c r="AH234" s="61" t="s">
        <v>873</v>
      </c>
      <c r="AI234" s="68" t="s">
        <v>1417</v>
      </c>
      <c r="AJ234" s="55" t="s">
        <v>877</v>
      </c>
      <c r="AK234" s="2" t="s">
        <v>814</v>
      </c>
      <c r="AL234" s="55" t="s">
        <v>228</v>
      </c>
      <c r="AM234" s="55" t="s">
        <v>253</v>
      </c>
      <c r="AN234" s="55" t="s">
        <v>255</v>
      </c>
      <c r="AO234" s="55" t="s">
        <v>10</v>
      </c>
      <c r="AP234" s="61" t="s">
        <v>834</v>
      </c>
    </row>
    <row r="235" spans="1:44" ht="30">
      <c r="A235" s="50">
        <f t="shared" si="10"/>
        <v>234</v>
      </c>
      <c r="B235" s="50" t="s">
        <v>1541</v>
      </c>
      <c r="C235" s="101">
        <v>9</v>
      </c>
      <c r="D235" s="3" t="str">
        <f t="shared" si="11"/>
        <v>[5-14]</v>
      </c>
      <c r="E235" s="101"/>
      <c r="F235" s="61" t="s">
        <v>896</v>
      </c>
      <c r="G235" s="61" t="s">
        <v>1010</v>
      </c>
      <c r="H235" s="102">
        <v>70042601</v>
      </c>
      <c r="I235" s="139" t="s">
        <v>1500</v>
      </c>
      <c r="J235" s="62" t="s">
        <v>1517</v>
      </c>
      <c r="K235" s="62" t="s">
        <v>1520</v>
      </c>
      <c r="L235" s="67" t="s">
        <v>1555</v>
      </c>
      <c r="M235" s="61" t="s">
        <v>253</v>
      </c>
      <c r="N235" s="2" t="s">
        <v>778</v>
      </c>
      <c r="O235" s="101" t="s">
        <v>14</v>
      </c>
      <c r="P235" s="103">
        <v>45647</v>
      </c>
      <c r="Q235" s="5" t="str">
        <f t="shared" si="12"/>
        <v>S51</v>
      </c>
      <c r="R235" s="103">
        <v>45647</v>
      </c>
      <c r="S235" s="67" t="s">
        <v>873</v>
      </c>
      <c r="T235" s="67" t="s">
        <v>873</v>
      </c>
      <c r="U235" s="67" t="s">
        <v>873</v>
      </c>
      <c r="V235" s="67" t="s">
        <v>873</v>
      </c>
      <c r="W235" s="67" t="s">
        <v>873</v>
      </c>
      <c r="X235" s="67" t="s">
        <v>1419</v>
      </c>
      <c r="Y235" s="61" t="s">
        <v>1554</v>
      </c>
      <c r="Z235" s="61" t="s">
        <v>913</v>
      </c>
      <c r="AA235" s="61" t="s">
        <v>1554</v>
      </c>
      <c r="AB235" s="61" t="s">
        <v>913</v>
      </c>
      <c r="AC235" s="61" t="s">
        <v>874</v>
      </c>
      <c r="AD235" s="61" t="s">
        <v>873</v>
      </c>
      <c r="AE235" s="68" t="s">
        <v>873</v>
      </c>
      <c r="AF235" s="61" t="s">
        <v>10</v>
      </c>
      <c r="AG235" s="50"/>
      <c r="AH235" s="61" t="s">
        <v>873</v>
      </c>
      <c r="AI235" s="68" t="s">
        <v>1417</v>
      </c>
      <c r="AJ235" s="55" t="s">
        <v>877</v>
      </c>
      <c r="AK235" s="2" t="s">
        <v>814</v>
      </c>
      <c r="AL235" s="55" t="s">
        <v>228</v>
      </c>
      <c r="AM235" s="55" t="s">
        <v>253</v>
      </c>
      <c r="AN235" s="55" t="s">
        <v>255</v>
      </c>
      <c r="AO235" s="55" t="s">
        <v>10</v>
      </c>
      <c r="AP235" s="61" t="s">
        <v>834</v>
      </c>
    </row>
    <row r="236" spans="1:44">
      <c r="A236" s="50">
        <f t="shared" si="10"/>
        <v>235</v>
      </c>
      <c r="B236" s="50" t="s">
        <v>1542</v>
      </c>
      <c r="C236" s="101">
        <v>25</v>
      </c>
      <c r="D236" s="3" t="str">
        <f t="shared" si="11"/>
        <v>[15-44]</v>
      </c>
      <c r="E236" s="101"/>
      <c r="F236" s="61" t="s">
        <v>896</v>
      </c>
      <c r="G236" s="61" t="s">
        <v>1084</v>
      </c>
      <c r="H236" s="89" t="s">
        <v>1556</v>
      </c>
      <c r="I236" s="139" t="s">
        <v>1322</v>
      </c>
      <c r="J236" s="62" t="s">
        <v>1517</v>
      </c>
      <c r="K236" s="62" t="s">
        <v>1520</v>
      </c>
      <c r="L236" s="67" t="s">
        <v>1203</v>
      </c>
      <c r="M236" s="61" t="s">
        <v>253</v>
      </c>
      <c r="N236" s="2" t="s">
        <v>778</v>
      </c>
      <c r="O236" s="101" t="s">
        <v>14</v>
      </c>
      <c r="P236" s="103">
        <v>45646</v>
      </c>
      <c r="Q236" s="5" t="str">
        <f t="shared" si="12"/>
        <v>S51</v>
      </c>
      <c r="R236" s="103">
        <v>45647</v>
      </c>
      <c r="S236" s="67" t="s">
        <v>873</v>
      </c>
      <c r="T236" s="67" t="s">
        <v>913</v>
      </c>
      <c r="U236" s="67" t="s">
        <v>873</v>
      </c>
      <c r="V236" s="67" t="s">
        <v>913</v>
      </c>
      <c r="W236" s="67" t="s">
        <v>913</v>
      </c>
      <c r="X236" s="67" t="s">
        <v>1557</v>
      </c>
      <c r="Y236" s="61" t="s">
        <v>1554</v>
      </c>
      <c r="Z236" s="61" t="s">
        <v>1554</v>
      </c>
      <c r="AA236" s="61" t="s">
        <v>1554</v>
      </c>
      <c r="AB236" s="61" t="s">
        <v>913</v>
      </c>
      <c r="AC236" s="61" t="s">
        <v>874</v>
      </c>
      <c r="AD236" s="61" t="s">
        <v>1558</v>
      </c>
      <c r="AE236" s="68" t="s">
        <v>873</v>
      </c>
      <c r="AF236" s="2" t="s">
        <v>892</v>
      </c>
      <c r="AG236" s="50"/>
      <c r="AH236" s="61" t="s">
        <v>913</v>
      </c>
      <c r="AI236" s="103">
        <v>45647</v>
      </c>
      <c r="AJ236" s="55" t="s">
        <v>877</v>
      </c>
      <c r="AK236" s="2" t="s">
        <v>815</v>
      </c>
      <c r="AL236" s="55" t="s">
        <v>228</v>
      </c>
      <c r="AM236" s="55" t="s">
        <v>253</v>
      </c>
      <c r="AN236" s="55" t="s">
        <v>255</v>
      </c>
      <c r="AO236" s="122" t="s">
        <v>18</v>
      </c>
      <c r="AP236" s="61" t="s">
        <v>834</v>
      </c>
    </row>
    <row r="237" spans="1:44">
      <c r="A237" s="50">
        <f t="shared" si="10"/>
        <v>236</v>
      </c>
      <c r="B237" s="50" t="s">
        <v>1543</v>
      </c>
      <c r="C237" s="101">
        <v>30</v>
      </c>
      <c r="D237" s="3" t="str">
        <f t="shared" si="11"/>
        <v>[15-44]</v>
      </c>
      <c r="E237" s="101"/>
      <c r="F237" s="61" t="s">
        <v>896</v>
      </c>
      <c r="G237" s="61" t="s">
        <v>1084</v>
      </c>
      <c r="H237" s="89" t="s">
        <v>1559</v>
      </c>
      <c r="I237" s="139" t="s">
        <v>1322</v>
      </c>
      <c r="J237" s="62" t="s">
        <v>1517</v>
      </c>
      <c r="K237" s="62" t="s">
        <v>1520</v>
      </c>
      <c r="L237" s="67" t="s">
        <v>1203</v>
      </c>
      <c r="M237" s="61" t="s">
        <v>253</v>
      </c>
      <c r="N237" s="2" t="s">
        <v>778</v>
      </c>
      <c r="O237" s="101" t="s">
        <v>14</v>
      </c>
      <c r="P237" s="103">
        <v>45646</v>
      </c>
      <c r="Q237" s="5" t="str">
        <f t="shared" si="12"/>
        <v>S51</v>
      </c>
      <c r="R237" s="103">
        <v>45648</v>
      </c>
      <c r="S237" s="67" t="s">
        <v>873</v>
      </c>
      <c r="T237" s="67" t="s">
        <v>913</v>
      </c>
      <c r="U237" s="67" t="s">
        <v>913</v>
      </c>
      <c r="V237" s="67" t="s">
        <v>913</v>
      </c>
      <c r="W237" s="67" t="s">
        <v>913</v>
      </c>
      <c r="X237" s="67" t="s">
        <v>1419</v>
      </c>
      <c r="Y237" s="61" t="s">
        <v>913</v>
      </c>
      <c r="Z237" s="61" t="s">
        <v>913</v>
      </c>
      <c r="AA237" s="61" t="s">
        <v>913</v>
      </c>
      <c r="AB237" s="61" t="s">
        <v>913</v>
      </c>
      <c r="AC237" s="61" t="s">
        <v>950</v>
      </c>
      <c r="AD237" s="61" t="s">
        <v>1558</v>
      </c>
      <c r="AE237" s="68" t="s">
        <v>873</v>
      </c>
      <c r="AF237" s="2" t="s">
        <v>892</v>
      </c>
      <c r="AG237" s="50"/>
      <c r="AH237" s="61" t="s">
        <v>913</v>
      </c>
      <c r="AI237" s="103">
        <v>45648</v>
      </c>
      <c r="AJ237" s="55" t="s">
        <v>877</v>
      </c>
      <c r="AK237" s="2" t="s">
        <v>815</v>
      </c>
      <c r="AL237" s="55" t="s">
        <v>228</v>
      </c>
      <c r="AM237" s="55" t="s">
        <v>253</v>
      </c>
      <c r="AN237" s="55" t="s">
        <v>255</v>
      </c>
      <c r="AO237" s="122" t="s">
        <v>18</v>
      </c>
      <c r="AP237" s="61" t="s">
        <v>834</v>
      </c>
    </row>
    <row r="238" spans="1:44">
      <c r="A238" s="50">
        <f t="shared" si="10"/>
        <v>237</v>
      </c>
      <c r="B238" s="50" t="s">
        <v>1533</v>
      </c>
      <c r="C238" s="101">
        <v>35</v>
      </c>
      <c r="D238" s="3" t="str">
        <f t="shared" si="11"/>
        <v>[15-44]</v>
      </c>
      <c r="E238" s="101"/>
      <c r="F238" s="61" t="s">
        <v>896</v>
      </c>
      <c r="G238" s="61" t="s">
        <v>1084</v>
      </c>
      <c r="H238" s="89" t="s">
        <v>1560</v>
      </c>
      <c r="I238" s="139" t="s">
        <v>1322</v>
      </c>
      <c r="J238" s="62" t="s">
        <v>1517</v>
      </c>
      <c r="K238" s="62" t="s">
        <v>1520</v>
      </c>
      <c r="L238" s="67" t="s">
        <v>1203</v>
      </c>
      <c r="M238" s="61" t="s">
        <v>253</v>
      </c>
      <c r="N238" s="2" t="s">
        <v>778</v>
      </c>
      <c r="O238" s="101" t="s">
        <v>14</v>
      </c>
      <c r="P238" s="103">
        <v>45646</v>
      </c>
      <c r="Q238" s="5" t="str">
        <f t="shared" si="12"/>
        <v>S51</v>
      </c>
      <c r="R238" s="103">
        <v>45648</v>
      </c>
      <c r="S238" s="67" t="s">
        <v>873</v>
      </c>
      <c r="T238" s="67" t="s">
        <v>913</v>
      </c>
      <c r="U238" s="67" t="s">
        <v>913</v>
      </c>
      <c r="V238" s="67" t="s">
        <v>873</v>
      </c>
      <c r="W238" s="67" t="s">
        <v>913</v>
      </c>
      <c r="X238" s="67" t="s">
        <v>1419</v>
      </c>
      <c r="Y238" s="61" t="s">
        <v>1554</v>
      </c>
      <c r="Z238" s="61" t="s">
        <v>913</v>
      </c>
      <c r="AA238" s="61" t="s">
        <v>913</v>
      </c>
      <c r="AB238" s="61" t="s">
        <v>913</v>
      </c>
      <c r="AC238" s="61" t="s">
        <v>874</v>
      </c>
      <c r="AD238" s="61" t="s">
        <v>1558</v>
      </c>
      <c r="AE238" s="68" t="s">
        <v>873</v>
      </c>
      <c r="AF238" s="61" t="s">
        <v>10</v>
      </c>
      <c r="AG238" s="50"/>
      <c r="AH238" s="61" t="s">
        <v>873</v>
      </c>
      <c r="AI238" s="103">
        <v>45648</v>
      </c>
      <c r="AJ238" s="55" t="s">
        <v>877</v>
      </c>
      <c r="AK238" s="2" t="s">
        <v>814</v>
      </c>
      <c r="AL238" s="55" t="s">
        <v>228</v>
      </c>
      <c r="AM238" s="55" t="s">
        <v>253</v>
      </c>
      <c r="AN238" s="55" t="s">
        <v>255</v>
      </c>
      <c r="AO238" s="55" t="s">
        <v>10</v>
      </c>
      <c r="AP238" s="61" t="s">
        <v>834</v>
      </c>
    </row>
    <row r="239" spans="1:44">
      <c r="A239" s="50">
        <f t="shared" si="10"/>
        <v>238</v>
      </c>
      <c r="B239" s="50" t="s">
        <v>1534</v>
      </c>
      <c r="C239" s="101">
        <v>11</v>
      </c>
      <c r="D239" s="3" t="str">
        <f t="shared" si="11"/>
        <v>[5-14]</v>
      </c>
      <c r="E239" s="101"/>
      <c r="F239" s="61" t="s">
        <v>865</v>
      </c>
      <c r="G239" s="61" t="s">
        <v>1561</v>
      </c>
      <c r="H239" s="89" t="s">
        <v>1559</v>
      </c>
      <c r="I239" s="139" t="s">
        <v>1322</v>
      </c>
      <c r="J239" s="62" t="s">
        <v>1517</v>
      </c>
      <c r="K239" s="62" t="s">
        <v>1520</v>
      </c>
      <c r="L239" s="67" t="s">
        <v>1203</v>
      </c>
      <c r="M239" s="61" t="s">
        <v>253</v>
      </c>
      <c r="N239" s="2" t="s">
        <v>778</v>
      </c>
      <c r="O239" s="101" t="s">
        <v>14</v>
      </c>
      <c r="P239" s="103">
        <v>45648</v>
      </c>
      <c r="Q239" s="5" t="str">
        <f t="shared" si="12"/>
        <v>S51</v>
      </c>
      <c r="R239" s="103">
        <v>45648</v>
      </c>
      <c r="S239" s="67" t="s">
        <v>873</v>
      </c>
      <c r="T239" s="67" t="s">
        <v>913</v>
      </c>
      <c r="U239" s="67" t="s">
        <v>913</v>
      </c>
      <c r="V239" s="67" t="s">
        <v>913</v>
      </c>
      <c r="W239" s="67" t="s">
        <v>913</v>
      </c>
      <c r="X239" s="67" t="s">
        <v>1419</v>
      </c>
      <c r="Y239" s="61" t="s">
        <v>1554</v>
      </c>
      <c r="Z239" s="61" t="s">
        <v>1554</v>
      </c>
      <c r="AA239" s="61" t="s">
        <v>1554</v>
      </c>
      <c r="AB239" s="61" t="s">
        <v>913</v>
      </c>
      <c r="AC239" s="61" t="s">
        <v>950</v>
      </c>
      <c r="AD239" s="61" t="s">
        <v>1558</v>
      </c>
      <c r="AE239" s="68" t="s">
        <v>873</v>
      </c>
      <c r="AF239" s="61" t="s">
        <v>10</v>
      </c>
      <c r="AG239" s="50"/>
      <c r="AH239" s="61" t="s">
        <v>873</v>
      </c>
      <c r="AI239" s="103">
        <v>45648</v>
      </c>
      <c r="AJ239" s="55" t="s">
        <v>877</v>
      </c>
      <c r="AK239" s="2" t="s">
        <v>814</v>
      </c>
      <c r="AL239" s="55" t="s">
        <v>228</v>
      </c>
      <c r="AM239" s="55" t="s">
        <v>253</v>
      </c>
      <c r="AN239" s="55" t="s">
        <v>255</v>
      </c>
      <c r="AO239" s="55" t="s">
        <v>10</v>
      </c>
      <c r="AP239" s="61" t="s">
        <v>834</v>
      </c>
    </row>
    <row r="240" spans="1:44">
      <c r="A240" s="50">
        <f t="shared" si="10"/>
        <v>239</v>
      </c>
      <c r="B240" s="50" t="s">
        <v>1535</v>
      </c>
      <c r="C240" s="101">
        <v>23</v>
      </c>
      <c r="D240" s="3" t="str">
        <f t="shared" si="11"/>
        <v>[15-44]</v>
      </c>
      <c r="E240" s="101"/>
      <c r="F240" s="61" t="s">
        <v>865</v>
      </c>
      <c r="G240" s="61" t="s">
        <v>1561</v>
      </c>
      <c r="H240" s="102">
        <v>91523356</v>
      </c>
      <c r="I240" s="139" t="s">
        <v>1322</v>
      </c>
      <c r="J240" s="62" t="s">
        <v>1517</v>
      </c>
      <c r="K240" s="62" t="s">
        <v>1520</v>
      </c>
      <c r="L240" s="67" t="s">
        <v>1203</v>
      </c>
      <c r="M240" s="61" t="s">
        <v>253</v>
      </c>
      <c r="N240" s="2" t="s">
        <v>778</v>
      </c>
      <c r="O240" s="101" t="s">
        <v>14</v>
      </c>
      <c r="P240" s="103">
        <v>45649</v>
      </c>
      <c r="Q240" s="5" t="str">
        <f t="shared" si="12"/>
        <v>S52</v>
      </c>
      <c r="R240" s="103">
        <v>45649</v>
      </c>
      <c r="S240" s="67" t="s">
        <v>873</v>
      </c>
      <c r="T240" s="67" t="s">
        <v>913</v>
      </c>
      <c r="U240" s="67" t="s">
        <v>913</v>
      </c>
      <c r="V240" s="67" t="s">
        <v>913</v>
      </c>
      <c r="W240" s="67" t="s">
        <v>913</v>
      </c>
      <c r="X240" s="67" t="s">
        <v>1419</v>
      </c>
      <c r="Y240" s="61" t="s">
        <v>1554</v>
      </c>
      <c r="Z240" s="61" t="s">
        <v>1554</v>
      </c>
      <c r="AA240" s="61" t="s">
        <v>1554</v>
      </c>
      <c r="AB240" s="61" t="s">
        <v>913</v>
      </c>
      <c r="AC240" s="61" t="s">
        <v>874</v>
      </c>
      <c r="AD240" s="61" t="s">
        <v>1558</v>
      </c>
      <c r="AE240" s="68" t="s">
        <v>873</v>
      </c>
      <c r="AF240" s="61" t="s">
        <v>10</v>
      </c>
      <c r="AG240" s="50"/>
      <c r="AH240" s="61" t="s">
        <v>873</v>
      </c>
      <c r="AI240" s="103">
        <v>45649</v>
      </c>
      <c r="AJ240" s="55" t="s">
        <v>877</v>
      </c>
      <c r="AK240" s="2" t="s">
        <v>814</v>
      </c>
      <c r="AL240" s="55" t="s">
        <v>228</v>
      </c>
      <c r="AM240" s="55" t="s">
        <v>253</v>
      </c>
      <c r="AN240" s="55" t="s">
        <v>255</v>
      </c>
      <c r="AO240" s="55" t="s">
        <v>10</v>
      </c>
      <c r="AP240" s="61" t="s">
        <v>834</v>
      </c>
    </row>
    <row r="241" spans="1:42">
      <c r="A241" s="50">
        <f t="shared" si="10"/>
        <v>240</v>
      </c>
      <c r="B241" s="50" t="s">
        <v>1536</v>
      </c>
      <c r="C241" s="101">
        <v>22</v>
      </c>
      <c r="D241" s="3" t="str">
        <f t="shared" si="11"/>
        <v>[15-44]</v>
      </c>
      <c r="E241" s="101"/>
      <c r="F241" s="61" t="s">
        <v>865</v>
      </c>
      <c r="G241" s="61" t="s">
        <v>1561</v>
      </c>
      <c r="H241" s="102"/>
      <c r="I241" s="139" t="s">
        <v>1322</v>
      </c>
      <c r="J241" s="62" t="s">
        <v>1517</v>
      </c>
      <c r="K241" s="62" t="s">
        <v>1520</v>
      </c>
      <c r="L241" s="67" t="s">
        <v>1203</v>
      </c>
      <c r="M241" s="61" t="s">
        <v>253</v>
      </c>
      <c r="N241" s="2" t="s">
        <v>778</v>
      </c>
      <c r="O241" s="101" t="s">
        <v>14</v>
      </c>
      <c r="P241" s="103">
        <v>45649</v>
      </c>
      <c r="Q241" s="5" t="str">
        <f t="shared" si="12"/>
        <v>S52</v>
      </c>
      <c r="R241" s="103">
        <v>45649</v>
      </c>
      <c r="S241" s="67" t="s">
        <v>873</v>
      </c>
      <c r="T241" s="67" t="s">
        <v>913</v>
      </c>
      <c r="U241" s="67" t="s">
        <v>913</v>
      </c>
      <c r="V241" s="67" t="s">
        <v>913</v>
      </c>
      <c r="W241" s="67" t="s">
        <v>913</v>
      </c>
      <c r="X241" s="67" t="s">
        <v>1419</v>
      </c>
      <c r="Y241" s="61" t="s">
        <v>1554</v>
      </c>
      <c r="Z241" s="61" t="s">
        <v>1554</v>
      </c>
      <c r="AA241" s="61" t="s">
        <v>1554</v>
      </c>
      <c r="AB241" s="61" t="s">
        <v>913</v>
      </c>
      <c r="AC241" s="61" t="s">
        <v>874</v>
      </c>
      <c r="AD241" s="61" t="s">
        <v>1558</v>
      </c>
      <c r="AE241" s="68" t="s">
        <v>873</v>
      </c>
      <c r="AF241" s="2" t="s">
        <v>892</v>
      </c>
      <c r="AG241" s="50"/>
      <c r="AH241" s="61" t="s">
        <v>913</v>
      </c>
      <c r="AI241" s="103">
        <v>45649</v>
      </c>
      <c r="AJ241" s="55" t="s">
        <v>877</v>
      </c>
      <c r="AK241" s="2" t="s">
        <v>815</v>
      </c>
      <c r="AL241" s="55" t="s">
        <v>228</v>
      </c>
      <c r="AM241" s="55" t="s">
        <v>253</v>
      </c>
      <c r="AN241" s="55" t="s">
        <v>255</v>
      </c>
      <c r="AO241" s="122" t="s">
        <v>18</v>
      </c>
      <c r="AP241" s="61" t="s">
        <v>834</v>
      </c>
    </row>
    <row r="242" spans="1:42">
      <c r="A242" s="50">
        <f t="shared" si="10"/>
        <v>241</v>
      </c>
      <c r="B242" s="55" t="s">
        <v>1537</v>
      </c>
      <c r="C242" s="105">
        <v>27</v>
      </c>
      <c r="D242" s="3" t="str">
        <f t="shared" si="11"/>
        <v>[15-44]</v>
      </c>
      <c r="E242" s="105"/>
      <c r="F242" s="69" t="s">
        <v>865</v>
      </c>
      <c r="G242" s="69" t="s">
        <v>1561</v>
      </c>
      <c r="H242" s="106"/>
      <c r="I242" s="161" t="s">
        <v>1322</v>
      </c>
      <c r="J242" s="62" t="s">
        <v>1517</v>
      </c>
      <c r="K242" s="62" t="s">
        <v>1520</v>
      </c>
      <c r="L242" s="107" t="s">
        <v>1203</v>
      </c>
      <c r="M242" s="69" t="s">
        <v>253</v>
      </c>
      <c r="N242" s="2" t="s">
        <v>778</v>
      </c>
      <c r="O242" s="105" t="s">
        <v>14</v>
      </c>
      <c r="P242" s="108">
        <v>45649</v>
      </c>
      <c r="Q242" s="5" t="str">
        <f t="shared" si="12"/>
        <v>S52</v>
      </c>
      <c r="R242" s="108">
        <v>45649</v>
      </c>
      <c r="S242" s="107" t="s">
        <v>873</v>
      </c>
      <c r="T242" s="107" t="s">
        <v>913</v>
      </c>
      <c r="U242" s="107" t="s">
        <v>913</v>
      </c>
      <c r="V242" s="107" t="s">
        <v>913</v>
      </c>
      <c r="W242" s="107" t="s">
        <v>913</v>
      </c>
      <c r="X242" s="107" t="s">
        <v>1419</v>
      </c>
      <c r="Y242" s="69" t="s">
        <v>1554</v>
      </c>
      <c r="Z242" s="69" t="s">
        <v>1554</v>
      </c>
      <c r="AA242" s="69" t="s">
        <v>1554</v>
      </c>
      <c r="AB242" s="69" t="s">
        <v>913</v>
      </c>
      <c r="AC242" s="69" t="s">
        <v>874</v>
      </c>
      <c r="AD242" s="69" t="s">
        <v>1558</v>
      </c>
      <c r="AE242" s="109" t="s">
        <v>873</v>
      </c>
      <c r="AF242" s="2" t="s">
        <v>892</v>
      </c>
      <c r="AG242" s="55"/>
      <c r="AH242" s="69" t="s">
        <v>913</v>
      </c>
      <c r="AI242" s="108">
        <v>45649</v>
      </c>
      <c r="AJ242" s="55" t="s">
        <v>877</v>
      </c>
      <c r="AK242" s="2" t="s">
        <v>815</v>
      </c>
      <c r="AL242" s="55" t="s">
        <v>228</v>
      </c>
      <c r="AM242" s="55" t="s">
        <v>253</v>
      </c>
      <c r="AN242" s="55" t="s">
        <v>255</v>
      </c>
      <c r="AO242" s="122" t="s">
        <v>18</v>
      </c>
      <c r="AP242" s="69" t="s">
        <v>834</v>
      </c>
    </row>
    <row r="243" spans="1:42">
      <c r="A243" s="50">
        <f t="shared" ref="A243:A277" si="13">A242+1</f>
        <v>242</v>
      </c>
      <c r="B243" s="50" t="s">
        <v>1673</v>
      </c>
      <c r="C243" s="62">
        <v>16</v>
      </c>
      <c r="D243" s="144" t="str">
        <f t="shared" ref="D243:D277" si="14">IF(C243="","",IF(C243&lt;=2,"[0-2]",IF(C243&lt;=4,"[2-4]",IF(C243&lt;=14,"[5-14]",IF(C243&lt;=44,"[15-44]",IF(C243&lt;=59,"[45-59]",IF(C243&gt;=60,"[60 et plus]")))))))</f>
        <v>[15-44]</v>
      </c>
      <c r="E243" s="62"/>
      <c r="F243" s="61" t="s">
        <v>865</v>
      </c>
      <c r="G243" s="61" t="s">
        <v>1576</v>
      </c>
      <c r="H243" s="89" t="s">
        <v>1674</v>
      </c>
      <c r="I243" s="139" t="s">
        <v>1591</v>
      </c>
      <c r="J243" s="61" t="s">
        <v>1682</v>
      </c>
      <c r="K243" s="61" t="s">
        <v>1683</v>
      </c>
      <c r="L243" s="67" t="s">
        <v>1203</v>
      </c>
      <c r="M243" s="61" t="s">
        <v>253</v>
      </c>
      <c r="N243" s="2" t="s">
        <v>778</v>
      </c>
      <c r="O243" s="62" t="s">
        <v>14</v>
      </c>
      <c r="P243" s="65">
        <v>45648</v>
      </c>
      <c r="Q243" s="5" t="str">
        <f t="shared" si="12"/>
        <v>S51</v>
      </c>
      <c r="R243" s="65">
        <v>45650</v>
      </c>
      <c r="S243" s="67" t="s">
        <v>873</v>
      </c>
      <c r="T243" s="67" t="s">
        <v>873</v>
      </c>
      <c r="U243" s="67" t="s">
        <v>913</v>
      </c>
      <c r="V243" s="67" t="s">
        <v>873</v>
      </c>
      <c r="W243" s="67" t="s">
        <v>913</v>
      </c>
      <c r="X243" s="67" t="s">
        <v>1675</v>
      </c>
      <c r="Y243" s="61" t="s">
        <v>873</v>
      </c>
      <c r="Z243" s="61" t="s">
        <v>1554</v>
      </c>
      <c r="AA243" s="61" t="s">
        <v>1554</v>
      </c>
      <c r="AB243" s="61" t="s">
        <v>913</v>
      </c>
      <c r="AC243" s="61" t="s">
        <v>874</v>
      </c>
      <c r="AD243" s="61" t="s">
        <v>1558</v>
      </c>
      <c r="AE243" s="68" t="s">
        <v>873</v>
      </c>
      <c r="AF243" s="146" t="s">
        <v>1437</v>
      </c>
      <c r="AG243" s="50"/>
      <c r="AH243" s="61" t="s">
        <v>873</v>
      </c>
      <c r="AI243" s="68" t="s">
        <v>1417</v>
      </c>
      <c r="AJ243" s="55" t="s">
        <v>877</v>
      </c>
      <c r="AK243" s="2" t="s">
        <v>814</v>
      </c>
      <c r="AL243" s="55" t="s">
        <v>228</v>
      </c>
      <c r="AM243" s="55" t="s">
        <v>253</v>
      </c>
      <c r="AN243" s="55" t="s">
        <v>255</v>
      </c>
      <c r="AO243" s="55" t="s">
        <v>10</v>
      </c>
      <c r="AP243" s="69" t="s">
        <v>834</v>
      </c>
    </row>
    <row r="244" spans="1:42">
      <c r="A244" s="50">
        <f t="shared" si="13"/>
        <v>243</v>
      </c>
      <c r="B244" s="50" t="s">
        <v>1625</v>
      </c>
      <c r="C244" s="62">
        <v>9</v>
      </c>
      <c r="D244" s="144" t="str">
        <f t="shared" si="14"/>
        <v>[5-14]</v>
      </c>
      <c r="E244" s="62"/>
      <c r="F244" s="61" t="s">
        <v>865</v>
      </c>
      <c r="G244" s="61" t="s">
        <v>1010</v>
      </c>
      <c r="H244" s="89" t="s">
        <v>1626</v>
      </c>
      <c r="I244" s="139" t="s">
        <v>1591</v>
      </c>
      <c r="J244" s="61" t="s">
        <v>1684</v>
      </c>
      <c r="K244" s="61" t="s">
        <v>1685</v>
      </c>
      <c r="L244" s="67" t="s">
        <v>1203</v>
      </c>
      <c r="M244" s="61" t="s">
        <v>253</v>
      </c>
      <c r="N244" s="2" t="s">
        <v>778</v>
      </c>
      <c r="O244" s="62" t="s">
        <v>14</v>
      </c>
      <c r="P244" s="65">
        <v>45649</v>
      </c>
      <c r="Q244" s="5" t="str">
        <f t="shared" si="12"/>
        <v>S52</v>
      </c>
      <c r="R244" s="65">
        <v>45650</v>
      </c>
      <c r="S244" s="67" t="s">
        <v>913</v>
      </c>
      <c r="T244" s="67" t="s">
        <v>873</v>
      </c>
      <c r="U244" s="67" t="s">
        <v>913</v>
      </c>
      <c r="V244" s="67" t="s">
        <v>913</v>
      </c>
      <c r="W244" s="67" t="s">
        <v>913</v>
      </c>
      <c r="X244" s="67" t="s">
        <v>1419</v>
      </c>
      <c r="Y244" s="61" t="s">
        <v>873</v>
      </c>
      <c r="Z244" s="61" t="s">
        <v>1554</v>
      </c>
      <c r="AA244" s="61" t="s">
        <v>1554</v>
      </c>
      <c r="AB244" s="61" t="s">
        <v>913</v>
      </c>
      <c r="AC244" s="61" t="s">
        <v>874</v>
      </c>
      <c r="AD244" s="61" t="s">
        <v>1558</v>
      </c>
      <c r="AE244" s="68" t="s">
        <v>873</v>
      </c>
      <c r="AF244" s="2" t="s">
        <v>892</v>
      </c>
      <c r="AG244" s="50"/>
      <c r="AH244" s="61" t="s">
        <v>913</v>
      </c>
      <c r="AI244" s="65">
        <v>45650</v>
      </c>
      <c r="AJ244" s="55" t="s">
        <v>877</v>
      </c>
      <c r="AK244" s="2" t="s">
        <v>815</v>
      </c>
      <c r="AL244" s="55" t="s">
        <v>228</v>
      </c>
      <c r="AM244" s="55" t="s">
        <v>253</v>
      </c>
      <c r="AN244" s="55" t="s">
        <v>255</v>
      </c>
      <c r="AO244" s="122" t="s">
        <v>18</v>
      </c>
      <c r="AP244" s="69" t="s">
        <v>834</v>
      </c>
    </row>
    <row r="245" spans="1:42">
      <c r="A245" s="50">
        <f t="shared" si="13"/>
        <v>244</v>
      </c>
      <c r="B245" s="50" t="s">
        <v>1627</v>
      </c>
      <c r="C245" s="62">
        <v>17</v>
      </c>
      <c r="D245" s="144" t="str">
        <f t="shared" si="14"/>
        <v>[15-44]</v>
      </c>
      <c r="E245" s="62"/>
      <c r="F245" s="61" t="s">
        <v>896</v>
      </c>
      <c r="G245" s="61" t="s">
        <v>1010</v>
      </c>
      <c r="H245" s="89" t="s">
        <v>1628</v>
      </c>
      <c r="I245" s="139" t="s">
        <v>1629</v>
      </c>
      <c r="J245" s="62" t="s">
        <v>1562</v>
      </c>
      <c r="K245" s="62" t="s">
        <v>1563</v>
      </c>
      <c r="L245" s="67" t="s">
        <v>1573</v>
      </c>
      <c r="M245" s="61" t="s">
        <v>253</v>
      </c>
      <c r="N245" s="2" t="s">
        <v>778</v>
      </c>
      <c r="O245" s="61" t="s">
        <v>14</v>
      </c>
      <c r="P245" s="68">
        <v>45651</v>
      </c>
      <c r="Q245" s="5" t="str">
        <f t="shared" si="12"/>
        <v>S52</v>
      </c>
      <c r="R245" s="65">
        <v>45652</v>
      </c>
      <c r="S245" s="67" t="s">
        <v>873</v>
      </c>
      <c r="T245" s="67" t="s">
        <v>873</v>
      </c>
      <c r="U245" s="67" t="s">
        <v>913</v>
      </c>
      <c r="V245" s="67" t="s">
        <v>913</v>
      </c>
      <c r="W245" s="64" t="s">
        <v>913</v>
      </c>
      <c r="X245" s="67" t="s">
        <v>1621</v>
      </c>
      <c r="Y245" s="61" t="s">
        <v>913</v>
      </c>
      <c r="Z245" s="62" t="s">
        <v>913</v>
      </c>
      <c r="AA245" s="61" t="s">
        <v>913</v>
      </c>
      <c r="AB245" s="61" t="s">
        <v>913</v>
      </c>
      <c r="AC245" s="61" t="s">
        <v>1630</v>
      </c>
      <c r="AD245" s="61" t="s">
        <v>1558</v>
      </c>
      <c r="AE245" s="65" t="s">
        <v>873</v>
      </c>
      <c r="AF245" s="146" t="s">
        <v>1437</v>
      </c>
      <c r="AG245" s="50"/>
      <c r="AH245" s="61" t="s">
        <v>870</v>
      </c>
      <c r="AI245" s="68" t="s">
        <v>1417</v>
      </c>
      <c r="AJ245" s="55" t="s">
        <v>877</v>
      </c>
      <c r="AK245" s="2" t="s">
        <v>814</v>
      </c>
      <c r="AL245" s="55" t="s">
        <v>228</v>
      </c>
      <c r="AM245" s="55" t="s">
        <v>253</v>
      </c>
      <c r="AN245" s="55" t="s">
        <v>255</v>
      </c>
      <c r="AO245" s="55" t="s">
        <v>10</v>
      </c>
      <c r="AP245" s="69" t="s">
        <v>834</v>
      </c>
    </row>
    <row r="246" spans="1:42">
      <c r="A246" s="50">
        <f t="shared" si="13"/>
        <v>245</v>
      </c>
      <c r="B246" s="50" t="s">
        <v>1631</v>
      </c>
      <c r="C246" s="62">
        <v>25</v>
      </c>
      <c r="D246" s="144" t="str">
        <f t="shared" si="14"/>
        <v>[15-44]</v>
      </c>
      <c r="E246" s="62"/>
      <c r="F246" s="61" t="s">
        <v>896</v>
      </c>
      <c r="G246" s="61" t="s">
        <v>1084</v>
      </c>
      <c r="H246" s="89" t="s">
        <v>1632</v>
      </c>
      <c r="I246" s="139" t="s">
        <v>1633</v>
      </c>
      <c r="J246" s="62" t="s">
        <v>1562</v>
      </c>
      <c r="K246" s="62" t="s">
        <v>1563</v>
      </c>
      <c r="L246" s="67" t="s">
        <v>1573</v>
      </c>
      <c r="M246" s="61" t="s">
        <v>253</v>
      </c>
      <c r="N246" s="2" t="s">
        <v>778</v>
      </c>
      <c r="O246" s="61" t="s">
        <v>14</v>
      </c>
      <c r="P246" s="65">
        <v>45651</v>
      </c>
      <c r="Q246" s="5" t="str">
        <f t="shared" si="12"/>
        <v>S52</v>
      </c>
      <c r="R246" s="65">
        <v>45652</v>
      </c>
      <c r="S246" s="67" t="s">
        <v>913</v>
      </c>
      <c r="T246" s="67" t="s">
        <v>913</v>
      </c>
      <c r="U246" s="64" t="s">
        <v>913</v>
      </c>
      <c r="V246" s="64" t="s">
        <v>913</v>
      </c>
      <c r="W246" s="64" t="s">
        <v>913</v>
      </c>
      <c r="X246" s="67" t="s">
        <v>1419</v>
      </c>
      <c r="Y246" s="61" t="s">
        <v>873</v>
      </c>
      <c r="Z246" s="61" t="s">
        <v>913</v>
      </c>
      <c r="AA246" s="62" t="s">
        <v>913</v>
      </c>
      <c r="AB246" s="62" t="s">
        <v>913</v>
      </c>
      <c r="AC246" s="61" t="s">
        <v>874</v>
      </c>
      <c r="AD246" s="62" t="s">
        <v>1558</v>
      </c>
      <c r="AE246" s="68" t="s">
        <v>873</v>
      </c>
      <c r="AF246" s="146" t="s">
        <v>1437</v>
      </c>
      <c r="AG246" s="50"/>
      <c r="AH246" s="61" t="s">
        <v>873</v>
      </c>
      <c r="AI246" s="68" t="s">
        <v>1417</v>
      </c>
      <c r="AJ246" s="55" t="s">
        <v>877</v>
      </c>
      <c r="AK246" s="2" t="s">
        <v>814</v>
      </c>
      <c r="AL246" s="55" t="s">
        <v>228</v>
      </c>
      <c r="AM246" s="55" t="s">
        <v>253</v>
      </c>
      <c r="AN246" s="55" t="s">
        <v>255</v>
      </c>
      <c r="AO246" s="55" t="s">
        <v>10</v>
      </c>
      <c r="AP246" s="69" t="s">
        <v>834</v>
      </c>
    </row>
    <row r="247" spans="1:42">
      <c r="A247" s="50">
        <f t="shared" si="13"/>
        <v>246</v>
      </c>
      <c r="B247" s="50" t="s">
        <v>1634</v>
      </c>
      <c r="C247" s="62">
        <v>35</v>
      </c>
      <c r="D247" s="144" t="str">
        <f t="shared" si="14"/>
        <v>[15-44]</v>
      </c>
      <c r="E247" s="62"/>
      <c r="F247" s="61" t="s">
        <v>896</v>
      </c>
      <c r="G247" s="61" t="s">
        <v>1084</v>
      </c>
      <c r="H247" s="89" t="s">
        <v>1635</v>
      </c>
      <c r="I247" s="139" t="s">
        <v>1636</v>
      </c>
      <c r="J247" s="61" t="s">
        <v>1686</v>
      </c>
      <c r="K247" s="61" t="s">
        <v>1687</v>
      </c>
      <c r="L247" s="67" t="s">
        <v>1573</v>
      </c>
      <c r="M247" s="61" t="s">
        <v>253</v>
      </c>
      <c r="N247" s="2" t="s">
        <v>778</v>
      </c>
      <c r="O247" s="61" t="s">
        <v>14</v>
      </c>
      <c r="P247" s="65">
        <v>45651</v>
      </c>
      <c r="Q247" s="5" t="str">
        <f t="shared" si="12"/>
        <v>S52</v>
      </c>
      <c r="R247" s="65">
        <v>46017</v>
      </c>
      <c r="S247" s="67" t="s">
        <v>873</v>
      </c>
      <c r="T247" s="67" t="s">
        <v>873</v>
      </c>
      <c r="U247" s="67" t="s">
        <v>870</v>
      </c>
      <c r="V247" s="67" t="s">
        <v>913</v>
      </c>
      <c r="W247" s="67" t="s">
        <v>913</v>
      </c>
      <c r="X247" s="67" t="s">
        <v>1419</v>
      </c>
      <c r="Y247" s="61" t="s">
        <v>913</v>
      </c>
      <c r="Z247" s="61" t="s">
        <v>913</v>
      </c>
      <c r="AA247" s="61" t="s">
        <v>913</v>
      </c>
      <c r="AB247" s="61" t="s">
        <v>913</v>
      </c>
      <c r="AC247" s="61" t="s">
        <v>1582</v>
      </c>
      <c r="AD247" s="61" t="s">
        <v>1558</v>
      </c>
      <c r="AE247" s="68" t="s">
        <v>873</v>
      </c>
      <c r="AF247" s="146" t="s">
        <v>1437</v>
      </c>
      <c r="AG247" s="50"/>
      <c r="AH247" s="61" t="s">
        <v>873</v>
      </c>
      <c r="AI247" s="68">
        <v>45652</v>
      </c>
      <c r="AJ247" s="55" t="s">
        <v>877</v>
      </c>
      <c r="AK247" s="2" t="s">
        <v>814</v>
      </c>
      <c r="AL247" s="55" t="s">
        <v>228</v>
      </c>
      <c r="AM247" s="55" t="s">
        <v>253</v>
      </c>
      <c r="AN247" s="55" t="s">
        <v>255</v>
      </c>
      <c r="AO247" s="55" t="s">
        <v>10</v>
      </c>
      <c r="AP247" s="69" t="s">
        <v>834</v>
      </c>
    </row>
    <row r="248" spans="1:42">
      <c r="A248" s="50">
        <f t="shared" si="13"/>
        <v>247</v>
      </c>
      <c r="B248" s="50" t="s">
        <v>1637</v>
      </c>
      <c r="C248" s="62">
        <v>9</v>
      </c>
      <c r="D248" s="144" t="str">
        <f t="shared" si="14"/>
        <v>[5-14]</v>
      </c>
      <c r="E248" s="62"/>
      <c r="F248" s="61" t="s">
        <v>865</v>
      </c>
      <c r="G248" s="61" t="s">
        <v>1010</v>
      </c>
      <c r="H248" s="89" t="s">
        <v>1638</v>
      </c>
      <c r="I248" s="139" t="s">
        <v>1639</v>
      </c>
      <c r="J248" s="61" t="s">
        <v>1688</v>
      </c>
      <c r="K248" s="61" t="s">
        <v>1689</v>
      </c>
      <c r="L248" s="67" t="s">
        <v>1573</v>
      </c>
      <c r="M248" s="61" t="s">
        <v>253</v>
      </c>
      <c r="N248" s="2" t="s">
        <v>778</v>
      </c>
      <c r="O248" s="61" t="s">
        <v>14</v>
      </c>
      <c r="P248" s="65">
        <v>45650</v>
      </c>
      <c r="Q248" s="5" t="str">
        <f t="shared" si="12"/>
        <v>S52</v>
      </c>
      <c r="R248" s="65">
        <v>46017</v>
      </c>
      <c r="S248" s="67" t="s">
        <v>873</v>
      </c>
      <c r="T248" s="67" t="s">
        <v>873</v>
      </c>
      <c r="U248" s="67" t="s">
        <v>873</v>
      </c>
      <c r="V248" s="67" t="s">
        <v>873</v>
      </c>
      <c r="W248" s="67" t="s">
        <v>913</v>
      </c>
      <c r="X248" s="67" t="s">
        <v>1419</v>
      </c>
      <c r="Y248" s="61" t="s">
        <v>1100</v>
      </c>
      <c r="Z248" s="61" t="s">
        <v>913</v>
      </c>
      <c r="AA248" s="61" t="s">
        <v>913</v>
      </c>
      <c r="AB248" s="61" t="s">
        <v>913</v>
      </c>
      <c r="AC248" s="61" t="s">
        <v>874</v>
      </c>
      <c r="AD248" s="61" t="s">
        <v>1558</v>
      </c>
      <c r="AE248" s="68" t="s">
        <v>870</v>
      </c>
      <c r="AF248" s="146" t="s">
        <v>1437</v>
      </c>
      <c r="AG248" s="50"/>
      <c r="AH248" s="61" t="s">
        <v>873</v>
      </c>
      <c r="AI248" s="68" t="s">
        <v>1417</v>
      </c>
      <c r="AJ248" s="55" t="s">
        <v>877</v>
      </c>
      <c r="AK248" s="2" t="s">
        <v>814</v>
      </c>
      <c r="AL248" s="55" t="s">
        <v>228</v>
      </c>
      <c r="AM248" s="55" t="s">
        <v>253</v>
      </c>
      <c r="AN248" s="55" t="s">
        <v>255</v>
      </c>
      <c r="AO248" s="55" t="s">
        <v>10</v>
      </c>
      <c r="AP248" s="69" t="s">
        <v>834</v>
      </c>
    </row>
    <row r="249" spans="1:42">
      <c r="A249" s="50">
        <f t="shared" si="13"/>
        <v>248</v>
      </c>
      <c r="B249" s="50" t="s">
        <v>1640</v>
      </c>
      <c r="C249" s="62">
        <v>24</v>
      </c>
      <c r="D249" s="144" t="str">
        <f t="shared" si="14"/>
        <v>[15-44]</v>
      </c>
      <c r="E249" s="62"/>
      <c r="F249" s="61" t="s">
        <v>865</v>
      </c>
      <c r="G249" s="61" t="s">
        <v>889</v>
      </c>
      <c r="H249" s="89" t="s">
        <v>1641</v>
      </c>
      <c r="I249" s="139" t="s">
        <v>1690</v>
      </c>
      <c r="J249" s="62" t="s">
        <v>1562</v>
      </c>
      <c r="K249" s="62" t="s">
        <v>1563</v>
      </c>
      <c r="L249" s="64" t="s">
        <v>1573</v>
      </c>
      <c r="M249" s="62" t="s">
        <v>253</v>
      </c>
      <c r="N249" s="2" t="s">
        <v>778</v>
      </c>
      <c r="O249" s="62" t="s">
        <v>14</v>
      </c>
      <c r="P249" s="65">
        <v>45651</v>
      </c>
      <c r="Q249" s="5" t="str">
        <f t="shared" si="12"/>
        <v>S52</v>
      </c>
      <c r="R249" s="65">
        <v>46017</v>
      </c>
      <c r="S249" s="64" t="s">
        <v>873</v>
      </c>
      <c r="T249" s="67" t="s">
        <v>873</v>
      </c>
      <c r="U249" s="67" t="s">
        <v>873</v>
      </c>
      <c r="V249" s="67" t="s">
        <v>873</v>
      </c>
      <c r="W249" s="67" t="s">
        <v>871</v>
      </c>
      <c r="X249" s="67" t="s">
        <v>1642</v>
      </c>
      <c r="Y249" s="61" t="s">
        <v>1558</v>
      </c>
      <c r="Z249" s="61" t="s">
        <v>913</v>
      </c>
      <c r="AA249" s="61" t="s">
        <v>913</v>
      </c>
      <c r="AB249" s="61" t="s">
        <v>873</v>
      </c>
      <c r="AC249" s="61" t="s">
        <v>1643</v>
      </c>
      <c r="AD249" s="61" t="s">
        <v>1558</v>
      </c>
      <c r="AE249" s="68" t="s">
        <v>870</v>
      </c>
      <c r="AF249" s="146" t="s">
        <v>1437</v>
      </c>
      <c r="AG249" s="50"/>
      <c r="AH249" s="61" t="s">
        <v>873</v>
      </c>
      <c r="AI249" s="68" t="s">
        <v>1417</v>
      </c>
      <c r="AJ249" s="55" t="s">
        <v>877</v>
      </c>
      <c r="AK249" s="2" t="s">
        <v>814</v>
      </c>
      <c r="AL249" s="55" t="s">
        <v>228</v>
      </c>
      <c r="AM249" s="55" t="s">
        <v>253</v>
      </c>
      <c r="AN249" s="55" t="s">
        <v>255</v>
      </c>
      <c r="AO249" s="55" t="s">
        <v>10</v>
      </c>
      <c r="AP249" s="69" t="s">
        <v>834</v>
      </c>
    </row>
    <row r="250" spans="1:42">
      <c r="A250" s="50">
        <f t="shared" si="13"/>
        <v>249</v>
      </c>
      <c r="B250" s="50" t="s">
        <v>1644</v>
      </c>
      <c r="C250" s="62">
        <v>12</v>
      </c>
      <c r="D250" s="144" t="str">
        <f t="shared" si="14"/>
        <v>[5-14]</v>
      </c>
      <c r="E250" s="62"/>
      <c r="F250" s="61" t="s">
        <v>865</v>
      </c>
      <c r="G250" s="61" t="s">
        <v>1010</v>
      </c>
      <c r="H250" s="89" t="s">
        <v>1645</v>
      </c>
      <c r="I250" s="139" t="s">
        <v>1322</v>
      </c>
      <c r="J250" s="62" t="s">
        <v>1691</v>
      </c>
      <c r="K250" s="62" t="s">
        <v>1692</v>
      </c>
      <c r="L250" s="64" t="s">
        <v>1573</v>
      </c>
      <c r="M250" s="62" t="s">
        <v>253</v>
      </c>
      <c r="N250" s="2" t="s">
        <v>778</v>
      </c>
      <c r="O250" s="62" t="s">
        <v>14</v>
      </c>
      <c r="P250" s="65">
        <v>45651</v>
      </c>
      <c r="Q250" s="5" t="str">
        <f t="shared" si="12"/>
        <v>S52</v>
      </c>
      <c r="R250" s="65">
        <v>46017</v>
      </c>
      <c r="S250" s="67" t="s">
        <v>873</v>
      </c>
      <c r="T250" s="67" t="s">
        <v>913</v>
      </c>
      <c r="U250" s="67" t="s">
        <v>913</v>
      </c>
      <c r="V250" s="67" t="s">
        <v>873</v>
      </c>
      <c r="W250" s="67" t="s">
        <v>913</v>
      </c>
      <c r="X250" s="67" t="s">
        <v>1419</v>
      </c>
      <c r="Y250" s="61" t="s">
        <v>1558</v>
      </c>
      <c r="Z250" s="61" t="s">
        <v>913</v>
      </c>
      <c r="AA250" s="61" t="s">
        <v>913</v>
      </c>
      <c r="AB250" s="61" t="s">
        <v>913</v>
      </c>
      <c r="AC250" s="61" t="s">
        <v>874</v>
      </c>
      <c r="AD250" s="61" t="s">
        <v>1558</v>
      </c>
      <c r="AE250" s="68" t="s">
        <v>873</v>
      </c>
      <c r="AF250" s="146" t="s">
        <v>1437</v>
      </c>
      <c r="AG250" s="50"/>
      <c r="AH250" s="61" t="s">
        <v>873</v>
      </c>
      <c r="AI250" s="68" t="s">
        <v>1417</v>
      </c>
      <c r="AJ250" s="55" t="s">
        <v>877</v>
      </c>
      <c r="AK250" s="2" t="s">
        <v>814</v>
      </c>
      <c r="AL250" s="55" t="s">
        <v>228</v>
      </c>
      <c r="AM250" s="55" t="s">
        <v>253</v>
      </c>
      <c r="AN250" s="55" t="s">
        <v>255</v>
      </c>
      <c r="AO250" s="55" t="s">
        <v>10</v>
      </c>
      <c r="AP250" s="69" t="s">
        <v>834</v>
      </c>
    </row>
    <row r="251" spans="1:42">
      <c r="A251" s="50">
        <f t="shared" si="13"/>
        <v>250</v>
      </c>
      <c r="B251" s="50" t="s">
        <v>1646</v>
      </c>
      <c r="C251" s="62">
        <v>4</v>
      </c>
      <c r="D251" s="144" t="str">
        <f t="shared" si="14"/>
        <v>[2-4]</v>
      </c>
      <c r="E251" s="62"/>
      <c r="F251" s="61" t="s">
        <v>865</v>
      </c>
      <c r="G251" s="61" t="s">
        <v>1014</v>
      </c>
      <c r="H251" s="89" t="s">
        <v>1645</v>
      </c>
      <c r="I251" s="139" t="s">
        <v>1322</v>
      </c>
      <c r="J251" s="62" t="s">
        <v>1699</v>
      </c>
      <c r="K251" s="62" t="s">
        <v>1700</v>
      </c>
      <c r="L251" s="64" t="s">
        <v>1573</v>
      </c>
      <c r="M251" s="62" t="s">
        <v>253</v>
      </c>
      <c r="N251" s="2" t="s">
        <v>778</v>
      </c>
      <c r="O251" s="62" t="s">
        <v>14</v>
      </c>
      <c r="P251" s="65">
        <v>45651</v>
      </c>
      <c r="Q251" s="5" t="str">
        <f t="shared" si="12"/>
        <v>S52</v>
      </c>
      <c r="R251" s="65">
        <v>46017</v>
      </c>
      <c r="S251" s="67" t="s">
        <v>873</v>
      </c>
      <c r="T251" s="67" t="s">
        <v>913</v>
      </c>
      <c r="U251" s="67" t="s">
        <v>913</v>
      </c>
      <c r="V251" s="67" t="s">
        <v>873</v>
      </c>
      <c r="W251" s="67" t="s">
        <v>913</v>
      </c>
      <c r="X251" s="67" t="s">
        <v>1419</v>
      </c>
      <c r="Y251" s="61" t="s">
        <v>1558</v>
      </c>
      <c r="Z251" s="61" t="s">
        <v>913</v>
      </c>
      <c r="AA251" s="61" t="s">
        <v>913</v>
      </c>
      <c r="AB251" s="61" t="s">
        <v>913</v>
      </c>
      <c r="AC251" s="61" t="s">
        <v>874</v>
      </c>
      <c r="AD251" s="61" t="s">
        <v>1558</v>
      </c>
      <c r="AE251" s="68" t="s">
        <v>873</v>
      </c>
      <c r="AF251" s="2" t="s">
        <v>892</v>
      </c>
      <c r="AG251" s="50"/>
      <c r="AH251" s="61" t="s">
        <v>913</v>
      </c>
      <c r="AI251" s="68">
        <v>45652</v>
      </c>
      <c r="AJ251" s="55" t="s">
        <v>877</v>
      </c>
      <c r="AK251" s="2" t="s">
        <v>815</v>
      </c>
      <c r="AL251" s="55" t="s">
        <v>228</v>
      </c>
      <c r="AM251" s="55" t="s">
        <v>253</v>
      </c>
      <c r="AN251" s="55" t="s">
        <v>255</v>
      </c>
      <c r="AO251" s="122" t="s">
        <v>18</v>
      </c>
      <c r="AP251" s="69" t="s">
        <v>834</v>
      </c>
    </row>
    <row r="252" spans="1:42">
      <c r="A252" s="50">
        <f t="shared" si="13"/>
        <v>251</v>
      </c>
      <c r="B252" s="50" t="s">
        <v>1647</v>
      </c>
      <c r="C252" s="62">
        <v>70</v>
      </c>
      <c r="D252" s="144" t="str">
        <f t="shared" si="14"/>
        <v>[60 et plus]</v>
      </c>
      <c r="E252" s="62"/>
      <c r="F252" s="61" t="s">
        <v>896</v>
      </c>
      <c r="G252" s="61" t="s">
        <v>1084</v>
      </c>
      <c r="H252" s="89" t="s">
        <v>1648</v>
      </c>
      <c r="I252" s="139" t="s">
        <v>1322</v>
      </c>
      <c r="J252" s="62" t="s">
        <v>1701</v>
      </c>
      <c r="K252" s="62" t="s">
        <v>1702</v>
      </c>
      <c r="L252" s="64" t="s">
        <v>1573</v>
      </c>
      <c r="M252" s="62" t="s">
        <v>253</v>
      </c>
      <c r="N252" s="2" t="s">
        <v>778</v>
      </c>
      <c r="O252" s="62" t="s">
        <v>14</v>
      </c>
      <c r="P252" s="65">
        <v>45651</v>
      </c>
      <c r="Q252" s="5" t="str">
        <f t="shared" si="12"/>
        <v>S52</v>
      </c>
      <c r="R252" s="65">
        <v>46018</v>
      </c>
      <c r="S252" s="67" t="s">
        <v>873</v>
      </c>
      <c r="T252" s="67" t="s">
        <v>913</v>
      </c>
      <c r="U252" s="67" t="s">
        <v>913</v>
      </c>
      <c r="V252" s="67" t="s">
        <v>913</v>
      </c>
      <c r="W252" s="67" t="s">
        <v>913</v>
      </c>
      <c r="X252" s="67" t="s">
        <v>1419</v>
      </c>
      <c r="Y252" s="61" t="s">
        <v>1558</v>
      </c>
      <c r="Z252" s="61" t="s">
        <v>913</v>
      </c>
      <c r="AA252" s="61" t="s">
        <v>913</v>
      </c>
      <c r="AB252" s="61" t="s">
        <v>913</v>
      </c>
      <c r="AC252" s="61" t="s">
        <v>1649</v>
      </c>
      <c r="AD252" s="61" t="s">
        <v>873</v>
      </c>
      <c r="AE252" s="68" t="s">
        <v>873</v>
      </c>
      <c r="AF252" s="2" t="s">
        <v>892</v>
      </c>
      <c r="AG252" s="50"/>
      <c r="AH252" s="61" t="s">
        <v>913</v>
      </c>
      <c r="AI252" s="68">
        <v>45653</v>
      </c>
      <c r="AJ252" s="55" t="s">
        <v>877</v>
      </c>
      <c r="AK252" s="2" t="s">
        <v>815</v>
      </c>
      <c r="AL252" s="55" t="s">
        <v>228</v>
      </c>
      <c r="AM252" s="55" t="s">
        <v>253</v>
      </c>
      <c r="AN252" s="55" t="s">
        <v>255</v>
      </c>
      <c r="AO252" s="122" t="s">
        <v>18</v>
      </c>
      <c r="AP252" s="69" t="s">
        <v>834</v>
      </c>
    </row>
    <row r="253" spans="1:42">
      <c r="A253" s="50">
        <f t="shared" si="13"/>
        <v>252</v>
      </c>
      <c r="B253" s="50" t="s">
        <v>1650</v>
      </c>
      <c r="C253" s="61">
        <f>2/12</f>
        <v>0.16666666666666666</v>
      </c>
      <c r="D253" s="144" t="str">
        <f t="shared" si="14"/>
        <v>[0-2]</v>
      </c>
      <c r="E253" s="145">
        <v>2</v>
      </c>
      <c r="F253" s="61" t="s">
        <v>865</v>
      </c>
      <c r="G253" s="61" t="s">
        <v>1014</v>
      </c>
      <c r="H253" s="89" t="s">
        <v>1651</v>
      </c>
      <c r="I253" s="139" t="s">
        <v>1652</v>
      </c>
      <c r="J253" s="62" t="s">
        <v>1703</v>
      </c>
      <c r="K253" s="62" t="s">
        <v>1704</v>
      </c>
      <c r="L253" s="64" t="s">
        <v>1573</v>
      </c>
      <c r="M253" s="62" t="s">
        <v>253</v>
      </c>
      <c r="N253" s="2" t="s">
        <v>778</v>
      </c>
      <c r="O253" s="62" t="s">
        <v>14</v>
      </c>
      <c r="P253" s="65">
        <v>45651</v>
      </c>
      <c r="Q253" s="5" t="str">
        <f t="shared" si="12"/>
        <v>S52</v>
      </c>
      <c r="R253" s="65">
        <v>46018</v>
      </c>
      <c r="S253" s="67" t="s">
        <v>873</v>
      </c>
      <c r="T253" s="67" t="s">
        <v>873</v>
      </c>
      <c r="U253" s="67" t="s">
        <v>913</v>
      </c>
      <c r="V253" s="67" t="s">
        <v>913</v>
      </c>
      <c r="W253" s="67" t="s">
        <v>913</v>
      </c>
      <c r="X253" s="67" t="s">
        <v>1419</v>
      </c>
      <c r="Y253" s="61" t="s">
        <v>1558</v>
      </c>
      <c r="Z253" s="61" t="s">
        <v>913</v>
      </c>
      <c r="AA253" s="61" t="s">
        <v>913</v>
      </c>
      <c r="AB253" s="61" t="s">
        <v>913</v>
      </c>
      <c r="AC253" s="61" t="s">
        <v>1643</v>
      </c>
      <c r="AD253" s="61" t="s">
        <v>1558</v>
      </c>
      <c r="AE253" s="68" t="s">
        <v>873</v>
      </c>
      <c r="AF253" s="2" t="s">
        <v>892</v>
      </c>
      <c r="AG253" s="50"/>
      <c r="AH253" s="61" t="s">
        <v>913</v>
      </c>
      <c r="AI253" s="68">
        <v>45653</v>
      </c>
      <c r="AJ253" s="55" t="s">
        <v>877</v>
      </c>
      <c r="AK253" s="2" t="s">
        <v>815</v>
      </c>
      <c r="AL253" s="55" t="s">
        <v>228</v>
      </c>
      <c r="AM253" s="55" t="s">
        <v>253</v>
      </c>
      <c r="AN253" s="55" t="s">
        <v>255</v>
      </c>
      <c r="AO253" s="122" t="s">
        <v>18</v>
      </c>
      <c r="AP253" s="69" t="s">
        <v>834</v>
      </c>
    </row>
    <row r="254" spans="1:42">
      <c r="A254" s="50">
        <f t="shared" si="13"/>
        <v>253</v>
      </c>
      <c r="B254" s="50" t="s">
        <v>1653</v>
      </c>
      <c r="C254" s="62">
        <f>1/12</f>
        <v>8.3333333333333329E-2</v>
      </c>
      <c r="D254" s="144" t="str">
        <f t="shared" si="14"/>
        <v>[0-2]</v>
      </c>
      <c r="E254" s="62">
        <v>1</v>
      </c>
      <c r="F254" s="61" t="s">
        <v>865</v>
      </c>
      <c r="G254" s="61" t="s">
        <v>1014</v>
      </c>
      <c r="H254" s="89" t="s">
        <v>1654</v>
      </c>
      <c r="I254" s="139" t="s">
        <v>1322</v>
      </c>
      <c r="J254" s="62" t="s">
        <v>1705</v>
      </c>
      <c r="K254" s="62" t="s">
        <v>1706</v>
      </c>
      <c r="L254" s="64" t="s">
        <v>1573</v>
      </c>
      <c r="M254" s="62" t="s">
        <v>253</v>
      </c>
      <c r="N254" s="2" t="s">
        <v>778</v>
      </c>
      <c r="O254" s="62" t="s">
        <v>14</v>
      </c>
      <c r="P254" s="65">
        <v>45648</v>
      </c>
      <c r="Q254" s="5" t="str">
        <f t="shared" si="12"/>
        <v>S51</v>
      </c>
      <c r="R254" s="65">
        <v>46018</v>
      </c>
      <c r="S254" s="67" t="s">
        <v>873</v>
      </c>
      <c r="T254" s="67" t="s">
        <v>913</v>
      </c>
      <c r="U254" s="67" t="s">
        <v>913</v>
      </c>
      <c r="V254" s="67" t="s">
        <v>913</v>
      </c>
      <c r="W254" s="67" t="s">
        <v>913</v>
      </c>
      <c r="X254" s="67" t="s">
        <v>1419</v>
      </c>
      <c r="Y254" s="61" t="s">
        <v>1558</v>
      </c>
      <c r="Z254" s="61" t="s">
        <v>913</v>
      </c>
      <c r="AA254" s="61" t="s">
        <v>913</v>
      </c>
      <c r="AB254" s="61" t="s">
        <v>913</v>
      </c>
      <c r="AC254" s="61" t="s">
        <v>1643</v>
      </c>
      <c r="AD254" s="61" t="s">
        <v>1558</v>
      </c>
      <c r="AE254" s="68" t="s">
        <v>873</v>
      </c>
      <c r="AF254" s="2" t="s">
        <v>892</v>
      </c>
      <c r="AG254" s="50"/>
      <c r="AH254" s="61" t="s">
        <v>913</v>
      </c>
      <c r="AI254" s="68">
        <v>45653</v>
      </c>
      <c r="AJ254" s="55" t="s">
        <v>877</v>
      </c>
      <c r="AK254" s="2" t="s">
        <v>815</v>
      </c>
      <c r="AL254" s="55" t="s">
        <v>228</v>
      </c>
      <c r="AM254" s="55" t="s">
        <v>253</v>
      </c>
      <c r="AN254" s="55" t="s">
        <v>255</v>
      </c>
      <c r="AO254" s="122" t="s">
        <v>18</v>
      </c>
      <c r="AP254" s="69" t="s">
        <v>834</v>
      </c>
    </row>
    <row r="255" spans="1:42">
      <c r="A255" s="50">
        <f t="shared" si="13"/>
        <v>254</v>
      </c>
      <c r="B255" s="50" t="s">
        <v>1655</v>
      </c>
      <c r="C255" s="62">
        <f>14/12</f>
        <v>1.1666666666666667</v>
      </c>
      <c r="D255" s="144" t="str">
        <f t="shared" si="14"/>
        <v>[0-2]</v>
      </c>
      <c r="E255" s="62">
        <v>2</v>
      </c>
      <c r="F255" s="61" t="s">
        <v>865</v>
      </c>
      <c r="G255" s="61" t="s">
        <v>1014</v>
      </c>
      <c r="H255" s="89" t="s">
        <v>1656</v>
      </c>
      <c r="I255" s="139" t="s">
        <v>1572</v>
      </c>
      <c r="J255" s="62" t="s">
        <v>1707</v>
      </c>
      <c r="K255" s="62" t="s">
        <v>1708</v>
      </c>
      <c r="L255" s="64" t="s">
        <v>1573</v>
      </c>
      <c r="M255" s="62" t="s">
        <v>253</v>
      </c>
      <c r="N255" s="2" t="s">
        <v>778</v>
      </c>
      <c r="O255" s="62" t="s">
        <v>14</v>
      </c>
      <c r="P255" s="65">
        <v>45652</v>
      </c>
      <c r="Q255" s="5" t="str">
        <f t="shared" si="12"/>
        <v>S52</v>
      </c>
      <c r="R255" s="65">
        <v>46018</v>
      </c>
      <c r="S255" s="67" t="s">
        <v>873</v>
      </c>
      <c r="T255" s="67" t="s">
        <v>873</v>
      </c>
      <c r="U255" s="67" t="s">
        <v>913</v>
      </c>
      <c r="V255" s="67" t="s">
        <v>913</v>
      </c>
      <c r="W255" s="67" t="s">
        <v>913</v>
      </c>
      <c r="X255" s="67" t="s">
        <v>1419</v>
      </c>
      <c r="Y255" s="61" t="s">
        <v>913</v>
      </c>
      <c r="Z255" s="61" t="s">
        <v>913</v>
      </c>
      <c r="AA255" s="61" t="s">
        <v>913</v>
      </c>
      <c r="AB255" s="61" t="s">
        <v>913</v>
      </c>
      <c r="AC255" s="61" t="s">
        <v>1582</v>
      </c>
      <c r="AD255" s="61" t="s">
        <v>1558</v>
      </c>
      <c r="AE255" s="68" t="s">
        <v>873</v>
      </c>
      <c r="AF255" s="2" t="s">
        <v>892</v>
      </c>
      <c r="AG255" s="50"/>
      <c r="AH255" s="61" t="s">
        <v>913</v>
      </c>
      <c r="AI255" s="68">
        <v>45653</v>
      </c>
      <c r="AJ255" s="55" t="s">
        <v>877</v>
      </c>
      <c r="AK255" s="2" t="s">
        <v>815</v>
      </c>
      <c r="AL255" s="55" t="s">
        <v>228</v>
      </c>
      <c r="AM255" s="55" t="s">
        <v>253</v>
      </c>
      <c r="AN255" s="55" t="s">
        <v>255</v>
      </c>
      <c r="AO255" s="122" t="s">
        <v>18</v>
      </c>
      <c r="AP255" s="69" t="s">
        <v>834</v>
      </c>
    </row>
    <row r="256" spans="1:42">
      <c r="A256" s="50">
        <f t="shared" si="13"/>
        <v>255</v>
      </c>
      <c r="B256" s="50" t="s">
        <v>1657</v>
      </c>
      <c r="C256" s="62">
        <f>10/12</f>
        <v>0.83333333333333337</v>
      </c>
      <c r="D256" s="144" t="str">
        <f t="shared" si="14"/>
        <v>[0-2]</v>
      </c>
      <c r="E256" s="62">
        <v>10</v>
      </c>
      <c r="F256" s="61" t="s">
        <v>865</v>
      </c>
      <c r="G256" s="61" t="s">
        <v>1014</v>
      </c>
      <c r="H256" s="89" t="s">
        <v>1658</v>
      </c>
      <c r="I256" s="139" t="s">
        <v>1572</v>
      </c>
      <c r="J256" s="62" t="s">
        <v>1709</v>
      </c>
      <c r="K256" s="62" t="s">
        <v>1710</v>
      </c>
      <c r="L256" s="64" t="s">
        <v>1573</v>
      </c>
      <c r="M256" s="62" t="s">
        <v>253</v>
      </c>
      <c r="N256" s="2" t="s">
        <v>778</v>
      </c>
      <c r="O256" s="62" t="s">
        <v>14</v>
      </c>
      <c r="P256" s="65">
        <v>45652</v>
      </c>
      <c r="Q256" s="5" t="str">
        <f t="shared" si="12"/>
        <v>S52</v>
      </c>
      <c r="R256" s="65">
        <v>46018</v>
      </c>
      <c r="S256" s="67" t="s">
        <v>873</v>
      </c>
      <c r="T256" s="67" t="s">
        <v>873</v>
      </c>
      <c r="U256" s="67" t="s">
        <v>913</v>
      </c>
      <c r="V256" s="67" t="s">
        <v>913</v>
      </c>
      <c r="W256" s="67" t="s">
        <v>913</v>
      </c>
      <c r="X256" s="67" t="s">
        <v>1419</v>
      </c>
      <c r="Y256" s="61" t="s">
        <v>913</v>
      </c>
      <c r="Z256" s="61" t="s">
        <v>913</v>
      </c>
      <c r="AA256" s="61" t="s">
        <v>913</v>
      </c>
      <c r="AB256" s="61" t="s">
        <v>913</v>
      </c>
      <c r="AC256" s="61" t="s">
        <v>874</v>
      </c>
      <c r="AD256" s="61" t="s">
        <v>1558</v>
      </c>
      <c r="AE256" s="68" t="s">
        <v>873</v>
      </c>
      <c r="AF256" s="2" t="s">
        <v>892</v>
      </c>
      <c r="AG256" s="50"/>
      <c r="AH256" s="61" t="s">
        <v>913</v>
      </c>
      <c r="AI256" s="68">
        <v>45653</v>
      </c>
      <c r="AJ256" s="55" t="s">
        <v>877</v>
      </c>
      <c r="AK256" s="2" t="s">
        <v>815</v>
      </c>
      <c r="AL256" s="55" t="s">
        <v>228</v>
      </c>
      <c r="AM256" s="55" t="s">
        <v>253</v>
      </c>
      <c r="AN256" s="55" t="s">
        <v>255</v>
      </c>
      <c r="AO256" s="122" t="s">
        <v>18</v>
      </c>
      <c r="AP256" s="69" t="s">
        <v>834</v>
      </c>
    </row>
    <row r="257" spans="1:42">
      <c r="A257" s="50">
        <f t="shared" si="13"/>
        <v>256</v>
      </c>
      <c r="B257" s="50" t="s">
        <v>1659</v>
      </c>
      <c r="C257" s="62">
        <v>13</v>
      </c>
      <c r="D257" s="144" t="str">
        <f t="shared" si="14"/>
        <v>[5-14]</v>
      </c>
      <c r="E257" s="62"/>
      <c r="F257" s="61" t="s">
        <v>865</v>
      </c>
      <c r="G257" s="61" t="s">
        <v>889</v>
      </c>
      <c r="H257" s="89" t="s">
        <v>1660</v>
      </c>
      <c r="I257" s="139" t="s">
        <v>88</v>
      </c>
      <c r="J257" s="62" t="s">
        <v>1711</v>
      </c>
      <c r="K257" s="62" t="s">
        <v>1712</v>
      </c>
      <c r="L257" s="64" t="s">
        <v>1573</v>
      </c>
      <c r="M257" s="61" t="s">
        <v>253</v>
      </c>
      <c r="N257" s="2" t="s">
        <v>778</v>
      </c>
      <c r="O257" s="62" t="s">
        <v>14</v>
      </c>
      <c r="P257" s="65">
        <v>45652</v>
      </c>
      <c r="Q257" s="5" t="str">
        <f t="shared" si="12"/>
        <v>S52</v>
      </c>
      <c r="R257" s="65">
        <v>46018</v>
      </c>
      <c r="S257" s="67" t="s">
        <v>873</v>
      </c>
      <c r="T257" s="67" t="s">
        <v>913</v>
      </c>
      <c r="U257" s="67" t="s">
        <v>913</v>
      </c>
      <c r="V257" s="67" t="s">
        <v>913</v>
      </c>
      <c r="W257" s="67" t="s">
        <v>913</v>
      </c>
      <c r="X257" s="67" t="s">
        <v>1419</v>
      </c>
      <c r="Y257" s="61" t="s">
        <v>913</v>
      </c>
      <c r="Z257" s="61" t="s">
        <v>913</v>
      </c>
      <c r="AA257" s="61" t="s">
        <v>913</v>
      </c>
      <c r="AB257" s="61" t="s">
        <v>913</v>
      </c>
      <c r="AC257" s="61" t="s">
        <v>1649</v>
      </c>
      <c r="AD257" s="61" t="s">
        <v>1558</v>
      </c>
      <c r="AE257" s="68" t="s">
        <v>873</v>
      </c>
      <c r="AF257" s="2" t="s">
        <v>892</v>
      </c>
      <c r="AG257" s="50"/>
      <c r="AH257" s="61" t="s">
        <v>913</v>
      </c>
      <c r="AI257" s="68">
        <v>45653</v>
      </c>
      <c r="AJ257" s="55" t="s">
        <v>877</v>
      </c>
      <c r="AK257" s="2" t="s">
        <v>815</v>
      </c>
      <c r="AL257" s="55" t="s">
        <v>228</v>
      </c>
      <c r="AM257" s="55" t="s">
        <v>253</v>
      </c>
      <c r="AN257" s="55" t="s">
        <v>255</v>
      </c>
      <c r="AO257" s="122" t="s">
        <v>18</v>
      </c>
      <c r="AP257" s="69" t="s">
        <v>834</v>
      </c>
    </row>
    <row r="258" spans="1:42">
      <c r="A258" s="50">
        <f t="shared" si="13"/>
        <v>257</v>
      </c>
      <c r="B258" s="50" t="s">
        <v>1661</v>
      </c>
      <c r="C258" s="62">
        <v>14</v>
      </c>
      <c r="D258" s="144" t="str">
        <f t="shared" si="14"/>
        <v>[5-14]</v>
      </c>
      <c r="E258" s="62"/>
      <c r="F258" s="61" t="s">
        <v>896</v>
      </c>
      <c r="G258" s="61" t="s">
        <v>1010</v>
      </c>
      <c r="H258" s="89" t="s">
        <v>1662</v>
      </c>
      <c r="I258" s="139" t="s">
        <v>1663</v>
      </c>
      <c r="J258" s="62" t="s">
        <v>1713</v>
      </c>
      <c r="K258" s="62" t="s">
        <v>1714</v>
      </c>
      <c r="L258" s="64" t="s">
        <v>1573</v>
      </c>
      <c r="M258" s="61" t="s">
        <v>253</v>
      </c>
      <c r="N258" s="2" t="s">
        <v>778</v>
      </c>
      <c r="O258" s="62" t="s">
        <v>14</v>
      </c>
      <c r="P258" s="65">
        <v>45652</v>
      </c>
      <c r="Q258" s="5" t="str">
        <f t="shared" ref="Q258:Q321" si="15">CONCATENATE("S",_xlfn.ISOWEEKNUM(P258))</f>
        <v>S52</v>
      </c>
      <c r="R258" s="65">
        <v>46018</v>
      </c>
      <c r="S258" s="67" t="s">
        <v>873</v>
      </c>
      <c r="T258" s="67" t="s">
        <v>913</v>
      </c>
      <c r="U258" s="67" t="s">
        <v>873</v>
      </c>
      <c r="V258" s="67" t="s">
        <v>873</v>
      </c>
      <c r="W258" s="67" t="s">
        <v>913</v>
      </c>
      <c r="X258" s="67" t="s">
        <v>1419</v>
      </c>
      <c r="Y258" s="61" t="s">
        <v>1558</v>
      </c>
      <c r="Z258" s="61" t="s">
        <v>913</v>
      </c>
      <c r="AA258" s="61" t="s">
        <v>913</v>
      </c>
      <c r="AB258" s="61" t="s">
        <v>913</v>
      </c>
      <c r="AC258" s="61" t="s">
        <v>1582</v>
      </c>
      <c r="AD258" s="61" t="s">
        <v>1558</v>
      </c>
      <c r="AE258" s="68" t="s">
        <v>873</v>
      </c>
      <c r="AF258" s="2" t="s">
        <v>892</v>
      </c>
      <c r="AG258" s="50"/>
      <c r="AH258" s="61" t="s">
        <v>913</v>
      </c>
      <c r="AI258" s="68">
        <v>45653</v>
      </c>
      <c r="AJ258" s="55" t="s">
        <v>877</v>
      </c>
      <c r="AK258" s="2" t="s">
        <v>815</v>
      </c>
      <c r="AL258" s="55" t="s">
        <v>228</v>
      </c>
      <c r="AM258" s="55" t="s">
        <v>253</v>
      </c>
      <c r="AN258" s="55" t="s">
        <v>255</v>
      </c>
      <c r="AO258" s="122" t="s">
        <v>18</v>
      </c>
      <c r="AP258" s="69" t="s">
        <v>834</v>
      </c>
    </row>
    <row r="259" spans="1:42">
      <c r="A259" s="50">
        <f t="shared" si="13"/>
        <v>258</v>
      </c>
      <c r="B259" s="50" t="s">
        <v>1664</v>
      </c>
      <c r="C259" s="62">
        <v>29</v>
      </c>
      <c r="D259" s="144" t="str">
        <f t="shared" si="14"/>
        <v>[15-44]</v>
      </c>
      <c r="E259" s="62"/>
      <c r="F259" s="61" t="s">
        <v>896</v>
      </c>
      <c r="G259" s="61" t="s">
        <v>1084</v>
      </c>
      <c r="H259" s="89" t="s">
        <v>1665</v>
      </c>
      <c r="I259" s="139" t="s">
        <v>1322</v>
      </c>
      <c r="J259" s="62" t="s">
        <v>1715</v>
      </c>
      <c r="K259" s="62" t="s">
        <v>1716</v>
      </c>
      <c r="L259" s="64" t="s">
        <v>1573</v>
      </c>
      <c r="M259" s="61" t="s">
        <v>253</v>
      </c>
      <c r="N259" s="2" t="s">
        <v>778</v>
      </c>
      <c r="O259" s="62" t="s">
        <v>14</v>
      </c>
      <c r="P259" s="65">
        <v>45652</v>
      </c>
      <c r="Q259" s="5" t="str">
        <f t="shared" si="15"/>
        <v>S52</v>
      </c>
      <c r="R259" s="65">
        <v>46018</v>
      </c>
      <c r="S259" s="67" t="s">
        <v>873</v>
      </c>
      <c r="T259" s="67" t="s">
        <v>873</v>
      </c>
      <c r="U259" s="67" t="s">
        <v>873</v>
      </c>
      <c r="V259" s="67" t="s">
        <v>913</v>
      </c>
      <c r="W259" s="67" t="s">
        <v>913</v>
      </c>
      <c r="X259" s="67" t="s">
        <v>1419</v>
      </c>
      <c r="Y259" s="61" t="s">
        <v>1558</v>
      </c>
      <c r="Z259" s="61" t="s">
        <v>913</v>
      </c>
      <c r="AA259" s="61" t="s">
        <v>913</v>
      </c>
      <c r="AB259" s="61" t="s">
        <v>913</v>
      </c>
      <c r="AC259" s="62" t="s">
        <v>1643</v>
      </c>
      <c r="AD259" s="61" t="s">
        <v>1558</v>
      </c>
      <c r="AE259" s="68" t="s">
        <v>873</v>
      </c>
      <c r="AF259" s="2" t="s">
        <v>892</v>
      </c>
      <c r="AG259" s="50"/>
      <c r="AH259" s="61" t="s">
        <v>913</v>
      </c>
      <c r="AI259" s="68">
        <v>45653</v>
      </c>
      <c r="AJ259" s="55" t="s">
        <v>877</v>
      </c>
      <c r="AK259" s="2" t="s">
        <v>815</v>
      </c>
      <c r="AL259" s="55" t="s">
        <v>228</v>
      </c>
      <c r="AM259" s="55" t="s">
        <v>253</v>
      </c>
      <c r="AN259" s="55" t="s">
        <v>255</v>
      </c>
      <c r="AO259" s="122" t="s">
        <v>18</v>
      </c>
      <c r="AP259" s="69" t="s">
        <v>834</v>
      </c>
    </row>
    <row r="260" spans="1:42">
      <c r="A260" s="50">
        <f t="shared" si="13"/>
        <v>259</v>
      </c>
      <c r="B260" s="50" t="s">
        <v>1666</v>
      </c>
      <c r="C260" s="62">
        <f>9/12</f>
        <v>0.75</v>
      </c>
      <c r="D260" s="144" t="str">
        <f t="shared" si="14"/>
        <v>[0-2]</v>
      </c>
      <c r="E260" s="62">
        <v>9</v>
      </c>
      <c r="F260" s="61" t="s">
        <v>865</v>
      </c>
      <c r="G260" s="61" t="s">
        <v>1014</v>
      </c>
      <c r="H260" s="89" t="s">
        <v>1667</v>
      </c>
      <c r="I260" s="139" t="s">
        <v>1322</v>
      </c>
      <c r="J260" s="62" t="s">
        <v>1717</v>
      </c>
      <c r="K260" s="62" t="s">
        <v>1718</v>
      </c>
      <c r="L260" s="64" t="s">
        <v>1573</v>
      </c>
      <c r="M260" s="61" t="s">
        <v>253</v>
      </c>
      <c r="N260" s="2" t="s">
        <v>778</v>
      </c>
      <c r="O260" s="62" t="s">
        <v>14</v>
      </c>
      <c r="P260" s="65">
        <v>45653</v>
      </c>
      <c r="Q260" s="5" t="str">
        <f t="shared" si="15"/>
        <v>S52</v>
      </c>
      <c r="R260" s="65">
        <v>46018</v>
      </c>
      <c r="S260" s="67" t="s">
        <v>873</v>
      </c>
      <c r="T260" s="67" t="s">
        <v>873</v>
      </c>
      <c r="U260" s="67" t="s">
        <v>873</v>
      </c>
      <c r="V260" s="67" t="s">
        <v>873</v>
      </c>
      <c r="W260" s="67" t="s">
        <v>913</v>
      </c>
      <c r="X260" s="67" t="s">
        <v>1419</v>
      </c>
      <c r="Y260" s="61" t="s">
        <v>1558</v>
      </c>
      <c r="Z260" s="61" t="s">
        <v>913</v>
      </c>
      <c r="AA260" s="61" t="s">
        <v>913</v>
      </c>
      <c r="AB260" s="61" t="s">
        <v>913</v>
      </c>
      <c r="AC260" s="61" t="s">
        <v>1668</v>
      </c>
      <c r="AD260" s="61" t="s">
        <v>873</v>
      </c>
      <c r="AE260" s="68" t="s">
        <v>873</v>
      </c>
      <c r="AF260" s="2" t="s">
        <v>892</v>
      </c>
      <c r="AG260" s="50"/>
      <c r="AH260" s="61" t="s">
        <v>913</v>
      </c>
      <c r="AI260" s="68">
        <v>45653</v>
      </c>
      <c r="AJ260" s="55" t="s">
        <v>877</v>
      </c>
      <c r="AK260" s="2" t="s">
        <v>815</v>
      </c>
      <c r="AL260" s="55" t="s">
        <v>228</v>
      </c>
      <c r="AM260" s="55" t="s">
        <v>253</v>
      </c>
      <c r="AN260" s="55" t="s">
        <v>255</v>
      </c>
      <c r="AO260" s="122" t="s">
        <v>18</v>
      </c>
      <c r="AP260" s="69" t="s">
        <v>834</v>
      </c>
    </row>
    <row r="261" spans="1:42">
      <c r="A261" s="50">
        <f t="shared" si="13"/>
        <v>260</v>
      </c>
      <c r="B261" s="50" t="s">
        <v>1669</v>
      </c>
      <c r="C261" s="62">
        <v>22</v>
      </c>
      <c r="D261" s="144" t="str">
        <f t="shared" si="14"/>
        <v>[15-44]</v>
      </c>
      <c r="E261" s="62"/>
      <c r="F261" s="61" t="s">
        <v>865</v>
      </c>
      <c r="G261" s="61" t="s">
        <v>1670</v>
      </c>
      <c r="H261" s="89" t="s">
        <v>1671</v>
      </c>
      <c r="I261" s="139" t="s">
        <v>1572</v>
      </c>
      <c r="J261" s="62" t="s">
        <v>1719</v>
      </c>
      <c r="K261" s="62" t="s">
        <v>1720</v>
      </c>
      <c r="L261" s="64" t="s">
        <v>1573</v>
      </c>
      <c r="M261" s="62" t="s">
        <v>253</v>
      </c>
      <c r="N261" s="2" t="s">
        <v>778</v>
      </c>
      <c r="O261" s="62" t="s">
        <v>14</v>
      </c>
      <c r="P261" s="65">
        <v>45654</v>
      </c>
      <c r="Q261" s="5" t="str">
        <f t="shared" si="15"/>
        <v>S52</v>
      </c>
      <c r="R261" s="65">
        <v>45654</v>
      </c>
      <c r="S261" s="67" t="s">
        <v>873</v>
      </c>
      <c r="T261" s="67" t="s">
        <v>873</v>
      </c>
      <c r="U261" s="67" t="s">
        <v>913</v>
      </c>
      <c r="V261" s="64" t="s">
        <v>1554</v>
      </c>
      <c r="W261" s="67" t="s">
        <v>913</v>
      </c>
      <c r="X261" s="64" t="s">
        <v>1672</v>
      </c>
      <c r="Y261" s="61" t="s">
        <v>1558</v>
      </c>
      <c r="Z261" s="61" t="s">
        <v>913</v>
      </c>
      <c r="AA261" s="61" t="s">
        <v>913</v>
      </c>
      <c r="AB261" s="61" t="s">
        <v>913</v>
      </c>
      <c r="AC261" s="61" t="s">
        <v>874</v>
      </c>
      <c r="AD261" s="61" t="s">
        <v>1558</v>
      </c>
      <c r="AE261" s="68" t="s">
        <v>873</v>
      </c>
      <c r="AF261" s="2" t="s">
        <v>892</v>
      </c>
      <c r="AG261" s="50"/>
      <c r="AH261" s="62" t="s">
        <v>913</v>
      </c>
      <c r="AI261" s="68">
        <v>45654</v>
      </c>
      <c r="AJ261" s="55" t="s">
        <v>877</v>
      </c>
      <c r="AK261" s="2" t="s">
        <v>815</v>
      </c>
      <c r="AL261" s="55" t="s">
        <v>228</v>
      </c>
      <c r="AM261" s="55" t="s">
        <v>253</v>
      </c>
      <c r="AN261" s="55" t="s">
        <v>255</v>
      </c>
      <c r="AO261" s="122" t="s">
        <v>18</v>
      </c>
      <c r="AP261" s="69" t="s">
        <v>834</v>
      </c>
    </row>
    <row r="262" spans="1:42">
      <c r="A262" s="50">
        <f t="shared" si="13"/>
        <v>261</v>
      </c>
      <c r="B262" s="50" t="s">
        <v>1570</v>
      </c>
      <c r="C262" s="62">
        <v>24</v>
      </c>
      <c r="D262" s="144" t="str">
        <f t="shared" si="14"/>
        <v>[15-44]</v>
      </c>
      <c r="E262" s="62"/>
      <c r="F262" s="62" t="s">
        <v>896</v>
      </c>
      <c r="G262" s="62" t="s">
        <v>1099</v>
      </c>
      <c r="H262" s="63" t="s">
        <v>1571</v>
      </c>
      <c r="I262" s="162" t="s">
        <v>1572</v>
      </c>
      <c r="J262" s="62" t="s">
        <v>1721</v>
      </c>
      <c r="K262" s="62" t="s">
        <v>1722</v>
      </c>
      <c r="L262" s="64" t="s">
        <v>1573</v>
      </c>
      <c r="M262" s="62" t="s">
        <v>253</v>
      </c>
      <c r="N262" s="2" t="s">
        <v>778</v>
      </c>
      <c r="O262" s="62" t="s">
        <v>14</v>
      </c>
      <c r="P262" s="65">
        <v>45654</v>
      </c>
      <c r="Q262" s="5" t="str">
        <f t="shared" si="15"/>
        <v>S52</v>
      </c>
      <c r="R262" s="65">
        <v>45654</v>
      </c>
      <c r="S262" s="67" t="s">
        <v>873</v>
      </c>
      <c r="T262" s="67" t="s">
        <v>873</v>
      </c>
      <c r="U262" s="67" t="s">
        <v>913</v>
      </c>
      <c r="V262" s="64" t="s">
        <v>1554</v>
      </c>
      <c r="W262" s="67" t="s">
        <v>913</v>
      </c>
      <c r="X262" s="67" t="s">
        <v>1419</v>
      </c>
      <c r="Y262" s="61" t="s">
        <v>1558</v>
      </c>
      <c r="Z262" s="61" t="s">
        <v>913</v>
      </c>
      <c r="AA262" s="61" t="s">
        <v>913</v>
      </c>
      <c r="AB262" s="61" t="s">
        <v>913</v>
      </c>
      <c r="AC262" s="62" t="s">
        <v>1574</v>
      </c>
      <c r="AD262" s="62" t="s">
        <v>873</v>
      </c>
      <c r="AE262" s="68" t="s">
        <v>873</v>
      </c>
      <c r="AF262" s="2" t="s">
        <v>892</v>
      </c>
      <c r="AG262" s="50"/>
      <c r="AH262" s="62" t="s">
        <v>913</v>
      </c>
      <c r="AI262" s="68">
        <v>45654</v>
      </c>
      <c r="AJ262" s="55" t="s">
        <v>877</v>
      </c>
      <c r="AK262" s="2" t="s">
        <v>815</v>
      </c>
      <c r="AL262" s="55" t="s">
        <v>228</v>
      </c>
      <c r="AM262" s="55" t="s">
        <v>253</v>
      </c>
      <c r="AN262" s="55" t="s">
        <v>255</v>
      </c>
      <c r="AO262" s="122" t="s">
        <v>18</v>
      </c>
      <c r="AP262" s="69" t="s">
        <v>834</v>
      </c>
    </row>
    <row r="263" spans="1:42">
      <c r="A263" s="50">
        <f t="shared" si="13"/>
        <v>262</v>
      </c>
      <c r="B263" s="50" t="s">
        <v>1575</v>
      </c>
      <c r="C263" s="62">
        <v>17</v>
      </c>
      <c r="D263" s="144" t="str">
        <f t="shared" si="14"/>
        <v>[15-44]</v>
      </c>
      <c r="E263" s="62"/>
      <c r="F263" s="62" t="s">
        <v>865</v>
      </c>
      <c r="G263" s="62" t="s">
        <v>1576</v>
      </c>
      <c r="H263" s="63" t="s">
        <v>1577</v>
      </c>
      <c r="I263" s="162" t="s">
        <v>1578</v>
      </c>
      <c r="J263" s="62" t="s">
        <v>1723</v>
      </c>
      <c r="K263" s="62" t="s">
        <v>1724</v>
      </c>
      <c r="L263" s="64" t="s">
        <v>1573</v>
      </c>
      <c r="M263" s="62" t="s">
        <v>253</v>
      </c>
      <c r="N263" s="2" t="s">
        <v>778</v>
      </c>
      <c r="O263" s="62" t="s">
        <v>14</v>
      </c>
      <c r="P263" s="65">
        <v>45654</v>
      </c>
      <c r="Q263" s="5" t="str">
        <f t="shared" si="15"/>
        <v>S52</v>
      </c>
      <c r="R263" s="65">
        <v>45654</v>
      </c>
      <c r="S263" s="67" t="s">
        <v>873</v>
      </c>
      <c r="T263" s="67" t="s">
        <v>873</v>
      </c>
      <c r="U263" s="67" t="s">
        <v>913</v>
      </c>
      <c r="V263" s="64" t="s">
        <v>873</v>
      </c>
      <c r="W263" s="67" t="s">
        <v>913</v>
      </c>
      <c r="X263" s="67" t="s">
        <v>1419</v>
      </c>
      <c r="Y263" s="61" t="s">
        <v>1558</v>
      </c>
      <c r="Z263" s="61" t="s">
        <v>913</v>
      </c>
      <c r="AA263" s="61" t="s">
        <v>913</v>
      </c>
      <c r="AB263" s="61" t="s">
        <v>913</v>
      </c>
      <c r="AC263" s="62" t="s">
        <v>1574</v>
      </c>
      <c r="AD263" s="62" t="s">
        <v>873</v>
      </c>
      <c r="AE263" s="68" t="s">
        <v>873</v>
      </c>
      <c r="AF263" s="2" t="s">
        <v>892</v>
      </c>
      <c r="AG263" s="50"/>
      <c r="AH263" s="62" t="s">
        <v>913</v>
      </c>
      <c r="AI263" s="68">
        <v>45654</v>
      </c>
      <c r="AJ263" s="55" t="s">
        <v>877</v>
      </c>
      <c r="AK263" s="2" t="s">
        <v>815</v>
      </c>
      <c r="AL263" s="55" t="s">
        <v>228</v>
      </c>
      <c r="AM263" s="55" t="s">
        <v>253</v>
      </c>
      <c r="AN263" s="55" t="s">
        <v>255</v>
      </c>
      <c r="AO263" s="122" t="s">
        <v>18</v>
      </c>
      <c r="AP263" s="69" t="s">
        <v>834</v>
      </c>
    </row>
    <row r="264" spans="1:42">
      <c r="A264" s="50">
        <f t="shared" si="13"/>
        <v>263</v>
      </c>
      <c r="B264" s="50" t="s">
        <v>1579</v>
      </c>
      <c r="C264" s="62">
        <v>22</v>
      </c>
      <c r="D264" s="144" t="str">
        <f t="shared" si="14"/>
        <v>[15-44]</v>
      </c>
      <c r="E264" s="62"/>
      <c r="F264" s="62" t="s">
        <v>865</v>
      </c>
      <c r="G264" s="62" t="s">
        <v>889</v>
      </c>
      <c r="H264" s="63" t="s">
        <v>1580</v>
      </c>
      <c r="I264" s="162" t="s">
        <v>1581</v>
      </c>
      <c r="J264" s="62" t="s">
        <v>1725</v>
      </c>
      <c r="K264" s="62" t="s">
        <v>1726</v>
      </c>
      <c r="L264" s="64" t="s">
        <v>1573</v>
      </c>
      <c r="M264" s="62" t="s">
        <v>253</v>
      </c>
      <c r="N264" s="2" t="s">
        <v>778</v>
      </c>
      <c r="O264" s="62" t="s">
        <v>14</v>
      </c>
      <c r="P264" s="65">
        <v>45651</v>
      </c>
      <c r="Q264" s="5" t="str">
        <f t="shared" si="15"/>
        <v>S52</v>
      </c>
      <c r="R264" s="65">
        <v>45654</v>
      </c>
      <c r="S264" s="67" t="s">
        <v>873</v>
      </c>
      <c r="T264" s="67" t="s">
        <v>873</v>
      </c>
      <c r="U264" s="67" t="s">
        <v>913</v>
      </c>
      <c r="V264" s="64" t="s">
        <v>1554</v>
      </c>
      <c r="W264" s="67" t="s">
        <v>913</v>
      </c>
      <c r="X264" s="67" t="s">
        <v>1419</v>
      </c>
      <c r="Y264" s="61" t="s">
        <v>1558</v>
      </c>
      <c r="Z264" s="61" t="s">
        <v>913</v>
      </c>
      <c r="AA264" s="61" t="s">
        <v>913</v>
      </c>
      <c r="AB264" s="61" t="s">
        <v>913</v>
      </c>
      <c r="AC264" s="62" t="s">
        <v>1582</v>
      </c>
      <c r="AD264" s="62" t="s">
        <v>873</v>
      </c>
      <c r="AE264" s="68" t="s">
        <v>873</v>
      </c>
      <c r="AF264" s="2" t="s">
        <v>892</v>
      </c>
      <c r="AG264" s="50"/>
      <c r="AH264" s="62" t="s">
        <v>913</v>
      </c>
      <c r="AI264" s="68">
        <v>45654</v>
      </c>
      <c r="AJ264" s="55" t="s">
        <v>877</v>
      </c>
      <c r="AK264" s="2" t="s">
        <v>815</v>
      </c>
      <c r="AL264" s="55" t="s">
        <v>228</v>
      </c>
      <c r="AM264" s="55" t="s">
        <v>253</v>
      </c>
      <c r="AN264" s="55" t="s">
        <v>255</v>
      </c>
      <c r="AO264" s="122" t="s">
        <v>18</v>
      </c>
      <c r="AP264" s="69" t="s">
        <v>834</v>
      </c>
    </row>
    <row r="265" spans="1:42">
      <c r="A265" s="50">
        <f t="shared" si="13"/>
        <v>264</v>
      </c>
      <c r="B265" s="50" t="s">
        <v>1583</v>
      </c>
      <c r="C265" s="62">
        <v>3</v>
      </c>
      <c r="D265" s="144" t="str">
        <f t="shared" si="14"/>
        <v>[2-4]</v>
      </c>
      <c r="E265" s="62"/>
      <c r="F265" s="62" t="s">
        <v>896</v>
      </c>
      <c r="G265" s="62" t="s">
        <v>1014</v>
      </c>
      <c r="H265" s="63" t="s">
        <v>1584</v>
      </c>
      <c r="I265" s="162" t="s">
        <v>164</v>
      </c>
      <c r="J265" s="62" t="s">
        <v>1727</v>
      </c>
      <c r="K265" s="62" t="s">
        <v>1728</v>
      </c>
      <c r="L265" s="64" t="s">
        <v>1573</v>
      </c>
      <c r="M265" s="62" t="s">
        <v>253</v>
      </c>
      <c r="N265" s="2" t="s">
        <v>778</v>
      </c>
      <c r="O265" s="62" t="s">
        <v>14</v>
      </c>
      <c r="P265" s="65">
        <v>45654</v>
      </c>
      <c r="Q265" s="5" t="str">
        <f t="shared" si="15"/>
        <v>S52</v>
      </c>
      <c r="R265" s="65">
        <v>45654</v>
      </c>
      <c r="S265" s="67" t="s">
        <v>873</v>
      </c>
      <c r="T265" s="67" t="s">
        <v>873</v>
      </c>
      <c r="U265" s="64" t="s">
        <v>873</v>
      </c>
      <c r="V265" s="64" t="s">
        <v>1554</v>
      </c>
      <c r="W265" s="67" t="s">
        <v>913</v>
      </c>
      <c r="X265" s="67" t="s">
        <v>1419</v>
      </c>
      <c r="Y265" s="62" t="s">
        <v>913</v>
      </c>
      <c r="Z265" s="61" t="s">
        <v>913</v>
      </c>
      <c r="AA265" s="61" t="s">
        <v>913</v>
      </c>
      <c r="AB265" s="61" t="s">
        <v>913</v>
      </c>
      <c r="AC265" s="61" t="s">
        <v>874</v>
      </c>
      <c r="AD265" s="62" t="s">
        <v>873</v>
      </c>
      <c r="AE265" s="68" t="s">
        <v>873</v>
      </c>
      <c r="AF265" s="2" t="s">
        <v>892</v>
      </c>
      <c r="AG265" s="50"/>
      <c r="AH265" s="62" t="s">
        <v>913</v>
      </c>
      <c r="AI265" s="68">
        <v>45654</v>
      </c>
      <c r="AJ265" s="55" t="s">
        <v>877</v>
      </c>
      <c r="AK265" s="2" t="s">
        <v>815</v>
      </c>
      <c r="AL265" s="55" t="s">
        <v>228</v>
      </c>
      <c r="AM265" s="55" t="s">
        <v>253</v>
      </c>
      <c r="AN265" s="55" t="s">
        <v>255</v>
      </c>
      <c r="AO265" s="122" t="s">
        <v>18</v>
      </c>
      <c r="AP265" s="69" t="s">
        <v>834</v>
      </c>
    </row>
    <row r="266" spans="1:42">
      <c r="A266" s="50">
        <f t="shared" si="13"/>
        <v>265</v>
      </c>
      <c r="B266" s="50" t="s">
        <v>1585</v>
      </c>
      <c r="C266" s="62">
        <f>9/12</f>
        <v>0.75</v>
      </c>
      <c r="D266" s="144" t="str">
        <f t="shared" si="14"/>
        <v>[0-2]</v>
      </c>
      <c r="E266" s="62">
        <v>9</v>
      </c>
      <c r="F266" s="62" t="s">
        <v>865</v>
      </c>
      <c r="G266" s="62" t="s">
        <v>1014</v>
      </c>
      <c r="H266" s="63" t="s">
        <v>1586</v>
      </c>
      <c r="I266" s="162" t="s">
        <v>1587</v>
      </c>
      <c r="J266" s="62" t="s">
        <v>1729</v>
      </c>
      <c r="K266" s="62" t="s">
        <v>1730</v>
      </c>
      <c r="L266" s="64" t="s">
        <v>1573</v>
      </c>
      <c r="M266" s="62" t="s">
        <v>253</v>
      </c>
      <c r="N266" s="2" t="s">
        <v>778</v>
      </c>
      <c r="O266" s="62" t="s">
        <v>14</v>
      </c>
      <c r="P266" s="65">
        <v>45651</v>
      </c>
      <c r="Q266" s="5" t="str">
        <f t="shared" si="15"/>
        <v>S52</v>
      </c>
      <c r="R266" s="65">
        <v>45654</v>
      </c>
      <c r="S266" s="67" t="s">
        <v>873</v>
      </c>
      <c r="T266" s="67" t="s">
        <v>873</v>
      </c>
      <c r="U266" s="67" t="s">
        <v>913</v>
      </c>
      <c r="V266" s="64" t="s">
        <v>1554</v>
      </c>
      <c r="W266" s="67" t="s">
        <v>913</v>
      </c>
      <c r="X266" s="64" t="s">
        <v>1588</v>
      </c>
      <c r="Y266" s="62" t="s">
        <v>1558</v>
      </c>
      <c r="Z266" s="61" t="s">
        <v>913</v>
      </c>
      <c r="AA266" s="61" t="s">
        <v>913</v>
      </c>
      <c r="AB266" s="61" t="s">
        <v>913</v>
      </c>
      <c r="AC266" s="62" t="s">
        <v>1574</v>
      </c>
      <c r="AD266" s="61" t="s">
        <v>1558</v>
      </c>
      <c r="AE266" s="68" t="s">
        <v>873</v>
      </c>
      <c r="AF266" s="2" t="s">
        <v>892</v>
      </c>
      <c r="AG266" s="50"/>
      <c r="AH266" s="62" t="s">
        <v>913</v>
      </c>
      <c r="AI266" s="68">
        <v>45654</v>
      </c>
      <c r="AJ266" s="55" t="s">
        <v>877</v>
      </c>
      <c r="AK266" s="2" t="s">
        <v>815</v>
      </c>
      <c r="AL266" s="55" t="s">
        <v>228</v>
      </c>
      <c r="AM266" s="55" t="s">
        <v>253</v>
      </c>
      <c r="AN266" s="55" t="s">
        <v>255</v>
      </c>
      <c r="AO266" s="122" t="s">
        <v>18</v>
      </c>
      <c r="AP266" s="69" t="s">
        <v>834</v>
      </c>
    </row>
    <row r="267" spans="1:42">
      <c r="A267" s="50">
        <f t="shared" si="13"/>
        <v>266</v>
      </c>
      <c r="B267" s="50" t="s">
        <v>1589</v>
      </c>
      <c r="C267" s="62">
        <v>54</v>
      </c>
      <c r="D267" s="144" t="str">
        <f t="shared" si="14"/>
        <v>[45-59]</v>
      </c>
      <c r="E267" s="62"/>
      <c r="F267" s="62" t="s">
        <v>896</v>
      </c>
      <c r="G267" s="62" t="s">
        <v>1099</v>
      </c>
      <c r="H267" s="63" t="s">
        <v>1590</v>
      </c>
      <c r="I267" s="162" t="s">
        <v>1591</v>
      </c>
      <c r="J267" s="62" t="s">
        <v>1684</v>
      </c>
      <c r="K267" s="62" t="s">
        <v>1693</v>
      </c>
      <c r="L267" s="64" t="s">
        <v>1573</v>
      </c>
      <c r="M267" s="62" t="s">
        <v>253</v>
      </c>
      <c r="N267" s="2" t="s">
        <v>778</v>
      </c>
      <c r="O267" s="62" t="s">
        <v>14</v>
      </c>
      <c r="P267" s="65">
        <v>45654</v>
      </c>
      <c r="Q267" s="5" t="str">
        <f t="shared" si="15"/>
        <v>S52</v>
      </c>
      <c r="R267" s="65">
        <v>45654</v>
      </c>
      <c r="S267" s="67" t="s">
        <v>873</v>
      </c>
      <c r="T267" s="67" t="s">
        <v>873</v>
      </c>
      <c r="U267" s="64" t="s">
        <v>873</v>
      </c>
      <c r="V267" s="64" t="s">
        <v>873</v>
      </c>
      <c r="W267" s="67" t="s">
        <v>913</v>
      </c>
      <c r="X267" s="67" t="s">
        <v>1419</v>
      </c>
      <c r="Y267" s="61" t="s">
        <v>1558</v>
      </c>
      <c r="Z267" s="61" t="s">
        <v>913</v>
      </c>
      <c r="AA267" s="61" t="s">
        <v>913</v>
      </c>
      <c r="AB267" s="61" t="s">
        <v>913</v>
      </c>
      <c r="AC267" s="62" t="s">
        <v>1582</v>
      </c>
      <c r="AD267" s="62" t="s">
        <v>873</v>
      </c>
      <c r="AE267" s="68" t="s">
        <v>873</v>
      </c>
      <c r="AF267" s="146" t="s">
        <v>1437</v>
      </c>
      <c r="AG267" s="50"/>
      <c r="AH267" s="62" t="s">
        <v>873</v>
      </c>
      <c r="AI267" s="65" t="s">
        <v>1417</v>
      </c>
      <c r="AJ267" s="55" t="s">
        <v>877</v>
      </c>
      <c r="AK267" s="2" t="s">
        <v>814</v>
      </c>
      <c r="AL267" s="55" t="s">
        <v>228</v>
      </c>
      <c r="AM267" s="55" t="s">
        <v>253</v>
      </c>
      <c r="AN267" s="55" t="s">
        <v>255</v>
      </c>
      <c r="AO267" s="55" t="s">
        <v>10</v>
      </c>
      <c r="AP267" s="69" t="s">
        <v>834</v>
      </c>
    </row>
    <row r="268" spans="1:42">
      <c r="A268" s="50">
        <f t="shared" si="13"/>
        <v>267</v>
      </c>
      <c r="B268" s="50" t="s">
        <v>1592</v>
      </c>
      <c r="C268" s="62">
        <v>14</v>
      </c>
      <c r="D268" s="144" t="str">
        <f t="shared" si="14"/>
        <v>[5-14]</v>
      </c>
      <c r="E268" s="62"/>
      <c r="F268" s="62" t="s">
        <v>896</v>
      </c>
      <c r="G268" s="62" t="s">
        <v>1593</v>
      </c>
      <c r="H268" s="63" t="s">
        <v>1594</v>
      </c>
      <c r="I268" s="162" t="s">
        <v>1694</v>
      </c>
      <c r="J268" s="62" t="s">
        <v>1684</v>
      </c>
      <c r="K268" s="62" t="s">
        <v>1693</v>
      </c>
      <c r="L268" s="64" t="s">
        <v>1573</v>
      </c>
      <c r="M268" s="62" t="s">
        <v>253</v>
      </c>
      <c r="N268" s="2" t="s">
        <v>778</v>
      </c>
      <c r="O268" s="62" t="s">
        <v>14</v>
      </c>
      <c r="P268" s="65">
        <v>45653</v>
      </c>
      <c r="Q268" s="5" t="str">
        <f t="shared" si="15"/>
        <v>S52</v>
      </c>
      <c r="R268" s="65">
        <v>45654</v>
      </c>
      <c r="S268" s="67" t="s">
        <v>873</v>
      </c>
      <c r="T268" s="67" t="s">
        <v>873</v>
      </c>
      <c r="U268" s="64" t="s">
        <v>873</v>
      </c>
      <c r="V268" s="64" t="s">
        <v>1554</v>
      </c>
      <c r="W268" s="67" t="s">
        <v>913</v>
      </c>
      <c r="X268" s="67" t="s">
        <v>1419</v>
      </c>
      <c r="Y268" s="61" t="s">
        <v>1558</v>
      </c>
      <c r="Z268" s="61" t="s">
        <v>913</v>
      </c>
      <c r="AA268" s="61" t="s">
        <v>913</v>
      </c>
      <c r="AB268" s="61" t="s">
        <v>913</v>
      </c>
      <c r="AC268" s="61" t="s">
        <v>874</v>
      </c>
      <c r="AD268" s="61" t="s">
        <v>1558</v>
      </c>
      <c r="AE268" s="68" t="s">
        <v>873</v>
      </c>
      <c r="AF268" s="146" t="s">
        <v>1437</v>
      </c>
      <c r="AG268" s="50"/>
      <c r="AH268" s="62" t="s">
        <v>873</v>
      </c>
      <c r="AI268" s="65" t="s">
        <v>1417</v>
      </c>
      <c r="AJ268" s="55" t="s">
        <v>877</v>
      </c>
      <c r="AK268" s="2" t="s">
        <v>814</v>
      </c>
      <c r="AL268" s="55" t="s">
        <v>228</v>
      </c>
      <c r="AM268" s="55" t="s">
        <v>253</v>
      </c>
      <c r="AN268" s="55" t="s">
        <v>255</v>
      </c>
      <c r="AO268" s="55" t="s">
        <v>10</v>
      </c>
      <c r="AP268" s="69" t="s">
        <v>834</v>
      </c>
    </row>
    <row r="269" spans="1:42">
      <c r="A269" s="50">
        <f t="shared" si="13"/>
        <v>268</v>
      </c>
      <c r="B269" s="50" t="s">
        <v>1595</v>
      </c>
      <c r="C269" s="62">
        <v>37</v>
      </c>
      <c r="D269" s="144" t="str">
        <f t="shared" si="14"/>
        <v>[15-44]</v>
      </c>
      <c r="E269" s="62"/>
      <c r="F269" s="62" t="s">
        <v>865</v>
      </c>
      <c r="G269" s="62" t="s">
        <v>1596</v>
      </c>
      <c r="H269" s="63" t="s">
        <v>1597</v>
      </c>
      <c r="I269" s="162" t="s">
        <v>1598</v>
      </c>
      <c r="J269" s="61" t="s">
        <v>1686</v>
      </c>
      <c r="K269" s="61" t="s">
        <v>1687</v>
      </c>
      <c r="L269" s="64" t="s">
        <v>1573</v>
      </c>
      <c r="M269" s="62" t="s">
        <v>253</v>
      </c>
      <c r="N269" s="2" t="s">
        <v>778</v>
      </c>
      <c r="O269" s="62" t="s">
        <v>14</v>
      </c>
      <c r="P269" s="65">
        <v>45654</v>
      </c>
      <c r="Q269" s="5" t="str">
        <f t="shared" si="15"/>
        <v>S52</v>
      </c>
      <c r="R269" s="65">
        <v>45654</v>
      </c>
      <c r="S269" s="67" t="s">
        <v>873</v>
      </c>
      <c r="T269" s="67" t="s">
        <v>873</v>
      </c>
      <c r="U269" s="67" t="s">
        <v>913</v>
      </c>
      <c r="V269" s="64" t="s">
        <v>1554</v>
      </c>
      <c r="W269" s="67" t="s">
        <v>913</v>
      </c>
      <c r="X269" s="64" t="s">
        <v>1599</v>
      </c>
      <c r="Y269" s="61" t="s">
        <v>1558</v>
      </c>
      <c r="Z269" s="61" t="s">
        <v>913</v>
      </c>
      <c r="AA269" s="61" t="s">
        <v>913</v>
      </c>
      <c r="AB269" s="61" t="s">
        <v>913</v>
      </c>
      <c r="AC269" s="62" t="s">
        <v>1574</v>
      </c>
      <c r="AD269" s="62" t="s">
        <v>873</v>
      </c>
      <c r="AE269" s="68" t="s">
        <v>873</v>
      </c>
      <c r="AF269" s="2" t="s">
        <v>892</v>
      </c>
      <c r="AG269" s="50"/>
      <c r="AH269" s="62" t="s">
        <v>913</v>
      </c>
      <c r="AI269" s="68">
        <v>45654</v>
      </c>
      <c r="AJ269" s="55" t="s">
        <v>877</v>
      </c>
      <c r="AK269" s="2" t="s">
        <v>815</v>
      </c>
      <c r="AL269" s="55" t="s">
        <v>228</v>
      </c>
      <c r="AM269" s="55" t="s">
        <v>253</v>
      </c>
      <c r="AN269" s="55" t="s">
        <v>255</v>
      </c>
      <c r="AO269" s="122" t="s">
        <v>18</v>
      </c>
      <c r="AP269" s="69" t="s">
        <v>834</v>
      </c>
    </row>
    <row r="270" spans="1:42">
      <c r="A270" s="50">
        <f t="shared" si="13"/>
        <v>269</v>
      </c>
      <c r="B270" s="50" t="s">
        <v>1600</v>
      </c>
      <c r="C270" s="62">
        <v>30</v>
      </c>
      <c r="D270" s="144" t="str">
        <f t="shared" si="14"/>
        <v>[15-44]</v>
      </c>
      <c r="E270" s="62"/>
      <c r="F270" s="62" t="s">
        <v>896</v>
      </c>
      <c r="G270" s="62" t="s">
        <v>1084</v>
      </c>
      <c r="H270" s="63" t="s">
        <v>1601</v>
      </c>
      <c r="I270" s="162" t="s">
        <v>1572</v>
      </c>
      <c r="J270" s="61" t="s">
        <v>1686</v>
      </c>
      <c r="K270" s="61" t="s">
        <v>1687</v>
      </c>
      <c r="L270" s="64" t="s">
        <v>1573</v>
      </c>
      <c r="M270" s="62" t="s">
        <v>253</v>
      </c>
      <c r="N270" s="2" t="s">
        <v>778</v>
      </c>
      <c r="O270" s="62" t="s">
        <v>14</v>
      </c>
      <c r="P270" s="65">
        <v>45652</v>
      </c>
      <c r="Q270" s="5" t="str">
        <f t="shared" si="15"/>
        <v>S52</v>
      </c>
      <c r="R270" s="65">
        <v>45655</v>
      </c>
      <c r="S270" s="67" t="s">
        <v>873</v>
      </c>
      <c r="T270" s="67" t="s">
        <v>873</v>
      </c>
      <c r="U270" s="67" t="s">
        <v>913</v>
      </c>
      <c r="V270" s="64" t="s">
        <v>1554</v>
      </c>
      <c r="W270" s="67" t="s">
        <v>913</v>
      </c>
      <c r="X270" s="64" t="s">
        <v>1602</v>
      </c>
      <c r="Y270" s="61" t="s">
        <v>1558</v>
      </c>
      <c r="Z270" s="61" t="s">
        <v>913</v>
      </c>
      <c r="AA270" s="61" t="s">
        <v>913</v>
      </c>
      <c r="AB270" s="61" t="s">
        <v>913</v>
      </c>
      <c r="AC270" s="62" t="s">
        <v>1603</v>
      </c>
      <c r="AD270" s="62" t="s">
        <v>873</v>
      </c>
      <c r="AE270" s="68" t="s">
        <v>873</v>
      </c>
      <c r="AF270" s="2" t="s">
        <v>892</v>
      </c>
      <c r="AG270" s="50"/>
      <c r="AH270" s="62" t="s">
        <v>913</v>
      </c>
      <c r="AI270" s="68">
        <v>45654</v>
      </c>
      <c r="AJ270" s="55" t="s">
        <v>877</v>
      </c>
      <c r="AK270" s="2" t="s">
        <v>815</v>
      </c>
      <c r="AL270" s="55" t="s">
        <v>228</v>
      </c>
      <c r="AM270" s="55" t="s">
        <v>253</v>
      </c>
      <c r="AN270" s="55" t="s">
        <v>255</v>
      </c>
      <c r="AO270" s="122" t="s">
        <v>18</v>
      </c>
      <c r="AP270" s="69" t="s">
        <v>834</v>
      </c>
    </row>
    <row r="271" spans="1:42">
      <c r="A271" s="50">
        <f t="shared" si="13"/>
        <v>270</v>
      </c>
      <c r="B271" s="50" t="s">
        <v>1604</v>
      </c>
      <c r="C271" s="50">
        <v>20</v>
      </c>
      <c r="D271" s="144" t="str">
        <f t="shared" si="14"/>
        <v>[15-44]</v>
      </c>
      <c r="E271" s="50"/>
      <c r="F271" s="50" t="s">
        <v>865</v>
      </c>
      <c r="G271" s="50" t="s">
        <v>911</v>
      </c>
      <c r="H271" s="52"/>
      <c r="I271" s="157" t="s">
        <v>1605</v>
      </c>
      <c r="J271" s="2" t="s">
        <v>1353</v>
      </c>
      <c r="K271" s="1" t="s">
        <v>1354</v>
      </c>
      <c r="L271" s="51" t="s">
        <v>869</v>
      </c>
      <c r="M271" s="50" t="s">
        <v>425</v>
      </c>
      <c r="N271" s="50" t="s">
        <v>13</v>
      </c>
      <c r="O271" s="50" t="s">
        <v>14</v>
      </c>
      <c r="P271" s="53">
        <v>45650</v>
      </c>
      <c r="Q271" s="5" t="str">
        <f t="shared" si="15"/>
        <v>S52</v>
      </c>
      <c r="R271" s="53">
        <v>45651</v>
      </c>
      <c r="S271" s="51" t="s">
        <v>873</v>
      </c>
      <c r="T271" s="51" t="s">
        <v>873</v>
      </c>
      <c r="U271" s="51" t="s">
        <v>871</v>
      </c>
      <c r="V271" s="51" t="s">
        <v>873</v>
      </c>
      <c r="W271" s="51" t="s">
        <v>873</v>
      </c>
      <c r="X271" s="51" t="s">
        <v>1606</v>
      </c>
      <c r="Y271" s="50" t="s">
        <v>913</v>
      </c>
      <c r="Z271" s="50" t="s">
        <v>913</v>
      </c>
      <c r="AA271" s="50" t="s">
        <v>913</v>
      </c>
      <c r="AB271" s="50" t="s">
        <v>873</v>
      </c>
      <c r="AC271" s="50" t="s">
        <v>901</v>
      </c>
      <c r="AD271" s="50" t="s">
        <v>871</v>
      </c>
      <c r="AE271" s="53" t="s">
        <v>873</v>
      </c>
      <c r="AF271" s="146" t="s">
        <v>1437</v>
      </c>
      <c r="AG271" s="50" t="s">
        <v>876</v>
      </c>
      <c r="AH271" s="50" t="s">
        <v>873</v>
      </c>
      <c r="AI271" s="53">
        <v>45655</v>
      </c>
      <c r="AJ271" s="55" t="s">
        <v>877</v>
      </c>
      <c r="AK271" s="2" t="s">
        <v>814</v>
      </c>
      <c r="AL271" s="50" t="s">
        <v>13</v>
      </c>
      <c r="AM271" s="50" t="s">
        <v>425</v>
      </c>
      <c r="AN271" s="2" t="s">
        <v>140</v>
      </c>
      <c r="AO271" s="55" t="s">
        <v>10</v>
      </c>
      <c r="AP271" s="69" t="s">
        <v>834</v>
      </c>
    </row>
    <row r="272" spans="1:42">
      <c r="A272" s="50">
        <f t="shared" si="13"/>
        <v>271</v>
      </c>
      <c r="B272" s="50" t="s">
        <v>1607</v>
      </c>
      <c r="C272" s="62">
        <v>7</v>
      </c>
      <c r="D272" s="144" t="str">
        <f t="shared" si="14"/>
        <v>[5-14]</v>
      </c>
      <c r="E272" s="132"/>
      <c r="F272" s="61" t="s">
        <v>865</v>
      </c>
      <c r="G272" s="61" t="s">
        <v>1010</v>
      </c>
      <c r="H272" s="89" t="s">
        <v>1608</v>
      </c>
      <c r="I272" s="139" t="s">
        <v>1322</v>
      </c>
      <c r="J272" s="61" t="s">
        <v>1695</v>
      </c>
      <c r="K272" s="61" t="s">
        <v>1696</v>
      </c>
      <c r="L272" s="64" t="s">
        <v>1573</v>
      </c>
      <c r="M272" s="62" t="s">
        <v>253</v>
      </c>
      <c r="N272" s="2" t="s">
        <v>778</v>
      </c>
      <c r="O272" s="62" t="s">
        <v>14</v>
      </c>
      <c r="P272" s="65">
        <v>45654</v>
      </c>
      <c r="Q272" s="5" t="str">
        <f t="shared" si="15"/>
        <v>S52</v>
      </c>
      <c r="R272" s="65">
        <v>45655</v>
      </c>
      <c r="S272" s="67" t="s">
        <v>873</v>
      </c>
      <c r="T272" s="67" t="s">
        <v>913</v>
      </c>
      <c r="U272" s="67" t="s">
        <v>913</v>
      </c>
      <c r="V272" s="64" t="s">
        <v>1554</v>
      </c>
      <c r="W272" s="67" t="s">
        <v>913</v>
      </c>
      <c r="X272" s="67" t="s">
        <v>1419</v>
      </c>
      <c r="Y272" s="61" t="s">
        <v>1558</v>
      </c>
      <c r="Z272" s="61" t="s">
        <v>913</v>
      </c>
      <c r="AA272" s="61" t="s">
        <v>913</v>
      </c>
      <c r="AB272" s="61" t="s">
        <v>913</v>
      </c>
      <c r="AC272" s="62" t="s">
        <v>1603</v>
      </c>
      <c r="AD272" s="62" t="s">
        <v>873</v>
      </c>
      <c r="AE272" s="68" t="s">
        <v>873</v>
      </c>
      <c r="AF272" s="2" t="s">
        <v>892</v>
      </c>
      <c r="AG272" s="50"/>
      <c r="AH272" s="62" t="s">
        <v>913</v>
      </c>
      <c r="AI272" s="68">
        <v>45655</v>
      </c>
      <c r="AJ272" s="55" t="s">
        <v>877</v>
      </c>
      <c r="AK272" s="2" t="s">
        <v>815</v>
      </c>
      <c r="AL272" s="55" t="s">
        <v>228</v>
      </c>
      <c r="AM272" s="55" t="s">
        <v>253</v>
      </c>
      <c r="AN272" s="55" t="s">
        <v>255</v>
      </c>
      <c r="AO272" s="122" t="s">
        <v>18</v>
      </c>
      <c r="AP272" s="69" t="s">
        <v>834</v>
      </c>
    </row>
    <row r="273" spans="1:42">
      <c r="A273" s="50">
        <f t="shared" si="13"/>
        <v>272</v>
      </c>
      <c r="B273" s="50" t="s">
        <v>1609</v>
      </c>
      <c r="C273" s="62">
        <v>54</v>
      </c>
      <c r="D273" s="144" t="str">
        <f t="shared" si="14"/>
        <v>[45-59]</v>
      </c>
      <c r="E273" s="132"/>
      <c r="F273" s="61" t="s">
        <v>865</v>
      </c>
      <c r="G273" s="61" t="s">
        <v>889</v>
      </c>
      <c r="H273" s="89" t="s">
        <v>1610</v>
      </c>
      <c r="I273" s="139" t="s">
        <v>1611</v>
      </c>
      <c r="J273" s="61" t="s">
        <v>1697</v>
      </c>
      <c r="K273" s="62" t="s">
        <v>1698</v>
      </c>
      <c r="L273" s="64" t="s">
        <v>1573</v>
      </c>
      <c r="M273" s="62" t="s">
        <v>253</v>
      </c>
      <c r="N273" s="2" t="s">
        <v>778</v>
      </c>
      <c r="O273" s="62" t="s">
        <v>14</v>
      </c>
      <c r="P273" s="65">
        <v>45654</v>
      </c>
      <c r="Q273" s="5" t="str">
        <f t="shared" si="15"/>
        <v>S52</v>
      </c>
      <c r="R273" s="65">
        <v>45655</v>
      </c>
      <c r="S273" s="67" t="s">
        <v>873</v>
      </c>
      <c r="T273" s="67" t="s">
        <v>913</v>
      </c>
      <c r="U273" s="67" t="s">
        <v>913</v>
      </c>
      <c r="V273" s="64" t="s">
        <v>1554</v>
      </c>
      <c r="W273" s="67" t="s">
        <v>913</v>
      </c>
      <c r="X273" s="67" t="s">
        <v>1612</v>
      </c>
      <c r="Y273" s="61" t="s">
        <v>1558</v>
      </c>
      <c r="Z273" s="61" t="s">
        <v>913</v>
      </c>
      <c r="AA273" s="61" t="s">
        <v>913</v>
      </c>
      <c r="AB273" s="61" t="s">
        <v>913</v>
      </c>
      <c r="AC273" s="62" t="s">
        <v>1603</v>
      </c>
      <c r="AD273" s="62" t="s">
        <v>873</v>
      </c>
      <c r="AE273" s="68" t="s">
        <v>873</v>
      </c>
      <c r="AF273" s="146" t="s">
        <v>1437</v>
      </c>
      <c r="AG273" s="50"/>
      <c r="AH273" s="62" t="s">
        <v>873</v>
      </c>
      <c r="AI273" s="65" t="s">
        <v>1417</v>
      </c>
      <c r="AJ273" s="55" t="s">
        <v>877</v>
      </c>
      <c r="AK273" s="2" t="s">
        <v>814</v>
      </c>
      <c r="AL273" s="55" t="s">
        <v>228</v>
      </c>
      <c r="AM273" s="55" t="s">
        <v>253</v>
      </c>
      <c r="AN273" s="55" t="s">
        <v>255</v>
      </c>
      <c r="AO273" s="55" t="s">
        <v>10</v>
      </c>
      <c r="AP273" s="69" t="s">
        <v>834</v>
      </c>
    </row>
    <row r="274" spans="1:42">
      <c r="A274" s="50">
        <f t="shared" si="13"/>
        <v>273</v>
      </c>
      <c r="B274" s="50" t="s">
        <v>1613</v>
      </c>
      <c r="C274" s="62">
        <v>4</v>
      </c>
      <c r="D274" s="144" t="str">
        <f t="shared" si="14"/>
        <v>[2-4]</v>
      </c>
      <c r="E274" s="132"/>
      <c r="F274" s="61" t="s">
        <v>865</v>
      </c>
      <c r="G274" s="61" t="s">
        <v>1014</v>
      </c>
      <c r="H274" s="89" t="s">
        <v>1614</v>
      </c>
      <c r="I274" s="139" t="s">
        <v>1615</v>
      </c>
      <c r="J274" s="61" t="s">
        <v>1695</v>
      </c>
      <c r="K274" s="61" t="s">
        <v>1696</v>
      </c>
      <c r="L274" s="64" t="s">
        <v>1573</v>
      </c>
      <c r="M274" s="62" t="s">
        <v>1616</v>
      </c>
      <c r="N274" s="2" t="s">
        <v>778</v>
      </c>
      <c r="O274" s="62" t="s">
        <v>14</v>
      </c>
      <c r="P274" s="65">
        <v>45653</v>
      </c>
      <c r="Q274" s="5" t="str">
        <f t="shared" si="15"/>
        <v>S52</v>
      </c>
      <c r="R274" s="65">
        <v>45656</v>
      </c>
      <c r="S274" s="67" t="s">
        <v>873</v>
      </c>
      <c r="T274" s="67" t="s">
        <v>873</v>
      </c>
      <c r="U274" s="67" t="s">
        <v>913</v>
      </c>
      <c r="V274" s="64" t="s">
        <v>1554</v>
      </c>
      <c r="W274" s="67" t="s">
        <v>913</v>
      </c>
      <c r="X274" s="67" t="s">
        <v>1419</v>
      </c>
      <c r="Y274" s="61" t="s">
        <v>1558</v>
      </c>
      <c r="Z274" s="61" t="s">
        <v>913</v>
      </c>
      <c r="AA274" s="61" t="s">
        <v>913</v>
      </c>
      <c r="AB274" s="61" t="s">
        <v>913</v>
      </c>
      <c r="AC274" s="62" t="s">
        <v>874</v>
      </c>
      <c r="AD274" s="61" t="s">
        <v>1558</v>
      </c>
      <c r="AE274" s="68" t="s">
        <v>873</v>
      </c>
      <c r="AF274" s="2" t="s">
        <v>892</v>
      </c>
      <c r="AG274" s="50"/>
      <c r="AH274" s="62" t="s">
        <v>913</v>
      </c>
      <c r="AI274" s="68">
        <v>45656</v>
      </c>
      <c r="AJ274" s="55" t="s">
        <v>877</v>
      </c>
      <c r="AK274" s="2" t="s">
        <v>815</v>
      </c>
      <c r="AL274" s="55" t="s">
        <v>228</v>
      </c>
      <c r="AM274" s="55" t="s">
        <v>253</v>
      </c>
      <c r="AN274" s="55" t="s">
        <v>255</v>
      </c>
      <c r="AO274" s="122" t="s">
        <v>18</v>
      </c>
      <c r="AP274" s="69" t="s">
        <v>834</v>
      </c>
    </row>
    <row r="275" spans="1:42">
      <c r="A275" s="50">
        <f t="shared" si="13"/>
        <v>274</v>
      </c>
      <c r="B275" s="50" t="s">
        <v>1617</v>
      </c>
      <c r="C275" s="62">
        <v>3</v>
      </c>
      <c r="D275" s="144" t="str">
        <f t="shared" si="14"/>
        <v>[2-4]</v>
      </c>
      <c r="E275" s="132"/>
      <c r="F275" s="61" t="s">
        <v>865</v>
      </c>
      <c r="G275" s="61" t="s">
        <v>1014</v>
      </c>
      <c r="H275" s="89" t="s">
        <v>1618</v>
      </c>
      <c r="I275" s="139" t="s">
        <v>1591</v>
      </c>
      <c r="J275" s="61" t="s">
        <v>1695</v>
      </c>
      <c r="K275" s="61" t="s">
        <v>1696</v>
      </c>
      <c r="L275" s="64" t="s">
        <v>1573</v>
      </c>
      <c r="M275" s="62" t="s">
        <v>1616</v>
      </c>
      <c r="N275" s="2" t="s">
        <v>778</v>
      </c>
      <c r="O275" s="62" t="s">
        <v>14</v>
      </c>
      <c r="P275" s="65">
        <v>45654</v>
      </c>
      <c r="Q275" s="5" t="str">
        <f t="shared" si="15"/>
        <v>S52</v>
      </c>
      <c r="R275" s="65">
        <v>45656</v>
      </c>
      <c r="S275" s="67" t="s">
        <v>873</v>
      </c>
      <c r="T275" s="67" t="s">
        <v>913</v>
      </c>
      <c r="U275" s="67" t="s">
        <v>913</v>
      </c>
      <c r="V275" s="64" t="s">
        <v>1554</v>
      </c>
      <c r="W275" s="67" t="s">
        <v>913</v>
      </c>
      <c r="X275" s="67" t="s">
        <v>1419</v>
      </c>
      <c r="Y275" s="61" t="s">
        <v>1558</v>
      </c>
      <c r="Z275" s="61" t="s">
        <v>913</v>
      </c>
      <c r="AA275" s="61" t="s">
        <v>913</v>
      </c>
      <c r="AB275" s="61" t="s">
        <v>913</v>
      </c>
      <c r="AC275" s="62" t="s">
        <v>1574</v>
      </c>
      <c r="AD275" s="62" t="s">
        <v>873</v>
      </c>
      <c r="AE275" s="68" t="s">
        <v>873</v>
      </c>
      <c r="AF275" s="2" t="s">
        <v>892</v>
      </c>
      <c r="AG275" s="50"/>
      <c r="AH275" s="62" t="s">
        <v>913</v>
      </c>
      <c r="AI275" s="68">
        <v>45656</v>
      </c>
      <c r="AJ275" s="55" t="s">
        <v>877</v>
      </c>
      <c r="AK275" s="2" t="s">
        <v>815</v>
      </c>
      <c r="AL275" s="55" t="s">
        <v>228</v>
      </c>
      <c r="AM275" s="55" t="s">
        <v>253</v>
      </c>
      <c r="AN275" s="55" t="s">
        <v>255</v>
      </c>
      <c r="AO275" s="122" t="s">
        <v>18</v>
      </c>
      <c r="AP275" s="69" t="s">
        <v>834</v>
      </c>
    </row>
    <row r="276" spans="1:42">
      <c r="A276" s="50">
        <f t="shared" si="13"/>
        <v>275</v>
      </c>
      <c r="B276" s="50" t="s">
        <v>1619</v>
      </c>
      <c r="C276" s="62">
        <v>2</v>
      </c>
      <c r="D276" s="144" t="str">
        <f t="shared" si="14"/>
        <v>[0-2]</v>
      </c>
      <c r="E276" s="132"/>
      <c r="F276" s="61" t="s">
        <v>865</v>
      </c>
      <c r="G276" s="61" t="s">
        <v>1014</v>
      </c>
      <c r="H276" s="89" t="s">
        <v>1620</v>
      </c>
      <c r="I276" s="162" t="s">
        <v>1611</v>
      </c>
      <c r="J276" s="61" t="s">
        <v>1697</v>
      </c>
      <c r="K276" s="62" t="s">
        <v>1698</v>
      </c>
      <c r="L276" s="64" t="s">
        <v>1573</v>
      </c>
      <c r="M276" s="62" t="s">
        <v>1616</v>
      </c>
      <c r="N276" s="2" t="s">
        <v>778</v>
      </c>
      <c r="O276" s="62" t="s">
        <v>14</v>
      </c>
      <c r="P276" s="65">
        <v>45655</v>
      </c>
      <c r="Q276" s="5" t="str">
        <f t="shared" si="15"/>
        <v>S52</v>
      </c>
      <c r="R276" s="65">
        <v>45656</v>
      </c>
      <c r="S276" s="67" t="s">
        <v>873</v>
      </c>
      <c r="T276" s="67" t="s">
        <v>873</v>
      </c>
      <c r="U276" s="67" t="s">
        <v>913</v>
      </c>
      <c r="V276" s="64" t="s">
        <v>1554</v>
      </c>
      <c r="W276" s="67" t="s">
        <v>913</v>
      </c>
      <c r="X276" s="67" t="s">
        <v>1621</v>
      </c>
      <c r="Y276" s="61" t="s">
        <v>1558</v>
      </c>
      <c r="Z276" s="61" t="s">
        <v>913</v>
      </c>
      <c r="AA276" s="61" t="s">
        <v>913</v>
      </c>
      <c r="AB276" s="61" t="s">
        <v>913</v>
      </c>
      <c r="AC276" s="62" t="s">
        <v>1603</v>
      </c>
      <c r="AD276" s="62" t="s">
        <v>873</v>
      </c>
      <c r="AE276" s="68" t="s">
        <v>873</v>
      </c>
      <c r="AF276" s="146" t="s">
        <v>1437</v>
      </c>
      <c r="AG276" s="50"/>
      <c r="AH276" s="62" t="s">
        <v>873</v>
      </c>
      <c r="AI276" s="65" t="s">
        <v>1417</v>
      </c>
      <c r="AJ276" s="55" t="s">
        <v>877</v>
      </c>
      <c r="AK276" s="2" t="s">
        <v>814</v>
      </c>
      <c r="AL276" s="55" t="s">
        <v>228</v>
      </c>
      <c r="AM276" s="55" t="s">
        <v>253</v>
      </c>
      <c r="AN276" s="55" t="s">
        <v>255</v>
      </c>
      <c r="AO276" s="55" t="s">
        <v>10</v>
      </c>
      <c r="AP276" s="69" t="s">
        <v>834</v>
      </c>
    </row>
    <row r="277" spans="1:42">
      <c r="A277" s="55">
        <f t="shared" si="13"/>
        <v>276</v>
      </c>
      <c r="B277" s="55" t="s">
        <v>1622</v>
      </c>
      <c r="C277" s="135">
        <v>20</v>
      </c>
      <c r="D277" s="147" t="str">
        <f t="shared" si="14"/>
        <v>[15-44]</v>
      </c>
      <c r="E277" s="136"/>
      <c r="F277" s="69" t="s">
        <v>865</v>
      </c>
      <c r="G277" s="69" t="s">
        <v>1623</v>
      </c>
      <c r="H277" s="137" t="s">
        <v>1624</v>
      </c>
      <c r="I277" s="161" t="s">
        <v>1322</v>
      </c>
      <c r="J277" s="135" t="s">
        <v>1691</v>
      </c>
      <c r="K277" s="135" t="s">
        <v>1692</v>
      </c>
      <c r="L277" s="148" t="s">
        <v>1573</v>
      </c>
      <c r="M277" s="135" t="s">
        <v>1616</v>
      </c>
      <c r="N277" s="2" t="s">
        <v>778</v>
      </c>
      <c r="O277" s="135" t="s">
        <v>14</v>
      </c>
      <c r="P277" s="138">
        <v>45655</v>
      </c>
      <c r="Q277" s="5" t="str">
        <f t="shared" si="15"/>
        <v>S52</v>
      </c>
      <c r="R277" s="138">
        <v>45656</v>
      </c>
      <c r="S277" s="107" t="s">
        <v>873</v>
      </c>
      <c r="T277" s="107" t="s">
        <v>913</v>
      </c>
      <c r="U277" s="107" t="s">
        <v>913</v>
      </c>
      <c r="V277" s="148" t="s">
        <v>1554</v>
      </c>
      <c r="W277" s="107" t="s">
        <v>913</v>
      </c>
      <c r="X277" s="107" t="s">
        <v>1419</v>
      </c>
      <c r="Y277" s="69" t="s">
        <v>1558</v>
      </c>
      <c r="Z277" s="69" t="s">
        <v>913</v>
      </c>
      <c r="AA277" s="69" t="s">
        <v>913</v>
      </c>
      <c r="AB277" s="69" t="s">
        <v>913</v>
      </c>
      <c r="AC277" s="135" t="s">
        <v>1574</v>
      </c>
      <c r="AD277" s="135" t="s">
        <v>873</v>
      </c>
      <c r="AE277" s="109" t="s">
        <v>873</v>
      </c>
      <c r="AF277" s="2" t="s">
        <v>892</v>
      </c>
      <c r="AG277" s="55"/>
      <c r="AH277" s="135" t="s">
        <v>873</v>
      </c>
      <c r="AI277" s="109">
        <v>45656</v>
      </c>
      <c r="AJ277" s="55" t="s">
        <v>877</v>
      </c>
      <c r="AK277" s="2" t="s">
        <v>815</v>
      </c>
      <c r="AL277" s="55" t="s">
        <v>228</v>
      </c>
      <c r="AM277" s="55" t="s">
        <v>253</v>
      </c>
      <c r="AN277" s="55" t="s">
        <v>255</v>
      </c>
      <c r="AO277" s="122" t="s">
        <v>18</v>
      </c>
      <c r="AP277" s="69" t="s">
        <v>834</v>
      </c>
    </row>
    <row r="278" spans="1:42">
      <c r="A278" s="50">
        <f t="shared" ref="A278:A310" si="16">A277+1</f>
        <v>277</v>
      </c>
      <c r="B278" s="50" t="s">
        <v>1744</v>
      </c>
      <c r="C278" s="62">
        <v>30</v>
      </c>
      <c r="D278" s="144" t="str">
        <f t="shared" ref="D278:D341" si="17">IF(C278="","",IF(C278&lt;=2,"[0-2]",IF(C278&lt;=4,"[2-4]",IF(C278&lt;=14,"[5-14]",IF(C278&lt;=44,"[15-44]",IF(C278&lt;=59,"[45-59]",IF(C278&gt;=60,"[60 et plus]")))))))</f>
        <v>[15-44]</v>
      </c>
      <c r="E278" s="62"/>
      <c r="F278" s="61" t="s">
        <v>896</v>
      </c>
      <c r="G278" s="61" t="s">
        <v>1084</v>
      </c>
      <c r="H278" s="89" t="s">
        <v>1745</v>
      </c>
      <c r="I278" s="163" t="s">
        <v>88</v>
      </c>
      <c r="J278" s="150" t="s">
        <v>1828</v>
      </c>
      <c r="K278" s="150" t="s">
        <v>1829</v>
      </c>
      <c r="L278" s="64" t="s">
        <v>1573</v>
      </c>
      <c r="M278" s="62" t="s">
        <v>253</v>
      </c>
      <c r="N278" s="2" t="s">
        <v>778</v>
      </c>
      <c r="O278" s="62" t="s">
        <v>14</v>
      </c>
      <c r="P278" s="65">
        <v>45656</v>
      </c>
      <c r="Q278" s="5" t="str">
        <f t="shared" si="15"/>
        <v>S1</v>
      </c>
      <c r="R278" s="65">
        <v>45657</v>
      </c>
      <c r="S278" s="67" t="s">
        <v>873</v>
      </c>
      <c r="T278" s="67" t="s">
        <v>873</v>
      </c>
      <c r="U278" s="67" t="s">
        <v>873</v>
      </c>
      <c r="V278" s="64" t="s">
        <v>873</v>
      </c>
      <c r="W278" s="67" t="s">
        <v>913</v>
      </c>
      <c r="X278" s="67" t="s">
        <v>1419</v>
      </c>
      <c r="Y278" s="61" t="s">
        <v>1558</v>
      </c>
      <c r="Z278" s="61" t="s">
        <v>913</v>
      </c>
      <c r="AA278" s="61" t="s">
        <v>913</v>
      </c>
      <c r="AB278" s="61" t="s">
        <v>913</v>
      </c>
      <c r="AC278" s="62" t="s">
        <v>1603</v>
      </c>
      <c r="AD278" s="62" t="s">
        <v>873</v>
      </c>
      <c r="AE278" s="68" t="s">
        <v>873</v>
      </c>
      <c r="AF278" s="2" t="s">
        <v>892</v>
      </c>
      <c r="AG278" s="50"/>
      <c r="AH278" s="62" t="s">
        <v>913</v>
      </c>
      <c r="AI278" s="68">
        <v>45657</v>
      </c>
      <c r="AJ278" s="55" t="s">
        <v>877</v>
      </c>
      <c r="AK278" s="2" t="s">
        <v>815</v>
      </c>
      <c r="AL278" s="55" t="s">
        <v>228</v>
      </c>
      <c r="AM278" s="55" t="s">
        <v>253</v>
      </c>
      <c r="AN278" s="55" t="s">
        <v>255</v>
      </c>
      <c r="AO278" s="122" t="s">
        <v>18</v>
      </c>
      <c r="AP278" s="62" t="s">
        <v>834</v>
      </c>
    </row>
    <row r="279" spans="1:42">
      <c r="A279" s="50">
        <f t="shared" si="16"/>
        <v>278</v>
      </c>
      <c r="B279" s="50" t="s">
        <v>1746</v>
      </c>
      <c r="C279" s="62">
        <v>13</v>
      </c>
      <c r="D279" s="144" t="str">
        <f t="shared" si="17"/>
        <v>[5-14]</v>
      </c>
      <c r="E279" s="62"/>
      <c r="F279" s="61" t="s">
        <v>865</v>
      </c>
      <c r="G279" s="61" t="s">
        <v>1010</v>
      </c>
      <c r="H279" s="89" t="s">
        <v>1747</v>
      </c>
      <c r="I279" s="163" t="s">
        <v>1748</v>
      </c>
      <c r="J279" s="150" t="s">
        <v>1828</v>
      </c>
      <c r="K279" s="150" t="s">
        <v>1829</v>
      </c>
      <c r="L279" s="64" t="s">
        <v>1573</v>
      </c>
      <c r="M279" s="62" t="s">
        <v>253</v>
      </c>
      <c r="N279" s="2" t="s">
        <v>778</v>
      </c>
      <c r="O279" s="62" t="s">
        <v>14</v>
      </c>
      <c r="P279" s="65">
        <v>45656</v>
      </c>
      <c r="Q279" s="5" t="str">
        <f t="shared" si="15"/>
        <v>S1</v>
      </c>
      <c r="R279" s="65">
        <v>45657</v>
      </c>
      <c r="S279" s="67" t="s">
        <v>873</v>
      </c>
      <c r="T279" s="67" t="s">
        <v>873</v>
      </c>
      <c r="U279" s="67" t="s">
        <v>873</v>
      </c>
      <c r="V279" s="64" t="s">
        <v>1554</v>
      </c>
      <c r="W279" s="67" t="s">
        <v>913</v>
      </c>
      <c r="X279" s="67" t="s">
        <v>1419</v>
      </c>
      <c r="Y279" s="61" t="s">
        <v>1558</v>
      </c>
      <c r="Z279" s="61" t="s">
        <v>913</v>
      </c>
      <c r="AA279" s="61" t="s">
        <v>913</v>
      </c>
      <c r="AB279" s="61" t="s">
        <v>913</v>
      </c>
      <c r="AC279" s="62" t="s">
        <v>1574</v>
      </c>
      <c r="AD279" s="62" t="s">
        <v>873</v>
      </c>
      <c r="AE279" s="68" t="s">
        <v>873</v>
      </c>
      <c r="AF279" s="2" t="s">
        <v>892</v>
      </c>
      <c r="AG279" s="50"/>
      <c r="AH279" s="62" t="s">
        <v>913</v>
      </c>
      <c r="AI279" s="68">
        <v>45657</v>
      </c>
      <c r="AJ279" s="55" t="s">
        <v>877</v>
      </c>
      <c r="AK279" s="2" t="s">
        <v>815</v>
      </c>
      <c r="AL279" s="55" t="s">
        <v>228</v>
      </c>
      <c r="AM279" s="55" t="s">
        <v>253</v>
      </c>
      <c r="AN279" s="55" t="s">
        <v>255</v>
      </c>
      <c r="AO279" s="122" t="s">
        <v>18</v>
      </c>
      <c r="AP279" s="62" t="s">
        <v>834</v>
      </c>
    </row>
    <row r="280" spans="1:42">
      <c r="A280" s="50">
        <f t="shared" si="16"/>
        <v>279</v>
      </c>
      <c r="B280" s="50" t="s">
        <v>1749</v>
      </c>
      <c r="C280" s="62">
        <v>24</v>
      </c>
      <c r="D280" s="144" t="str">
        <f t="shared" si="17"/>
        <v>[15-44]</v>
      </c>
      <c r="E280" s="62"/>
      <c r="F280" s="61" t="s">
        <v>865</v>
      </c>
      <c r="G280" s="61" t="s">
        <v>1750</v>
      </c>
      <c r="H280" s="89" t="s">
        <v>1751</v>
      </c>
      <c r="I280" s="163" t="s">
        <v>160</v>
      </c>
      <c r="J280" s="150" t="s">
        <v>1828</v>
      </c>
      <c r="K280" s="150" t="s">
        <v>1829</v>
      </c>
      <c r="L280" s="64" t="s">
        <v>1573</v>
      </c>
      <c r="M280" s="62" t="s">
        <v>253</v>
      </c>
      <c r="N280" s="2" t="s">
        <v>778</v>
      </c>
      <c r="O280" s="62" t="s">
        <v>14</v>
      </c>
      <c r="P280" s="65">
        <v>45656</v>
      </c>
      <c r="Q280" s="5" t="str">
        <f t="shared" si="15"/>
        <v>S1</v>
      </c>
      <c r="R280" s="65">
        <v>45657</v>
      </c>
      <c r="S280" s="67" t="s">
        <v>873</v>
      </c>
      <c r="T280" s="67" t="s">
        <v>873</v>
      </c>
      <c r="U280" s="67" t="s">
        <v>873</v>
      </c>
      <c r="V280" s="64" t="s">
        <v>1554</v>
      </c>
      <c r="W280" s="67" t="s">
        <v>913</v>
      </c>
      <c r="X280" s="67" t="s">
        <v>1419</v>
      </c>
      <c r="Y280" s="61" t="s">
        <v>1558</v>
      </c>
      <c r="Z280" s="61" t="s">
        <v>913</v>
      </c>
      <c r="AA280" s="61" t="s">
        <v>913</v>
      </c>
      <c r="AB280" s="61" t="s">
        <v>913</v>
      </c>
      <c r="AC280" s="62" t="s">
        <v>1574</v>
      </c>
      <c r="AD280" s="62" t="s">
        <v>873</v>
      </c>
      <c r="AE280" s="68" t="s">
        <v>873</v>
      </c>
      <c r="AF280" s="2" t="s">
        <v>892</v>
      </c>
      <c r="AG280" s="50"/>
      <c r="AH280" s="62" t="s">
        <v>913</v>
      </c>
      <c r="AI280" s="68">
        <v>45657</v>
      </c>
      <c r="AJ280" s="55" t="s">
        <v>877</v>
      </c>
      <c r="AK280" s="2" t="s">
        <v>815</v>
      </c>
      <c r="AL280" s="55" t="s">
        <v>228</v>
      </c>
      <c r="AM280" s="55" t="s">
        <v>253</v>
      </c>
      <c r="AN280" s="55" t="s">
        <v>255</v>
      </c>
      <c r="AO280" s="122" t="s">
        <v>18</v>
      </c>
      <c r="AP280" s="62" t="s">
        <v>834</v>
      </c>
    </row>
    <row r="281" spans="1:42">
      <c r="A281" s="50">
        <f t="shared" si="16"/>
        <v>280</v>
      </c>
      <c r="B281" s="50" t="s">
        <v>1752</v>
      </c>
      <c r="C281" s="62">
        <v>31</v>
      </c>
      <c r="D281" s="144" t="str">
        <f t="shared" si="17"/>
        <v>[15-44]</v>
      </c>
      <c r="E281" s="62"/>
      <c r="F281" s="61" t="s">
        <v>865</v>
      </c>
      <c r="G281" s="61" t="s">
        <v>1512</v>
      </c>
      <c r="H281" s="89" t="s">
        <v>1753</v>
      </c>
      <c r="I281" s="163" t="s">
        <v>160</v>
      </c>
      <c r="J281" s="150" t="s">
        <v>1835</v>
      </c>
      <c r="K281" s="150" t="s">
        <v>1836</v>
      </c>
      <c r="L281" s="64" t="s">
        <v>1573</v>
      </c>
      <c r="M281" s="62" t="s">
        <v>253</v>
      </c>
      <c r="N281" s="2" t="s">
        <v>778</v>
      </c>
      <c r="O281" s="62" t="s">
        <v>14</v>
      </c>
      <c r="P281" s="65">
        <v>45656</v>
      </c>
      <c r="Q281" s="5" t="str">
        <f t="shared" si="15"/>
        <v>S1</v>
      </c>
      <c r="R281" s="65">
        <v>45657</v>
      </c>
      <c r="S281" s="67" t="s">
        <v>873</v>
      </c>
      <c r="T281" s="67" t="s">
        <v>873</v>
      </c>
      <c r="U281" s="67" t="s">
        <v>873</v>
      </c>
      <c r="V281" s="64" t="s">
        <v>1554</v>
      </c>
      <c r="W281" s="67" t="s">
        <v>913</v>
      </c>
      <c r="X281" s="67" t="s">
        <v>1419</v>
      </c>
      <c r="Y281" s="61" t="s">
        <v>1558</v>
      </c>
      <c r="Z281" s="61" t="s">
        <v>913</v>
      </c>
      <c r="AA281" s="61" t="s">
        <v>913</v>
      </c>
      <c r="AB281" s="61" t="s">
        <v>913</v>
      </c>
      <c r="AC281" s="62" t="s">
        <v>1574</v>
      </c>
      <c r="AD281" s="62" t="s">
        <v>873</v>
      </c>
      <c r="AE281" s="68" t="s">
        <v>873</v>
      </c>
      <c r="AF281" s="2" t="s">
        <v>892</v>
      </c>
      <c r="AG281" s="50"/>
      <c r="AH281" s="62" t="s">
        <v>913</v>
      </c>
      <c r="AI281" s="68">
        <v>45657</v>
      </c>
      <c r="AJ281" s="55" t="s">
        <v>877</v>
      </c>
      <c r="AK281" s="2" t="s">
        <v>815</v>
      </c>
      <c r="AL281" s="55" t="s">
        <v>228</v>
      </c>
      <c r="AM281" s="55" t="s">
        <v>253</v>
      </c>
      <c r="AN281" s="55" t="s">
        <v>255</v>
      </c>
      <c r="AO281" s="122" t="s">
        <v>18</v>
      </c>
      <c r="AP281" s="62" t="s">
        <v>834</v>
      </c>
    </row>
    <row r="282" spans="1:42">
      <c r="A282" s="50">
        <f t="shared" si="16"/>
        <v>281</v>
      </c>
      <c r="B282" s="50" t="s">
        <v>1754</v>
      </c>
      <c r="C282" s="62">
        <v>20</v>
      </c>
      <c r="D282" s="144" t="str">
        <f t="shared" si="17"/>
        <v>[15-44]</v>
      </c>
      <c r="E282" s="62"/>
      <c r="F282" s="61" t="s">
        <v>865</v>
      </c>
      <c r="G282" s="61" t="s">
        <v>1755</v>
      </c>
      <c r="H282" s="89" t="s">
        <v>1756</v>
      </c>
      <c r="I282" s="163" t="s">
        <v>160</v>
      </c>
      <c r="J282" s="150" t="s">
        <v>1837</v>
      </c>
      <c r="K282" s="150" t="s">
        <v>1838</v>
      </c>
      <c r="L282" s="64" t="s">
        <v>1573</v>
      </c>
      <c r="M282" s="62" t="s">
        <v>253</v>
      </c>
      <c r="N282" s="2" t="s">
        <v>778</v>
      </c>
      <c r="O282" s="62" t="s">
        <v>14</v>
      </c>
      <c r="P282" s="65">
        <v>45655</v>
      </c>
      <c r="Q282" s="5" t="str">
        <f t="shared" si="15"/>
        <v>S52</v>
      </c>
      <c r="R282" s="65">
        <v>45657</v>
      </c>
      <c r="S282" s="67" t="s">
        <v>873</v>
      </c>
      <c r="T282" s="67" t="s">
        <v>873</v>
      </c>
      <c r="U282" s="67" t="s">
        <v>913</v>
      </c>
      <c r="V282" s="64" t="s">
        <v>1554</v>
      </c>
      <c r="W282" s="67" t="s">
        <v>913</v>
      </c>
      <c r="X282" s="67" t="s">
        <v>1419</v>
      </c>
      <c r="Y282" s="61" t="s">
        <v>1558</v>
      </c>
      <c r="Z282" s="61" t="s">
        <v>913</v>
      </c>
      <c r="AA282" s="61" t="s">
        <v>913</v>
      </c>
      <c r="AB282" s="61" t="s">
        <v>913</v>
      </c>
      <c r="AC282" s="62" t="s">
        <v>1574</v>
      </c>
      <c r="AD282" s="62" t="s">
        <v>873</v>
      </c>
      <c r="AE282" s="68" t="s">
        <v>873</v>
      </c>
      <c r="AF282" s="2" t="s">
        <v>892</v>
      </c>
      <c r="AG282" s="50"/>
      <c r="AH282" s="62" t="s">
        <v>913</v>
      </c>
      <c r="AI282" s="68">
        <v>45657</v>
      </c>
      <c r="AJ282" s="55" t="s">
        <v>877</v>
      </c>
      <c r="AK282" s="2" t="s">
        <v>815</v>
      </c>
      <c r="AL282" s="55" t="s">
        <v>228</v>
      </c>
      <c r="AM282" s="55" t="s">
        <v>253</v>
      </c>
      <c r="AN282" s="55" t="s">
        <v>255</v>
      </c>
      <c r="AO282" s="122" t="s">
        <v>18</v>
      </c>
      <c r="AP282" s="62" t="s">
        <v>834</v>
      </c>
    </row>
    <row r="283" spans="1:42">
      <c r="A283" s="50">
        <f t="shared" si="16"/>
        <v>282</v>
      </c>
      <c r="B283" s="50" t="s">
        <v>1757</v>
      </c>
      <c r="C283" s="62">
        <v>17</v>
      </c>
      <c r="D283" s="144" t="str">
        <f t="shared" si="17"/>
        <v>[15-44]</v>
      </c>
      <c r="E283" s="62"/>
      <c r="F283" s="61" t="s">
        <v>865</v>
      </c>
      <c r="G283" s="61" t="s">
        <v>1010</v>
      </c>
      <c r="H283" s="89" t="s">
        <v>1758</v>
      </c>
      <c r="I283" s="163" t="s">
        <v>164</v>
      </c>
      <c r="J283" s="150" t="s">
        <v>1830</v>
      </c>
      <c r="K283" s="150" t="s">
        <v>1831</v>
      </c>
      <c r="L283" s="64" t="s">
        <v>1573</v>
      </c>
      <c r="M283" s="62" t="s">
        <v>253</v>
      </c>
      <c r="N283" s="2" t="s">
        <v>778</v>
      </c>
      <c r="O283" s="62" t="s">
        <v>14</v>
      </c>
      <c r="P283" s="65">
        <v>45656</v>
      </c>
      <c r="Q283" s="5" t="str">
        <f t="shared" si="15"/>
        <v>S1</v>
      </c>
      <c r="R283" s="65">
        <v>45657</v>
      </c>
      <c r="S283" s="67" t="s">
        <v>873</v>
      </c>
      <c r="T283" s="67" t="s">
        <v>873</v>
      </c>
      <c r="U283" s="67" t="s">
        <v>873</v>
      </c>
      <c r="V283" s="64" t="s">
        <v>873</v>
      </c>
      <c r="W283" s="67" t="s">
        <v>913</v>
      </c>
      <c r="X283" s="67" t="s">
        <v>1419</v>
      </c>
      <c r="Y283" s="61" t="s">
        <v>1558</v>
      </c>
      <c r="Z283" s="61" t="s">
        <v>913</v>
      </c>
      <c r="AA283" s="61" t="s">
        <v>913</v>
      </c>
      <c r="AB283" s="61" t="s">
        <v>913</v>
      </c>
      <c r="AC283" s="62" t="s">
        <v>1603</v>
      </c>
      <c r="AD283" s="62" t="s">
        <v>873</v>
      </c>
      <c r="AE283" s="68" t="s">
        <v>873</v>
      </c>
      <c r="AF283" s="146" t="s">
        <v>1437</v>
      </c>
      <c r="AG283" s="50"/>
      <c r="AH283" s="62" t="s">
        <v>873</v>
      </c>
      <c r="AI283" s="65" t="s">
        <v>1417</v>
      </c>
      <c r="AJ283" s="55" t="s">
        <v>877</v>
      </c>
      <c r="AK283" s="2" t="s">
        <v>814</v>
      </c>
      <c r="AL283" s="55" t="s">
        <v>228</v>
      </c>
      <c r="AM283" s="55" t="s">
        <v>253</v>
      </c>
      <c r="AN283" s="55" t="s">
        <v>255</v>
      </c>
      <c r="AO283" s="55" t="s">
        <v>10</v>
      </c>
      <c r="AP283" s="62" t="s">
        <v>834</v>
      </c>
    </row>
    <row r="284" spans="1:42">
      <c r="A284" s="50">
        <f t="shared" si="16"/>
        <v>283</v>
      </c>
      <c r="B284" s="50" t="s">
        <v>1759</v>
      </c>
      <c r="C284" s="62">
        <v>24</v>
      </c>
      <c r="D284" s="144" t="str">
        <f t="shared" si="17"/>
        <v>[15-44]</v>
      </c>
      <c r="E284" s="62"/>
      <c r="F284" s="61" t="s">
        <v>865</v>
      </c>
      <c r="G284" s="61" t="s">
        <v>889</v>
      </c>
      <c r="H284" s="89" t="s">
        <v>1760</v>
      </c>
      <c r="I284" s="163" t="s">
        <v>160</v>
      </c>
      <c r="J284" s="150" t="s">
        <v>1837</v>
      </c>
      <c r="K284" s="150" t="s">
        <v>1838</v>
      </c>
      <c r="L284" s="64" t="s">
        <v>1573</v>
      </c>
      <c r="M284" s="62" t="s">
        <v>253</v>
      </c>
      <c r="N284" s="2" t="s">
        <v>778</v>
      </c>
      <c r="O284" s="62" t="s">
        <v>14</v>
      </c>
      <c r="P284" s="65">
        <v>45648</v>
      </c>
      <c r="Q284" s="5" t="str">
        <f t="shared" si="15"/>
        <v>S51</v>
      </c>
      <c r="R284" s="65">
        <v>45657</v>
      </c>
      <c r="S284" s="67" t="s">
        <v>873</v>
      </c>
      <c r="T284" s="67" t="s">
        <v>913</v>
      </c>
      <c r="U284" s="67" t="s">
        <v>913</v>
      </c>
      <c r="V284" s="64" t="s">
        <v>1554</v>
      </c>
      <c r="W284" s="67" t="s">
        <v>913</v>
      </c>
      <c r="X284" s="67" t="s">
        <v>1419</v>
      </c>
      <c r="Y284" s="61" t="s">
        <v>1558</v>
      </c>
      <c r="Z284" s="61" t="s">
        <v>913</v>
      </c>
      <c r="AA284" s="61" t="s">
        <v>913</v>
      </c>
      <c r="AB284" s="61" t="s">
        <v>913</v>
      </c>
      <c r="AC284" s="62" t="s">
        <v>1574</v>
      </c>
      <c r="AD284" s="62" t="s">
        <v>873</v>
      </c>
      <c r="AE284" s="68" t="s">
        <v>873</v>
      </c>
      <c r="AF284" s="2" t="s">
        <v>892</v>
      </c>
      <c r="AG284" s="50"/>
      <c r="AH284" s="62" t="s">
        <v>913</v>
      </c>
      <c r="AI284" s="68">
        <v>45657</v>
      </c>
      <c r="AJ284" s="55" t="s">
        <v>877</v>
      </c>
      <c r="AK284" s="2" t="s">
        <v>815</v>
      </c>
      <c r="AL284" s="55" t="s">
        <v>228</v>
      </c>
      <c r="AM284" s="55" t="s">
        <v>253</v>
      </c>
      <c r="AN284" s="55" t="s">
        <v>255</v>
      </c>
      <c r="AO284" s="122" t="s">
        <v>18</v>
      </c>
      <c r="AP284" s="62" t="s">
        <v>834</v>
      </c>
    </row>
    <row r="285" spans="1:42">
      <c r="A285" s="50">
        <f t="shared" si="16"/>
        <v>284</v>
      </c>
      <c r="B285" s="50" t="s">
        <v>1761</v>
      </c>
      <c r="C285" s="62">
        <v>9</v>
      </c>
      <c r="D285" s="144" t="str">
        <f t="shared" si="17"/>
        <v>[5-14]</v>
      </c>
      <c r="E285" s="62"/>
      <c r="F285" s="61" t="s">
        <v>865</v>
      </c>
      <c r="G285" s="61" t="s">
        <v>1010</v>
      </c>
      <c r="H285" s="89" t="s">
        <v>1762</v>
      </c>
      <c r="I285" s="163" t="s">
        <v>1763</v>
      </c>
      <c r="J285" s="150" t="s">
        <v>1828</v>
      </c>
      <c r="K285" s="150" t="s">
        <v>1829</v>
      </c>
      <c r="L285" s="64" t="s">
        <v>1573</v>
      </c>
      <c r="M285" s="62" t="s">
        <v>253</v>
      </c>
      <c r="N285" s="2" t="s">
        <v>778</v>
      </c>
      <c r="O285" s="62" t="s">
        <v>14</v>
      </c>
      <c r="P285" s="65">
        <v>45654</v>
      </c>
      <c r="Q285" s="5" t="str">
        <f t="shared" si="15"/>
        <v>S52</v>
      </c>
      <c r="R285" s="65">
        <v>45657</v>
      </c>
      <c r="S285" s="67" t="s">
        <v>873</v>
      </c>
      <c r="T285" s="67" t="s">
        <v>913</v>
      </c>
      <c r="U285" s="67" t="s">
        <v>913</v>
      </c>
      <c r="V285" s="64" t="s">
        <v>1554</v>
      </c>
      <c r="W285" s="67" t="s">
        <v>913</v>
      </c>
      <c r="X285" s="67" t="s">
        <v>1419</v>
      </c>
      <c r="Y285" s="61" t="s">
        <v>1558</v>
      </c>
      <c r="Z285" s="61" t="s">
        <v>913</v>
      </c>
      <c r="AA285" s="61" t="s">
        <v>913</v>
      </c>
      <c r="AB285" s="61" t="s">
        <v>913</v>
      </c>
      <c r="AC285" s="62" t="s">
        <v>1574</v>
      </c>
      <c r="AD285" s="62" t="s">
        <v>873</v>
      </c>
      <c r="AE285" s="68" t="s">
        <v>873</v>
      </c>
      <c r="AF285" s="2" t="s">
        <v>892</v>
      </c>
      <c r="AG285" s="50"/>
      <c r="AH285" s="62" t="s">
        <v>913</v>
      </c>
      <c r="AI285" s="68">
        <v>45657</v>
      </c>
      <c r="AJ285" s="55" t="s">
        <v>877</v>
      </c>
      <c r="AK285" s="2" t="s">
        <v>815</v>
      </c>
      <c r="AL285" s="55" t="s">
        <v>228</v>
      </c>
      <c r="AM285" s="55" t="s">
        <v>253</v>
      </c>
      <c r="AN285" s="55" t="s">
        <v>255</v>
      </c>
      <c r="AO285" s="122" t="s">
        <v>18</v>
      </c>
      <c r="AP285" s="62" t="s">
        <v>834</v>
      </c>
    </row>
    <row r="286" spans="1:42">
      <c r="A286" s="50">
        <f t="shared" si="16"/>
        <v>285</v>
      </c>
      <c r="B286" s="50" t="s">
        <v>1764</v>
      </c>
      <c r="C286" s="61">
        <v>1</v>
      </c>
      <c r="D286" s="144" t="str">
        <f t="shared" si="17"/>
        <v>[0-2]</v>
      </c>
      <c r="E286" s="62"/>
      <c r="F286" s="61" t="s">
        <v>865</v>
      </c>
      <c r="G286" s="61" t="s">
        <v>1014</v>
      </c>
      <c r="H286" s="89" t="s">
        <v>1765</v>
      </c>
      <c r="I286" s="163" t="s">
        <v>160</v>
      </c>
      <c r="J286" s="150" t="s">
        <v>1837</v>
      </c>
      <c r="K286" s="150" t="s">
        <v>1838</v>
      </c>
      <c r="L286" s="64" t="s">
        <v>1573</v>
      </c>
      <c r="M286" s="62" t="s">
        <v>253</v>
      </c>
      <c r="N286" s="2" t="s">
        <v>778</v>
      </c>
      <c r="O286" s="62" t="s">
        <v>14</v>
      </c>
      <c r="P286" s="65">
        <v>45656</v>
      </c>
      <c r="Q286" s="5" t="str">
        <f t="shared" si="15"/>
        <v>S1</v>
      </c>
      <c r="R286" s="65">
        <v>45657</v>
      </c>
      <c r="S286" s="67" t="s">
        <v>873</v>
      </c>
      <c r="T286" s="67" t="s">
        <v>913</v>
      </c>
      <c r="U286" s="67" t="s">
        <v>873</v>
      </c>
      <c r="V286" s="64" t="s">
        <v>873</v>
      </c>
      <c r="W286" s="67" t="s">
        <v>913</v>
      </c>
      <c r="X286" s="67" t="s">
        <v>1419</v>
      </c>
      <c r="Y286" s="61" t="s">
        <v>1558</v>
      </c>
      <c r="Z286" s="61" t="s">
        <v>913</v>
      </c>
      <c r="AA286" s="61" t="s">
        <v>913</v>
      </c>
      <c r="AB286" s="61" t="s">
        <v>913</v>
      </c>
      <c r="AC286" s="62" t="s">
        <v>1574</v>
      </c>
      <c r="AD286" s="62" t="s">
        <v>873</v>
      </c>
      <c r="AE286" s="68" t="s">
        <v>873</v>
      </c>
      <c r="AF286" s="2" t="s">
        <v>892</v>
      </c>
      <c r="AG286" s="50"/>
      <c r="AH286" s="62" t="s">
        <v>913</v>
      </c>
      <c r="AI286" s="68">
        <v>45657</v>
      </c>
      <c r="AJ286" s="55" t="s">
        <v>877</v>
      </c>
      <c r="AK286" s="2" t="s">
        <v>815</v>
      </c>
      <c r="AL286" s="55" t="s">
        <v>228</v>
      </c>
      <c r="AM286" s="55" t="s">
        <v>253</v>
      </c>
      <c r="AN286" s="55" t="s">
        <v>255</v>
      </c>
      <c r="AO286" s="122" t="s">
        <v>18</v>
      </c>
      <c r="AP286" s="62" t="s">
        <v>834</v>
      </c>
    </row>
    <row r="287" spans="1:42">
      <c r="A287" s="50">
        <f t="shared" si="16"/>
        <v>286</v>
      </c>
      <c r="B287" s="50" t="s">
        <v>1766</v>
      </c>
      <c r="C287" s="62">
        <v>18</v>
      </c>
      <c r="D287" s="144" t="str">
        <f t="shared" si="17"/>
        <v>[15-44]</v>
      </c>
      <c r="E287" s="62"/>
      <c r="F287" s="61" t="s">
        <v>896</v>
      </c>
      <c r="G287" s="61" t="s">
        <v>1767</v>
      </c>
      <c r="H287" s="89" t="s">
        <v>1768</v>
      </c>
      <c r="I287" s="163" t="s">
        <v>88</v>
      </c>
      <c r="J287" s="150" t="s">
        <v>1828</v>
      </c>
      <c r="K287" s="150" t="s">
        <v>1829</v>
      </c>
      <c r="L287" s="64" t="s">
        <v>1573</v>
      </c>
      <c r="M287" s="62" t="s">
        <v>253</v>
      </c>
      <c r="N287" s="2" t="s">
        <v>778</v>
      </c>
      <c r="O287" s="62" t="s">
        <v>14</v>
      </c>
      <c r="P287" s="65">
        <v>45656</v>
      </c>
      <c r="Q287" s="5" t="str">
        <f t="shared" si="15"/>
        <v>S1</v>
      </c>
      <c r="R287" s="65">
        <v>45657</v>
      </c>
      <c r="S287" s="67" t="s">
        <v>873</v>
      </c>
      <c r="T287" s="67" t="s">
        <v>873</v>
      </c>
      <c r="U287" s="67" t="s">
        <v>873</v>
      </c>
      <c r="V287" s="64" t="s">
        <v>1554</v>
      </c>
      <c r="W287" s="67" t="s">
        <v>913</v>
      </c>
      <c r="X287" s="67" t="s">
        <v>1419</v>
      </c>
      <c r="Y287" s="61" t="s">
        <v>1558</v>
      </c>
      <c r="Z287" s="61" t="s">
        <v>913</v>
      </c>
      <c r="AA287" s="61" t="s">
        <v>913</v>
      </c>
      <c r="AB287" s="61" t="s">
        <v>913</v>
      </c>
      <c r="AC287" s="62" t="s">
        <v>1574</v>
      </c>
      <c r="AD287" s="62" t="s">
        <v>873</v>
      </c>
      <c r="AE287" s="68" t="s">
        <v>873</v>
      </c>
      <c r="AF287" s="2" t="s">
        <v>892</v>
      </c>
      <c r="AG287" s="50"/>
      <c r="AH287" s="62" t="s">
        <v>913</v>
      </c>
      <c r="AI287" s="68">
        <v>45657</v>
      </c>
      <c r="AJ287" s="55" t="s">
        <v>877</v>
      </c>
      <c r="AK287" s="2" t="s">
        <v>815</v>
      </c>
      <c r="AL287" s="55" t="s">
        <v>228</v>
      </c>
      <c r="AM287" s="55" t="s">
        <v>253</v>
      </c>
      <c r="AN287" s="55" t="s">
        <v>255</v>
      </c>
      <c r="AO287" s="122" t="s">
        <v>18</v>
      </c>
      <c r="AP287" s="62" t="s">
        <v>834</v>
      </c>
    </row>
    <row r="288" spans="1:42">
      <c r="A288" s="50">
        <f t="shared" si="16"/>
        <v>287</v>
      </c>
      <c r="B288" s="50" t="s">
        <v>1769</v>
      </c>
      <c r="C288" s="62">
        <v>1</v>
      </c>
      <c r="D288" s="144" t="str">
        <f t="shared" si="17"/>
        <v>[0-2]</v>
      </c>
      <c r="E288" s="62"/>
      <c r="F288" s="61" t="s">
        <v>865</v>
      </c>
      <c r="G288" s="61" t="s">
        <v>1014</v>
      </c>
      <c r="H288" s="89" t="s">
        <v>1770</v>
      </c>
      <c r="I288" s="163" t="s">
        <v>1771</v>
      </c>
      <c r="J288" s="150" t="s">
        <v>1828</v>
      </c>
      <c r="K288" s="150" t="s">
        <v>1829</v>
      </c>
      <c r="L288" s="64" t="s">
        <v>1573</v>
      </c>
      <c r="M288" s="62" t="s">
        <v>253</v>
      </c>
      <c r="N288" s="2" t="s">
        <v>778</v>
      </c>
      <c r="O288" s="62" t="s">
        <v>14</v>
      </c>
      <c r="P288" s="65">
        <v>45654</v>
      </c>
      <c r="Q288" s="5" t="str">
        <f t="shared" si="15"/>
        <v>S52</v>
      </c>
      <c r="R288" s="65">
        <v>45657</v>
      </c>
      <c r="S288" s="67" t="s">
        <v>873</v>
      </c>
      <c r="T288" s="67" t="s">
        <v>873</v>
      </c>
      <c r="U288" s="67" t="s">
        <v>873</v>
      </c>
      <c r="V288" s="64" t="s">
        <v>1554</v>
      </c>
      <c r="W288" s="67" t="s">
        <v>913</v>
      </c>
      <c r="X288" s="67" t="s">
        <v>1419</v>
      </c>
      <c r="Y288" s="61" t="s">
        <v>1558</v>
      </c>
      <c r="Z288" s="61" t="s">
        <v>913</v>
      </c>
      <c r="AA288" s="61" t="s">
        <v>913</v>
      </c>
      <c r="AB288" s="61" t="s">
        <v>913</v>
      </c>
      <c r="AC288" s="62" t="s">
        <v>1603</v>
      </c>
      <c r="AD288" s="62" t="s">
        <v>873</v>
      </c>
      <c r="AE288" s="68" t="s">
        <v>873</v>
      </c>
      <c r="AF288" s="2" t="s">
        <v>892</v>
      </c>
      <c r="AG288" s="50"/>
      <c r="AH288" s="62" t="s">
        <v>913</v>
      </c>
      <c r="AI288" s="68">
        <v>45657</v>
      </c>
      <c r="AJ288" s="55" t="s">
        <v>877</v>
      </c>
      <c r="AK288" s="2" t="s">
        <v>815</v>
      </c>
      <c r="AL288" s="55" t="s">
        <v>228</v>
      </c>
      <c r="AM288" s="55" t="s">
        <v>253</v>
      </c>
      <c r="AN288" s="55" t="s">
        <v>255</v>
      </c>
      <c r="AO288" s="122" t="s">
        <v>18</v>
      </c>
      <c r="AP288" s="62" t="s">
        <v>834</v>
      </c>
    </row>
    <row r="289" spans="1:42">
      <c r="A289" s="50">
        <f t="shared" si="16"/>
        <v>288</v>
      </c>
      <c r="B289" s="50" t="s">
        <v>1772</v>
      </c>
      <c r="C289" s="62">
        <v>3</v>
      </c>
      <c r="D289" s="144" t="str">
        <f t="shared" si="17"/>
        <v>[2-4]</v>
      </c>
      <c r="E289" s="62"/>
      <c r="F289" s="61" t="s">
        <v>896</v>
      </c>
      <c r="G289" s="61" t="s">
        <v>1014</v>
      </c>
      <c r="H289" s="89" t="s">
        <v>1773</v>
      </c>
      <c r="I289" s="163" t="s">
        <v>1774</v>
      </c>
      <c r="J289" s="150" t="s">
        <v>1828</v>
      </c>
      <c r="K289" s="150" t="s">
        <v>1829</v>
      </c>
      <c r="L289" s="64" t="s">
        <v>1573</v>
      </c>
      <c r="M289" s="62" t="s">
        <v>253</v>
      </c>
      <c r="N289" s="2" t="s">
        <v>778</v>
      </c>
      <c r="O289" s="62" t="s">
        <v>14</v>
      </c>
      <c r="P289" s="65">
        <v>45657</v>
      </c>
      <c r="Q289" s="5" t="str">
        <f t="shared" si="15"/>
        <v>S1</v>
      </c>
      <c r="R289" s="65">
        <v>45657</v>
      </c>
      <c r="S289" s="67" t="s">
        <v>873</v>
      </c>
      <c r="T289" s="67" t="s">
        <v>873</v>
      </c>
      <c r="U289" s="67" t="s">
        <v>873</v>
      </c>
      <c r="V289" s="64" t="s">
        <v>1554</v>
      </c>
      <c r="W289" s="67" t="s">
        <v>913</v>
      </c>
      <c r="X289" s="67" t="s">
        <v>1419</v>
      </c>
      <c r="Y289" s="61" t="s">
        <v>1558</v>
      </c>
      <c r="Z289" s="61" t="s">
        <v>913</v>
      </c>
      <c r="AA289" s="61" t="s">
        <v>913</v>
      </c>
      <c r="AB289" s="61" t="s">
        <v>913</v>
      </c>
      <c r="AC289" s="62" t="s">
        <v>874</v>
      </c>
      <c r="AD289" s="62" t="s">
        <v>873</v>
      </c>
      <c r="AE289" s="68" t="s">
        <v>873</v>
      </c>
      <c r="AF289" s="2" t="s">
        <v>892</v>
      </c>
      <c r="AG289" s="50"/>
      <c r="AH289" s="62" t="s">
        <v>913</v>
      </c>
      <c r="AI289" s="68">
        <v>45657</v>
      </c>
      <c r="AJ289" s="55" t="s">
        <v>877</v>
      </c>
      <c r="AK289" s="2" t="s">
        <v>815</v>
      </c>
      <c r="AL289" s="55" t="s">
        <v>228</v>
      </c>
      <c r="AM289" s="55" t="s">
        <v>253</v>
      </c>
      <c r="AN289" s="55" t="s">
        <v>255</v>
      </c>
      <c r="AO289" s="122" t="s">
        <v>18</v>
      </c>
      <c r="AP289" s="62" t="s">
        <v>834</v>
      </c>
    </row>
    <row r="290" spans="1:42">
      <c r="A290" s="50">
        <f t="shared" si="16"/>
        <v>289</v>
      </c>
      <c r="B290" s="50" t="s">
        <v>1775</v>
      </c>
      <c r="C290" s="62">
        <v>2</v>
      </c>
      <c r="D290" s="144" t="str">
        <f t="shared" si="17"/>
        <v>[0-2]</v>
      </c>
      <c r="E290" s="62"/>
      <c r="F290" s="61" t="s">
        <v>896</v>
      </c>
      <c r="G290" s="61" t="s">
        <v>1014</v>
      </c>
      <c r="H290" s="89" t="s">
        <v>1776</v>
      </c>
      <c r="I290" s="163" t="s">
        <v>1777</v>
      </c>
      <c r="J290" s="150" t="s">
        <v>1828</v>
      </c>
      <c r="K290" s="150" t="s">
        <v>1829</v>
      </c>
      <c r="L290" s="64" t="s">
        <v>1573</v>
      </c>
      <c r="M290" s="62" t="s">
        <v>253</v>
      </c>
      <c r="N290" s="2" t="s">
        <v>778</v>
      </c>
      <c r="O290" s="62" t="s">
        <v>14</v>
      </c>
      <c r="P290" s="65">
        <v>45653</v>
      </c>
      <c r="Q290" s="5" t="str">
        <f t="shared" si="15"/>
        <v>S52</v>
      </c>
      <c r="R290" s="65">
        <v>45658</v>
      </c>
      <c r="S290" s="67" t="s">
        <v>873</v>
      </c>
      <c r="T290" s="67" t="s">
        <v>873</v>
      </c>
      <c r="U290" s="67" t="s">
        <v>873</v>
      </c>
      <c r="V290" s="64" t="s">
        <v>873</v>
      </c>
      <c r="W290" s="67" t="s">
        <v>913</v>
      </c>
      <c r="X290" s="67" t="s">
        <v>1419</v>
      </c>
      <c r="Y290" s="61" t="s">
        <v>1558</v>
      </c>
      <c r="Z290" s="61" t="s">
        <v>913</v>
      </c>
      <c r="AA290" s="61" t="s">
        <v>913</v>
      </c>
      <c r="AB290" s="61" t="s">
        <v>913</v>
      </c>
      <c r="AC290" s="62" t="s">
        <v>874</v>
      </c>
      <c r="AD290" s="62" t="s">
        <v>873</v>
      </c>
      <c r="AE290" s="68" t="s">
        <v>873</v>
      </c>
      <c r="AF290" s="2" t="s">
        <v>892</v>
      </c>
      <c r="AG290" s="50"/>
      <c r="AH290" s="62" t="s">
        <v>913</v>
      </c>
      <c r="AI290" s="65">
        <v>45658</v>
      </c>
      <c r="AJ290" s="55" t="s">
        <v>877</v>
      </c>
      <c r="AK290" s="2" t="s">
        <v>815</v>
      </c>
      <c r="AL290" s="55" t="s">
        <v>228</v>
      </c>
      <c r="AM290" s="55" t="s">
        <v>253</v>
      </c>
      <c r="AN290" s="55" t="s">
        <v>255</v>
      </c>
      <c r="AO290" s="122" t="s">
        <v>18</v>
      </c>
      <c r="AP290" s="62" t="s">
        <v>834</v>
      </c>
    </row>
    <row r="291" spans="1:42">
      <c r="A291" s="50">
        <f t="shared" si="16"/>
        <v>290</v>
      </c>
      <c r="B291" s="50" t="s">
        <v>1778</v>
      </c>
      <c r="C291" s="62">
        <v>27</v>
      </c>
      <c r="D291" s="144" t="str">
        <f t="shared" si="17"/>
        <v>[15-44]</v>
      </c>
      <c r="E291" s="62"/>
      <c r="F291" s="61" t="s">
        <v>865</v>
      </c>
      <c r="G291" s="61" t="s">
        <v>1549</v>
      </c>
      <c r="H291" s="89" t="s">
        <v>1779</v>
      </c>
      <c r="I291" s="163" t="s">
        <v>1832</v>
      </c>
      <c r="J291" s="150" t="s">
        <v>1828</v>
      </c>
      <c r="K291" s="150" t="s">
        <v>1829</v>
      </c>
      <c r="L291" s="64" t="s">
        <v>1573</v>
      </c>
      <c r="M291" s="62" t="s">
        <v>253</v>
      </c>
      <c r="N291" s="2" t="s">
        <v>778</v>
      </c>
      <c r="O291" s="62" t="s">
        <v>14</v>
      </c>
      <c r="P291" s="65">
        <v>45656</v>
      </c>
      <c r="Q291" s="5" t="str">
        <f t="shared" si="15"/>
        <v>S1</v>
      </c>
      <c r="R291" s="65">
        <v>45658</v>
      </c>
      <c r="S291" s="67" t="s">
        <v>873</v>
      </c>
      <c r="T291" s="67" t="s">
        <v>873</v>
      </c>
      <c r="U291" s="67" t="s">
        <v>873</v>
      </c>
      <c r="V291" s="64" t="s">
        <v>1554</v>
      </c>
      <c r="W291" s="67" t="s">
        <v>913</v>
      </c>
      <c r="X291" s="67" t="s">
        <v>1419</v>
      </c>
      <c r="Y291" s="61" t="s">
        <v>1558</v>
      </c>
      <c r="Z291" s="61" t="s">
        <v>913</v>
      </c>
      <c r="AA291" s="61" t="s">
        <v>913</v>
      </c>
      <c r="AB291" s="61" t="s">
        <v>913</v>
      </c>
      <c r="AC291" s="62" t="s">
        <v>1603</v>
      </c>
      <c r="AD291" s="62" t="s">
        <v>873</v>
      </c>
      <c r="AE291" s="68" t="s">
        <v>873</v>
      </c>
      <c r="AF291" s="2" t="s">
        <v>892</v>
      </c>
      <c r="AG291" s="50"/>
      <c r="AH291" s="62" t="s">
        <v>913</v>
      </c>
      <c r="AI291" s="65">
        <v>45658</v>
      </c>
      <c r="AJ291" s="55" t="s">
        <v>877</v>
      </c>
      <c r="AK291" s="2" t="s">
        <v>815</v>
      </c>
      <c r="AL291" s="55" t="s">
        <v>228</v>
      </c>
      <c r="AM291" s="55" t="s">
        <v>253</v>
      </c>
      <c r="AN291" s="55" t="s">
        <v>255</v>
      </c>
      <c r="AO291" s="122" t="s">
        <v>18</v>
      </c>
      <c r="AP291" s="62" t="s">
        <v>834</v>
      </c>
    </row>
    <row r="292" spans="1:42">
      <c r="A292" s="50">
        <f t="shared" si="16"/>
        <v>291</v>
      </c>
      <c r="B292" s="50" t="s">
        <v>1780</v>
      </c>
      <c r="C292" s="62">
        <v>20</v>
      </c>
      <c r="D292" s="144" t="str">
        <f t="shared" si="17"/>
        <v>[15-44]</v>
      </c>
      <c r="E292" s="62"/>
      <c r="F292" s="61" t="s">
        <v>896</v>
      </c>
      <c r="G292" s="61" t="s">
        <v>1084</v>
      </c>
      <c r="H292" s="89" t="s">
        <v>1781</v>
      </c>
      <c r="I292" s="139" t="s">
        <v>1322</v>
      </c>
      <c r="J292" s="150" t="s">
        <v>1835</v>
      </c>
      <c r="K292" s="150" t="s">
        <v>1836</v>
      </c>
      <c r="L292" s="64" t="s">
        <v>1573</v>
      </c>
      <c r="M292" s="62" t="s">
        <v>253</v>
      </c>
      <c r="N292" s="2" t="s">
        <v>778</v>
      </c>
      <c r="O292" s="62" t="s">
        <v>14</v>
      </c>
      <c r="P292" s="65">
        <v>45657</v>
      </c>
      <c r="Q292" s="5" t="str">
        <f t="shared" si="15"/>
        <v>S1</v>
      </c>
      <c r="R292" s="65">
        <v>45658</v>
      </c>
      <c r="S292" s="67" t="s">
        <v>873</v>
      </c>
      <c r="T292" s="67" t="s">
        <v>913</v>
      </c>
      <c r="U292" s="67" t="s">
        <v>873</v>
      </c>
      <c r="V292" s="64" t="s">
        <v>1554</v>
      </c>
      <c r="W292" s="67" t="s">
        <v>913</v>
      </c>
      <c r="X292" s="67" t="s">
        <v>1419</v>
      </c>
      <c r="Y292" s="61" t="s">
        <v>1558</v>
      </c>
      <c r="Z292" s="61" t="s">
        <v>913</v>
      </c>
      <c r="AA292" s="61" t="s">
        <v>913</v>
      </c>
      <c r="AB292" s="61" t="s">
        <v>913</v>
      </c>
      <c r="AC292" s="62" t="s">
        <v>1603</v>
      </c>
      <c r="AD292" s="62" t="s">
        <v>873</v>
      </c>
      <c r="AE292" s="68" t="s">
        <v>873</v>
      </c>
      <c r="AF292" s="2" t="s">
        <v>892</v>
      </c>
      <c r="AG292" s="50"/>
      <c r="AH292" s="62" t="s">
        <v>913</v>
      </c>
      <c r="AI292" s="65">
        <v>45658</v>
      </c>
      <c r="AJ292" s="55" t="s">
        <v>877</v>
      </c>
      <c r="AK292" s="2" t="s">
        <v>815</v>
      </c>
      <c r="AL292" s="55" t="s">
        <v>228</v>
      </c>
      <c r="AM292" s="55" t="s">
        <v>253</v>
      </c>
      <c r="AN292" s="55" t="s">
        <v>255</v>
      </c>
      <c r="AO292" s="122" t="s">
        <v>18</v>
      </c>
      <c r="AP292" s="62" t="s">
        <v>834</v>
      </c>
    </row>
    <row r="293" spans="1:42">
      <c r="A293" s="50">
        <f t="shared" si="16"/>
        <v>292</v>
      </c>
      <c r="B293" s="50" t="s">
        <v>1782</v>
      </c>
      <c r="C293" s="62">
        <v>4</v>
      </c>
      <c r="D293" s="144" t="str">
        <f t="shared" si="17"/>
        <v>[2-4]</v>
      </c>
      <c r="E293" s="62"/>
      <c r="F293" s="61" t="s">
        <v>865</v>
      </c>
      <c r="G293" s="61" t="s">
        <v>1014</v>
      </c>
      <c r="H293" s="89" t="s">
        <v>1783</v>
      </c>
      <c r="I293" s="139" t="s">
        <v>1784</v>
      </c>
      <c r="J293" s="150" t="s">
        <v>1837</v>
      </c>
      <c r="K293" s="150" t="s">
        <v>1838</v>
      </c>
      <c r="L293" s="64" t="s">
        <v>1573</v>
      </c>
      <c r="M293" s="62" t="s">
        <v>253</v>
      </c>
      <c r="N293" s="2" t="s">
        <v>778</v>
      </c>
      <c r="O293" s="62" t="s">
        <v>14</v>
      </c>
      <c r="P293" s="65">
        <v>45657</v>
      </c>
      <c r="Q293" s="5" t="str">
        <f t="shared" si="15"/>
        <v>S1</v>
      </c>
      <c r="R293" s="65">
        <v>45658</v>
      </c>
      <c r="S293" s="67" t="s">
        <v>873</v>
      </c>
      <c r="T293" s="67" t="s">
        <v>873</v>
      </c>
      <c r="U293" s="67" t="s">
        <v>873</v>
      </c>
      <c r="V293" s="64" t="s">
        <v>1554</v>
      </c>
      <c r="W293" s="67" t="s">
        <v>913</v>
      </c>
      <c r="X293" s="67" t="s">
        <v>1419</v>
      </c>
      <c r="Y293" s="61" t="s">
        <v>1558</v>
      </c>
      <c r="Z293" s="61" t="s">
        <v>913</v>
      </c>
      <c r="AA293" s="61" t="s">
        <v>913</v>
      </c>
      <c r="AB293" s="61" t="s">
        <v>913</v>
      </c>
      <c r="AC293" s="62" t="s">
        <v>1603</v>
      </c>
      <c r="AD293" s="62" t="s">
        <v>873</v>
      </c>
      <c r="AE293" s="68" t="s">
        <v>873</v>
      </c>
      <c r="AF293" s="2" t="s">
        <v>892</v>
      </c>
      <c r="AG293" s="50"/>
      <c r="AH293" s="62" t="s">
        <v>913</v>
      </c>
      <c r="AI293" s="65">
        <v>45658</v>
      </c>
      <c r="AJ293" s="55" t="s">
        <v>877</v>
      </c>
      <c r="AK293" s="2" t="s">
        <v>815</v>
      </c>
      <c r="AL293" s="55" t="s">
        <v>228</v>
      </c>
      <c r="AM293" s="55" t="s">
        <v>253</v>
      </c>
      <c r="AN293" s="55" t="s">
        <v>255</v>
      </c>
      <c r="AO293" s="122" t="s">
        <v>18</v>
      </c>
      <c r="AP293" s="62" t="s">
        <v>834</v>
      </c>
    </row>
    <row r="294" spans="1:42">
      <c r="A294" s="50">
        <f t="shared" si="16"/>
        <v>293</v>
      </c>
      <c r="B294" s="50" t="s">
        <v>1785</v>
      </c>
      <c r="C294" s="62">
        <v>41</v>
      </c>
      <c r="D294" s="144" t="str">
        <f t="shared" si="17"/>
        <v>[15-44]</v>
      </c>
      <c r="E294" s="62"/>
      <c r="F294" s="61" t="s">
        <v>896</v>
      </c>
      <c r="G294" s="61" t="s">
        <v>1099</v>
      </c>
      <c r="H294" s="89" t="s">
        <v>1786</v>
      </c>
      <c r="I294" s="163" t="s">
        <v>88</v>
      </c>
      <c r="J294" s="150" t="s">
        <v>1837</v>
      </c>
      <c r="K294" s="150" t="s">
        <v>1838</v>
      </c>
      <c r="L294" s="64" t="s">
        <v>1573</v>
      </c>
      <c r="M294" s="62" t="s">
        <v>253</v>
      </c>
      <c r="N294" s="2" t="s">
        <v>778</v>
      </c>
      <c r="O294" s="62" t="s">
        <v>14</v>
      </c>
      <c r="P294" s="65">
        <v>45659</v>
      </c>
      <c r="Q294" s="5" t="str">
        <f t="shared" si="15"/>
        <v>S1</v>
      </c>
      <c r="R294" s="65">
        <v>45659</v>
      </c>
      <c r="S294" s="67" t="s">
        <v>873</v>
      </c>
      <c r="T294" s="67" t="s">
        <v>873</v>
      </c>
      <c r="U294" s="67" t="s">
        <v>873</v>
      </c>
      <c r="V294" s="64" t="s">
        <v>1554</v>
      </c>
      <c r="W294" s="67" t="s">
        <v>913</v>
      </c>
      <c r="X294" s="67" t="s">
        <v>1419</v>
      </c>
      <c r="Y294" s="61" t="s">
        <v>1558</v>
      </c>
      <c r="Z294" s="61" t="s">
        <v>913</v>
      </c>
      <c r="AA294" s="61" t="s">
        <v>913</v>
      </c>
      <c r="AB294" s="61" t="s">
        <v>913</v>
      </c>
      <c r="AC294" s="62" t="s">
        <v>1603</v>
      </c>
      <c r="AD294" s="62" t="s">
        <v>873</v>
      </c>
      <c r="AE294" s="68" t="s">
        <v>873</v>
      </c>
      <c r="AF294" s="2" t="s">
        <v>892</v>
      </c>
      <c r="AG294" s="50"/>
      <c r="AH294" s="62" t="s">
        <v>913</v>
      </c>
      <c r="AI294" s="65">
        <v>45659</v>
      </c>
      <c r="AJ294" s="55" t="s">
        <v>877</v>
      </c>
      <c r="AK294" s="2" t="s">
        <v>815</v>
      </c>
      <c r="AL294" s="55" t="s">
        <v>228</v>
      </c>
      <c r="AM294" s="55" t="s">
        <v>253</v>
      </c>
      <c r="AN294" s="55" t="s">
        <v>255</v>
      </c>
      <c r="AO294" s="122" t="s">
        <v>18</v>
      </c>
      <c r="AP294" s="62" t="s">
        <v>834</v>
      </c>
    </row>
    <row r="295" spans="1:42">
      <c r="A295" s="50">
        <f t="shared" si="16"/>
        <v>294</v>
      </c>
      <c r="B295" s="50" t="s">
        <v>1787</v>
      </c>
      <c r="C295" s="62">
        <v>8</v>
      </c>
      <c r="D295" s="144" t="str">
        <f t="shared" si="17"/>
        <v>[5-14]</v>
      </c>
      <c r="E295" s="62"/>
      <c r="F295" s="61" t="s">
        <v>865</v>
      </c>
      <c r="G295" s="61" t="s">
        <v>1010</v>
      </c>
      <c r="H295" s="89" t="s">
        <v>1788</v>
      </c>
      <c r="I295" s="139" t="s">
        <v>1789</v>
      </c>
      <c r="J295" s="150" t="s">
        <v>1837</v>
      </c>
      <c r="K295" s="150" t="s">
        <v>1838</v>
      </c>
      <c r="L295" s="64" t="s">
        <v>1573</v>
      </c>
      <c r="M295" s="62" t="s">
        <v>1616</v>
      </c>
      <c r="N295" s="2" t="s">
        <v>778</v>
      </c>
      <c r="O295" s="62" t="s">
        <v>14</v>
      </c>
      <c r="P295" s="65">
        <v>45659</v>
      </c>
      <c r="Q295" s="5" t="str">
        <f t="shared" si="15"/>
        <v>S1</v>
      </c>
      <c r="R295" s="65">
        <v>45660</v>
      </c>
      <c r="S295" s="67" t="s">
        <v>873</v>
      </c>
      <c r="T295" s="67" t="s">
        <v>873</v>
      </c>
      <c r="U295" s="67" t="s">
        <v>873</v>
      </c>
      <c r="V295" s="64" t="s">
        <v>1554</v>
      </c>
      <c r="W295" s="67" t="s">
        <v>913</v>
      </c>
      <c r="X295" s="67" t="s">
        <v>1419</v>
      </c>
      <c r="Y295" s="61" t="s">
        <v>1558</v>
      </c>
      <c r="Z295" s="61" t="s">
        <v>913</v>
      </c>
      <c r="AA295" s="61" t="s">
        <v>913</v>
      </c>
      <c r="AB295" s="61" t="s">
        <v>913</v>
      </c>
      <c r="AC295" s="62" t="s">
        <v>1603</v>
      </c>
      <c r="AD295" s="62" t="s">
        <v>873</v>
      </c>
      <c r="AE295" s="68" t="s">
        <v>873</v>
      </c>
      <c r="AF295" s="2" t="s">
        <v>892</v>
      </c>
      <c r="AG295" s="50"/>
      <c r="AH295" s="62" t="s">
        <v>913</v>
      </c>
      <c r="AI295" s="65">
        <v>45660</v>
      </c>
      <c r="AJ295" s="55" t="s">
        <v>877</v>
      </c>
      <c r="AK295" s="2" t="s">
        <v>815</v>
      </c>
      <c r="AL295" s="55" t="s">
        <v>228</v>
      </c>
      <c r="AM295" s="55" t="s">
        <v>253</v>
      </c>
      <c r="AN295" s="55" t="s">
        <v>255</v>
      </c>
      <c r="AO295" s="122" t="s">
        <v>18</v>
      </c>
      <c r="AP295" s="62" t="s">
        <v>834</v>
      </c>
    </row>
    <row r="296" spans="1:42">
      <c r="A296" s="50">
        <f t="shared" si="16"/>
        <v>295</v>
      </c>
      <c r="B296" s="50" t="s">
        <v>1790</v>
      </c>
      <c r="C296" s="62">
        <v>48</v>
      </c>
      <c r="D296" s="144" t="str">
        <f t="shared" si="17"/>
        <v>[45-59]</v>
      </c>
      <c r="E296" s="62"/>
      <c r="F296" s="61" t="s">
        <v>865</v>
      </c>
      <c r="G296" s="61" t="s">
        <v>1791</v>
      </c>
      <c r="H296" s="89" t="s">
        <v>1792</v>
      </c>
      <c r="I296" s="139" t="s">
        <v>1793</v>
      </c>
      <c r="J296" s="150" t="s">
        <v>1837</v>
      </c>
      <c r="K296" s="150" t="s">
        <v>1838</v>
      </c>
      <c r="L296" s="64" t="s">
        <v>1573</v>
      </c>
      <c r="M296" s="62" t="s">
        <v>1616</v>
      </c>
      <c r="N296" s="2" t="s">
        <v>778</v>
      </c>
      <c r="O296" s="62" t="s">
        <v>14</v>
      </c>
      <c r="P296" s="65">
        <v>45659</v>
      </c>
      <c r="Q296" s="5" t="str">
        <f t="shared" si="15"/>
        <v>S1</v>
      </c>
      <c r="R296" s="65">
        <v>45660</v>
      </c>
      <c r="S296" s="67" t="s">
        <v>873</v>
      </c>
      <c r="T296" s="67" t="s">
        <v>873</v>
      </c>
      <c r="U296" s="67" t="s">
        <v>873</v>
      </c>
      <c r="V296" s="64" t="s">
        <v>1554</v>
      </c>
      <c r="W296" s="67" t="s">
        <v>913</v>
      </c>
      <c r="X296" s="67" t="s">
        <v>1419</v>
      </c>
      <c r="Y296" s="61" t="s">
        <v>1558</v>
      </c>
      <c r="Z296" s="61" t="s">
        <v>913</v>
      </c>
      <c r="AA296" s="61" t="s">
        <v>913</v>
      </c>
      <c r="AB296" s="61" t="s">
        <v>913</v>
      </c>
      <c r="AC296" s="62" t="s">
        <v>1603</v>
      </c>
      <c r="AD296" s="62" t="s">
        <v>873</v>
      </c>
      <c r="AE296" s="68" t="s">
        <v>873</v>
      </c>
      <c r="AF296" s="2" t="s">
        <v>892</v>
      </c>
      <c r="AG296" s="50"/>
      <c r="AH296" s="62" t="s">
        <v>913</v>
      </c>
      <c r="AI296" s="65">
        <v>45660</v>
      </c>
      <c r="AJ296" s="55" t="s">
        <v>877</v>
      </c>
      <c r="AK296" s="2" t="s">
        <v>815</v>
      </c>
      <c r="AL296" s="55" t="s">
        <v>228</v>
      </c>
      <c r="AM296" s="55" t="s">
        <v>253</v>
      </c>
      <c r="AN296" s="55" t="s">
        <v>255</v>
      </c>
      <c r="AO296" s="122" t="s">
        <v>18</v>
      </c>
      <c r="AP296" s="62" t="s">
        <v>834</v>
      </c>
    </row>
    <row r="297" spans="1:42">
      <c r="A297" s="50">
        <f t="shared" si="16"/>
        <v>296</v>
      </c>
      <c r="B297" s="50" t="s">
        <v>1794</v>
      </c>
      <c r="C297" s="62">
        <v>2</v>
      </c>
      <c r="D297" s="144" t="str">
        <f t="shared" si="17"/>
        <v>[0-2]</v>
      </c>
      <c r="E297" s="62"/>
      <c r="F297" s="61" t="s">
        <v>865</v>
      </c>
      <c r="G297" s="61" t="s">
        <v>1014</v>
      </c>
      <c r="H297" s="89" t="s">
        <v>1795</v>
      </c>
      <c r="I297" s="163" t="s">
        <v>160</v>
      </c>
      <c r="J297" s="150" t="s">
        <v>1837</v>
      </c>
      <c r="K297" s="150" t="s">
        <v>1838</v>
      </c>
      <c r="L297" s="64" t="s">
        <v>1573</v>
      </c>
      <c r="M297" s="62" t="s">
        <v>1616</v>
      </c>
      <c r="N297" s="2" t="s">
        <v>778</v>
      </c>
      <c r="O297" s="62" t="s">
        <v>14</v>
      </c>
      <c r="P297" s="65">
        <v>45660</v>
      </c>
      <c r="Q297" s="5" t="str">
        <f t="shared" si="15"/>
        <v>S1</v>
      </c>
      <c r="R297" s="65">
        <v>45660</v>
      </c>
      <c r="S297" s="67" t="s">
        <v>873</v>
      </c>
      <c r="T297" s="67" t="s">
        <v>873</v>
      </c>
      <c r="U297" s="67" t="s">
        <v>913</v>
      </c>
      <c r="V297" s="64" t="s">
        <v>1554</v>
      </c>
      <c r="W297" s="67" t="s">
        <v>913</v>
      </c>
      <c r="X297" s="67" t="s">
        <v>1419</v>
      </c>
      <c r="Y297" s="61" t="s">
        <v>1558</v>
      </c>
      <c r="Z297" s="61" t="s">
        <v>913</v>
      </c>
      <c r="AA297" s="61" t="s">
        <v>913</v>
      </c>
      <c r="AB297" s="61" t="s">
        <v>913</v>
      </c>
      <c r="AC297" s="62" t="s">
        <v>1603</v>
      </c>
      <c r="AD297" s="62" t="s">
        <v>873</v>
      </c>
      <c r="AE297" s="68" t="s">
        <v>873</v>
      </c>
      <c r="AF297" s="2" t="s">
        <v>892</v>
      </c>
      <c r="AG297" s="50"/>
      <c r="AH297" s="62" t="s">
        <v>913</v>
      </c>
      <c r="AI297" s="65">
        <v>45660</v>
      </c>
      <c r="AJ297" s="55" t="s">
        <v>877</v>
      </c>
      <c r="AK297" s="2" t="s">
        <v>815</v>
      </c>
      <c r="AL297" s="55" t="s">
        <v>228</v>
      </c>
      <c r="AM297" s="55" t="s">
        <v>253</v>
      </c>
      <c r="AN297" s="55" t="s">
        <v>255</v>
      </c>
      <c r="AO297" s="122" t="s">
        <v>18</v>
      </c>
      <c r="AP297" s="62" t="s">
        <v>834</v>
      </c>
    </row>
    <row r="298" spans="1:42">
      <c r="A298" s="50">
        <f t="shared" si="16"/>
        <v>297</v>
      </c>
      <c r="B298" s="50" t="s">
        <v>1796</v>
      </c>
      <c r="C298" s="62">
        <f>E298/12</f>
        <v>0.75</v>
      </c>
      <c r="D298" s="144" t="str">
        <f t="shared" si="17"/>
        <v>[0-2]</v>
      </c>
      <c r="E298" s="62">
        <v>9</v>
      </c>
      <c r="F298" s="61" t="s">
        <v>865</v>
      </c>
      <c r="G298" s="61" t="s">
        <v>1014</v>
      </c>
      <c r="H298" s="89" t="s">
        <v>1797</v>
      </c>
      <c r="I298" s="139" t="s">
        <v>1322</v>
      </c>
      <c r="J298" s="150" t="s">
        <v>1837</v>
      </c>
      <c r="K298" s="150" t="s">
        <v>1838</v>
      </c>
      <c r="L298" s="64" t="s">
        <v>1573</v>
      </c>
      <c r="M298" s="62" t="s">
        <v>1616</v>
      </c>
      <c r="N298" s="2" t="s">
        <v>778</v>
      </c>
      <c r="O298" s="62" t="s">
        <v>14</v>
      </c>
      <c r="P298" s="65">
        <v>45660</v>
      </c>
      <c r="Q298" s="5" t="str">
        <f t="shared" si="15"/>
        <v>S1</v>
      </c>
      <c r="R298" s="65">
        <v>45660</v>
      </c>
      <c r="S298" s="67" t="s">
        <v>873</v>
      </c>
      <c r="T298" s="67" t="s">
        <v>873</v>
      </c>
      <c r="U298" s="67" t="s">
        <v>873</v>
      </c>
      <c r="V298" s="64" t="s">
        <v>1554</v>
      </c>
      <c r="W298" s="67" t="s">
        <v>913</v>
      </c>
      <c r="X298" s="67" t="s">
        <v>1419</v>
      </c>
      <c r="Y298" s="61" t="s">
        <v>1558</v>
      </c>
      <c r="Z298" s="61" t="s">
        <v>913</v>
      </c>
      <c r="AA298" s="61" t="s">
        <v>913</v>
      </c>
      <c r="AB298" s="61" t="s">
        <v>913</v>
      </c>
      <c r="AC298" s="62" t="s">
        <v>1603</v>
      </c>
      <c r="AD298" s="62" t="s">
        <v>873</v>
      </c>
      <c r="AE298" s="68" t="s">
        <v>873</v>
      </c>
      <c r="AF298" s="2" t="s">
        <v>892</v>
      </c>
      <c r="AG298" s="50"/>
      <c r="AH298" s="62" t="s">
        <v>913</v>
      </c>
      <c r="AI298" s="65">
        <v>45660</v>
      </c>
      <c r="AJ298" s="55" t="s">
        <v>877</v>
      </c>
      <c r="AK298" s="2" t="s">
        <v>815</v>
      </c>
      <c r="AL298" s="55" t="s">
        <v>228</v>
      </c>
      <c r="AM298" s="55" t="s">
        <v>253</v>
      </c>
      <c r="AN298" s="55" t="s">
        <v>255</v>
      </c>
      <c r="AO298" s="122" t="s">
        <v>18</v>
      </c>
      <c r="AP298" s="62" t="s">
        <v>834</v>
      </c>
    </row>
    <row r="299" spans="1:42">
      <c r="A299" s="50">
        <f t="shared" si="16"/>
        <v>298</v>
      </c>
      <c r="B299" s="50" t="s">
        <v>1798</v>
      </c>
      <c r="C299" s="62">
        <v>2</v>
      </c>
      <c r="D299" s="144" t="str">
        <f t="shared" si="17"/>
        <v>[0-2]</v>
      </c>
      <c r="E299" s="62">
        <v>6</v>
      </c>
      <c r="F299" s="61" t="s">
        <v>865</v>
      </c>
      <c r="G299" s="61" t="s">
        <v>1014</v>
      </c>
      <c r="H299" s="89" t="s">
        <v>1799</v>
      </c>
      <c r="I299" s="139" t="s">
        <v>1800</v>
      </c>
      <c r="J299" s="61" t="s">
        <v>1697</v>
      </c>
      <c r="K299" s="61" t="s">
        <v>1845</v>
      </c>
      <c r="L299" s="64" t="s">
        <v>1573</v>
      </c>
      <c r="M299" s="62" t="s">
        <v>1616</v>
      </c>
      <c r="N299" s="2" t="s">
        <v>778</v>
      </c>
      <c r="O299" s="62" t="s">
        <v>14</v>
      </c>
      <c r="P299" s="65">
        <v>45658</v>
      </c>
      <c r="Q299" s="5" t="str">
        <f t="shared" si="15"/>
        <v>S1</v>
      </c>
      <c r="R299" s="65">
        <v>45660</v>
      </c>
      <c r="S299" s="67" t="s">
        <v>873</v>
      </c>
      <c r="T299" s="67" t="s">
        <v>873</v>
      </c>
      <c r="U299" s="67" t="s">
        <v>873</v>
      </c>
      <c r="V299" s="64" t="s">
        <v>1554</v>
      </c>
      <c r="W299" s="67" t="s">
        <v>913</v>
      </c>
      <c r="X299" s="67" t="s">
        <v>1419</v>
      </c>
      <c r="Y299" s="61" t="s">
        <v>1558</v>
      </c>
      <c r="Z299" s="61" t="s">
        <v>913</v>
      </c>
      <c r="AA299" s="61" t="s">
        <v>913</v>
      </c>
      <c r="AB299" s="61" t="s">
        <v>913</v>
      </c>
      <c r="AC299" s="62" t="s">
        <v>874</v>
      </c>
      <c r="AD299" s="62" t="s">
        <v>873</v>
      </c>
      <c r="AE299" s="68" t="s">
        <v>873</v>
      </c>
      <c r="AF299" s="151" t="s">
        <v>1437</v>
      </c>
      <c r="AG299" s="50"/>
      <c r="AH299" s="62" t="s">
        <v>873</v>
      </c>
      <c r="AI299" s="68" t="s">
        <v>1417</v>
      </c>
      <c r="AJ299" s="55" t="s">
        <v>877</v>
      </c>
      <c r="AK299" s="2" t="s">
        <v>814</v>
      </c>
      <c r="AL299" s="55" t="s">
        <v>228</v>
      </c>
      <c r="AM299" s="55" t="s">
        <v>253</v>
      </c>
      <c r="AN299" s="55" t="s">
        <v>255</v>
      </c>
      <c r="AO299" s="55" t="s">
        <v>10</v>
      </c>
      <c r="AP299" s="62" t="s">
        <v>834</v>
      </c>
    </row>
    <row r="300" spans="1:42">
      <c r="A300" s="50">
        <f t="shared" si="16"/>
        <v>299</v>
      </c>
      <c r="B300" s="50" t="s">
        <v>1801</v>
      </c>
      <c r="C300" s="62">
        <v>24</v>
      </c>
      <c r="D300" s="144" t="str">
        <f t="shared" si="17"/>
        <v>[15-44]</v>
      </c>
      <c r="E300" s="62"/>
      <c r="F300" s="61" t="s">
        <v>865</v>
      </c>
      <c r="G300" s="61" t="s">
        <v>889</v>
      </c>
      <c r="H300" s="89" t="s">
        <v>1802</v>
      </c>
      <c r="I300" s="139" t="s">
        <v>1803</v>
      </c>
      <c r="J300" s="150" t="s">
        <v>1837</v>
      </c>
      <c r="K300" s="150" t="s">
        <v>1838</v>
      </c>
      <c r="L300" s="64" t="s">
        <v>1573</v>
      </c>
      <c r="M300" s="62" t="s">
        <v>1616</v>
      </c>
      <c r="N300" s="2" t="s">
        <v>778</v>
      </c>
      <c r="O300" s="62" t="s">
        <v>14</v>
      </c>
      <c r="P300" s="65">
        <v>45661</v>
      </c>
      <c r="Q300" s="5" t="str">
        <f t="shared" si="15"/>
        <v>S1</v>
      </c>
      <c r="R300" s="65">
        <v>45661</v>
      </c>
      <c r="S300" s="67" t="s">
        <v>873</v>
      </c>
      <c r="T300" s="67" t="s">
        <v>913</v>
      </c>
      <c r="U300" s="67" t="s">
        <v>913</v>
      </c>
      <c r="V300" s="64" t="s">
        <v>1554</v>
      </c>
      <c r="W300" s="67" t="s">
        <v>913</v>
      </c>
      <c r="X300" s="67" t="s">
        <v>1804</v>
      </c>
      <c r="Y300" s="61" t="s">
        <v>1558</v>
      </c>
      <c r="Z300" s="61" t="s">
        <v>913</v>
      </c>
      <c r="AA300" s="61" t="s">
        <v>913</v>
      </c>
      <c r="AB300" s="61" t="s">
        <v>913</v>
      </c>
      <c r="AC300" s="62" t="s">
        <v>1603</v>
      </c>
      <c r="AD300" s="62" t="s">
        <v>873</v>
      </c>
      <c r="AE300" s="68" t="s">
        <v>873</v>
      </c>
      <c r="AF300" s="2" t="s">
        <v>892</v>
      </c>
      <c r="AG300" s="50"/>
      <c r="AH300" s="62" t="s">
        <v>913</v>
      </c>
      <c r="AI300" s="65">
        <v>45661</v>
      </c>
      <c r="AJ300" s="55" t="s">
        <v>877</v>
      </c>
      <c r="AK300" s="2" t="s">
        <v>815</v>
      </c>
      <c r="AL300" s="55" t="s">
        <v>228</v>
      </c>
      <c r="AM300" s="55" t="s">
        <v>253</v>
      </c>
      <c r="AN300" s="55" t="s">
        <v>255</v>
      </c>
      <c r="AO300" s="122" t="s">
        <v>18</v>
      </c>
      <c r="AP300" s="61" t="s">
        <v>834</v>
      </c>
    </row>
    <row r="301" spans="1:42">
      <c r="A301" s="50">
        <f t="shared" si="16"/>
        <v>300</v>
      </c>
      <c r="B301" s="50" t="s">
        <v>1805</v>
      </c>
      <c r="C301" s="62">
        <v>28</v>
      </c>
      <c r="D301" s="144" t="str">
        <f t="shared" si="17"/>
        <v>[15-44]</v>
      </c>
      <c r="E301" s="62"/>
      <c r="F301" s="61" t="s">
        <v>865</v>
      </c>
      <c r="G301" s="61" t="s">
        <v>889</v>
      </c>
      <c r="H301" s="89" t="s">
        <v>1806</v>
      </c>
      <c r="I301" s="163" t="s">
        <v>160</v>
      </c>
      <c r="J301" s="150" t="s">
        <v>1837</v>
      </c>
      <c r="K301" s="150" t="s">
        <v>1838</v>
      </c>
      <c r="L301" s="64" t="s">
        <v>1573</v>
      </c>
      <c r="M301" s="62" t="s">
        <v>1616</v>
      </c>
      <c r="N301" s="2" t="s">
        <v>778</v>
      </c>
      <c r="O301" s="62" t="s">
        <v>14</v>
      </c>
      <c r="P301" s="65">
        <v>45661</v>
      </c>
      <c r="Q301" s="5" t="str">
        <f t="shared" si="15"/>
        <v>S1</v>
      </c>
      <c r="R301" s="65">
        <v>45661</v>
      </c>
      <c r="S301" s="67" t="s">
        <v>873</v>
      </c>
      <c r="T301" s="67" t="s">
        <v>913</v>
      </c>
      <c r="U301" s="67" t="s">
        <v>913</v>
      </c>
      <c r="V301" s="64" t="s">
        <v>1554</v>
      </c>
      <c r="W301" s="67" t="s">
        <v>913</v>
      </c>
      <c r="X301" s="67" t="s">
        <v>1419</v>
      </c>
      <c r="Y301" s="61" t="s">
        <v>1558</v>
      </c>
      <c r="Z301" s="61" t="s">
        <v>913</v>
      </c>
      <c r="AA301" s="61" t="s">
        <v>913</v>
      </c>
      <c r="AB301" s="61" t="s">
        <v>913</v>
      </c>
      <c r="AC301" s="62" t="s">
        <v>1668</v>
      </c>
      <c r="AD301" s="62" t="s">
        <v>873</v>
      </c>
      <c r="AE301" s="68" t="s">
        <v>873</v>
      </c>
      <c r="AF301" s="2" t="s">
        <v>892</v>
      </c>
      <c r="AG301" s="50"/>
      <c r="AH301" s="62" t="s">
        <v>913</v>
      </c>
      <c r="AI301" s="65">
        <v>45661</v>
      </c>
      <c r="AJ301" s="55" t="s">
        <v>877</v>
      </c>
      <c r="AK301" s="2" t="s">
        <v>815</v>
      </c>
      <c r="AL301" s="55" t="s">
        <v>228</v>
      </c>
      <c r="AM301" s="55" t="s">
        <v>253</v>
      </c>
      <c r="AN301" s="55" t="s">
        <v>255</v>
      </c>
      <c r="AO301" s="122" t="s">
        <v>18</v>
      </c>
      <c r="AP301" s="61" t="s">
        <v>834</v>
      </c>
    </row>
    <row r="302" spans="1:42">
      <c r="A302" s="50">
        <f t="shared" si="16"/>
        <v>301</v>
      </c>
      <c r="B302" s="50" t="s">
        <v>1807</v>
      </c>
      <c r="C302" s="62">
        <v>2</v>
      </c>
      <c r="D302" s="144" t="str">
        <f t="shared" si="17"/>
        <v>[0-2]</v>
      </c>
      <c r="E302" s="62"/>
      <c r="F302" s="61" t="s">
        <v>865</v>
      </c>
      <c r="G302" s="61" t="s">
        <v>1014</v>
      </c>
      <c r="H302" s="89" t="s">
        <v>1808</v>
      </c>
      <c r="I302" s="163" t="s">
        <v>160</v>
      </c>
      <c r="J302" s="150" t="s">
        <v>1837</v>
      </c>
      <c r="K302" s="150" t="s">
        <v>1838</v>
      </c>
      <c r="L302" s="64" t="s">
        <v>1573</v>
      </c>
      <c r="M302" s="62" t="s">
        <v>1616</v>
      </c>
      <c r="N302" s="2" t="s">
        <v>778</v>
      </c>
      <c r="O302" s="62" t="s">
        <v>14</v>
      </c>
      <c r="P302" s="65">
        <v>45662</v>
      </c>
      <c r="Q302" s="5" t="str">
        <f t="shared" si="15"/>
        <v>S1</v>
      </c>
      <c r="R302" s="65">
        <v>45662</v>
      </c>
      <c r="S302" s="67" t="s">
        <v>873</v>
      </c>
      <c r="T302" s="67" t="s">
        <v>873</v>
      </c>
      <c r="U302" s="67" t="s">
        <v>913</v>
      </c>
      <c r="V302" s="64" t="s">
        <v>1554</v>
      </c>
      <c r="W302" s="67" t="s">
        <v>913</v>
      </c>
      <c r="X302" s="67" t="s">
        <v>1809</v>
      </c>
      <c r="Y302" s="61" t="s">
        <v>1558</v>
      </c>
      <c r="Z302" s="61" t="s">
        <v>913</v>
      </c>
      <c r="AA302" s="61" t="s">
        <v>913</v>
      </c>
      <c r="AB302" s="61" t="s">
        <v>913</v>
      </c>
      <c r="AC302" s="62" t="s">
        <v>874</v>
      </c>
      <c r="AD302" s="62" t="s">
        <v>873</v>
      </c>
      <c r="AE302" s="68" t="s">
        <v>873</v>
      </c>
      <c r="AF302" s="2" t="s">
        <v>892</v>
      </c>
      <c r="AG302" s="50"/>
      <c r="AH302" s="62" t="s">
        <v>913</v>
      </c>
      <c r="AI302" s="65">
        <v>45662</v>
      </c>
      <c r="AJ302" s="55" t="s">
        <v>877</v>
      </c>
      <c r="AK302" s="2" t="s">
        <v>815</v>
      </c>
      <c r="AL302" s="55" t="s">
        <v>228</v>
      </c>
      <c r="AM302" s="55" t="s">
        <v>253</v>
      </c>
      <c r="AN302" s="55" t="s">
        <v>255</v>
      </c>
      <c r="AO302" s="122" t="s">
        <v>18</v>
      </c>
      <c r="AP302" s="61" t="s">
        <v>834</v>
      </c>
    </row>
    <row r="303" spans="1:42">
      <c r="A303" s="50">
        <f t="shared" si="16"/>
        <v>302</v>
      </c>
      <c r="B303" s="50" t="s">
        <v>1810</v>
      </c>
      <c r="C303" s="62">
        <v>1</v>
      </c>
      <c r="D303" s="144" t="str">
        <f t="shared" si="17"/>
        <v>[0-2]</v>
      </c>
      <c r="E303" s="62">
        <v>6</v>
      </c>
      <c r="F303" s="61" t="s">
        <v>896</v>
      </c>
      <c r="G303" s="61" t="s">
        <v>1014</v>
      </c>
      <c r="H303" s="89" t="s">
        <v>1811</v>
      </c>
      <c r="I303" s="163" t="s">
        <v>160</v>
      </c>
      <c r="J303" s="150" t="s">
        <v>1837</v>
      </c>
      <c r="K303" s="150" t="s">
        <v>1838</v>
      </c>
      <c r="L303" s="64" t="s">
        <v>1573</v>
      </c>
      <c r="M303" s="62" t="s">
        <v>1616</v>
      </c>
      <c r="N303" s="2" t="s">
        <v>778</v>
      </c>
      <c r="O303" s="62" t="s">
        <v>14</v>
      </c>
      <c r="P303" s="65">
        <v>45662</v>
      </c>
      <c r="Q303" s="5" t="str">
        <f t="shared" si="15"/>
        <v>S1</v>
      </c>
      <c r="R303" s="65">
        <v>45662</v>
      </c>
      <c r="S303" s="67" t="s">
        <v>873</v>
      </c>
      <c r="T303" s="67" t="s">
        <v>913</v>
      </c>
      <c r="U303" s="67" t="s">
        <v>913</v>
      </c>
      <c r="V303" s="64" t="s">
        <v>1554</v>
      </c>
      <c r="W303" s="67" t="s">
        <v>913</v>
      </c>
      <c r="X303" s="67" t="s">
        <v>1419</v>
      </c>
      <c r="Y303" s="61" t="s">
        <v>1558</v>
      </c>
      <c r="Z303" s="61" t="s">
        <v>913</v>
      </c>
      <c r="AA303" s="61" t="s">
        <v>913</v>
      </c>
      <c r="AB303" s="61" t="s">
        <v>913</v>
      </c>
      <c r="AC303" s="62" t="s">
        <v>874</v>
      </c>
      <c r="AD303" s="62" t="s">
        <v>873</v>
      </c>
      <c r="AE303" s="68" t="s">
        <v>873</v>
      </c>
      <c r="AF303" s="2" t="s">
        <v>892</v>
      </c>
      <c r="AG303" s="50"/>
      <c r="AH303" s="62" t="s">
        <v>913</v>
      </c>
      <c r="AI303" s="65">
        <v>45662</v>
      </c>
      <c r="AJ303" s="55" t="s">
        <v>877</v>
      </c>
      <c r="AK303" s="2" t="s">
        <v>815</v>
      </c>
      <c r="AL303" s="55" t="s">
        <v>228</v>
      </c>
      <c r="AM303" s="55" t="s">
        <v>253</v>
      </c>
      <c r="AN303" s="55" t="s">
        <v>255</v>
      </c>
      <c r="AO303" s="122" t="s">
        <v>18</v>
      </c>
      <c r="AP303" s="61" t="s">
        <v>834</v>
      </c>
    </row>
    <row r="304" spans="1:42">
      <c r="A304" s="50">
        <f t="shared" si="16"/>
        <v>303</v>
      </c>
      <c r="B304" s="50" t="s">
        <v>1812</v>
      </c>
      <c r="C304" s="62">
        <v>1</v>
      </c>
      <c r="D304" s="144" t="str">
        <f t="shared" si="17"/>
        <v>[0-2]</v>
      </c>
      <c r="E304" s="62">
        <v>1</v>
      </c>
      <c r="F304" s="61" t="s">
        <v>865</v>
      </c>
      <c r="G304" s="61" t="s">
        <v>1014</v>
      </c>
      <c r="H304" s="89" t="s">
        <v>1813</v>
      </c>
      <c r="I304" s="139" t="s">
        <v>1814</v>
      </c>
      <c r="J304" s="150" t="s">
        <v>1837</v>
      </c>
      <c r="K304" s="150" t="s">
        <v>1838</v>
      </c>
      <c r="L304" s="64" t="s">
        <v>1573</v>
      </c>
      <c r="M304" s="62" t="s">
        <v>1616</v>
      </c>
      <c r="N304" s="2" t="s">
        <v>778</v>
      </c>
      <c r="O304" s="62" t="s">
        <v>14</v>
      </c>
      <c r="P304" s="65">
        <v>45661</v>
      </c>
      <c r="Q304" s="5" t="str">
        <f t="shared" si="15"/>
        <v>S1</v>
      </c>
      <c r="R304" s="65">
        <v>45662</v>
      </c>
      <c r="S304" s="67" t="s">
        <v>873</v>
      </c>
      <c r="T304" s="67" t="s">
        <v>873</v>
      </c>
      <c r="U304" s="67" t="s">
        <v>913</v>
      </c>
      <c r="V304" s="64" t="s">
        <v>1554</v>
      </c>
      <c r="W304" s="67" t="s">
        <v>913</v>
      </c>
      <c r="X304" s="67" t="s">
        <v>1419</v>
      </c>
      <c r="Y304" s="61" t="s">
        <v>1558</v>
      </c>
      <c r="Z304" s="61" t="s">
        <v>913</v>
      </c>
      <c r="AA304" s="61" t="s">
        <v>913</v>
      </c>
      <c r="AB304" s="61" t="s">
        <v>913</v>
      </c>
      <c r="AC304" s="62" t="s">
        <v>1582</v>
      </c>
      <c r="AD304" s="62" t="s">
        <v>873</v>
      </c>
      <c r="AE304" s="68" t="s">
        <v>873</v>
      </c>
      <c r="AF304" s="2" t="s">
        <v>892</v>
      </c>
      <c r="AG304" s="50"/>
      <c r="AH304" s="62" t="s">
        <v>913</v>
      </c>
      <c r="AI304" s="65">
        <v>45662</v>
      </c>
      <c r="AJ304" s="55" t="s">
        <v>877</v>
      </c>
      <c r="AK304" s="2" t="s">
        <v>815</v>
      </c>
      <c r="AL304" s="55" t="s">
        <v>228</v>
      </c>
      <c r="AM304" s="55" t="s">
        <v>253</v>
      </c>
      <c r="AN304" s="55" t="s">
        <v>255</v>
      </c>
      <c r="AO304" s="122" t="s">
        <v>18</v>
      </c>
      <c r="AP304" s="61" t="s">
        <v>834</v>
      </c>
    </row>
    <row r="305" spans="1:42">
      <c r="A305" s="50">
        <f t="shared" si="16"/>
        <v>304</v>
      </c>
      <c r="B305" s="50" t="s">
        <v>1815</v>
      </c>
      <c r="C305" s="61">
        <v>5</v>
      </c>
      <c r="D305" s="144" t="str">
        <f t="shared" si="17"/>
        <v>[5-14]</v>
      </c>
      <c r="E305" s="62"/>
      <c r="F305" s="61" t="s">
        <v>896</v>
      </c>
      <c r="G305" s="61" t="s">
        <v>1010</v>
      </c>
      <c r="H305" s="89" t="s">
        <v>1816</v>
      </c>
      <c r="I305" s="139" t="s">
        <v>1817</v>
      </c>
      <c r="J305" s="150" t="s">
        <v>1837</v>
      </c>
      <c r="K305" s="150" t="s">
        <v>1838</v>
      </c>
      <c r="L305" s="64" t="s">
        <v>1573</v>
      </c>
      <c r="M305" s="62" t="s">
        <v>1616</v>
      </c>
      <c r="N305" s="2" t="s">
        <v>778</v>
      </c>
      <c r="O305" s="62" t="s">
        <v>14</v>
      </c>
      <c r="P305" s="65">
        <v>45662</v>
      </c>
      <c r="Q305" s="5" t="str">
        <f t="shared" si="15"/>
        <v>S1</v>
      </c>
      <c r="R305" s="65">
        <v>45662</v>
      </c>
      <c r="S305" s="67" t="s">
        <v>873</v>
      </c>
      <c r="T305" s="67" t="s">
        <v>873</v>
      </c>
      <c r="U305" s="67" t="s">
        <v>913</v>
      </c>
      <c r="V305" s="64" t="s">
        <v>1554</v>
      </c>
      <c r="W305" s="67" t="s">
        <v>913</v>
      </c>
      <c r="X305" s="67" t="s">
        <v>1419</v>
      </c>
      <c r="Y305" s="61" t="s">
        <v>1558</v>
      </c>
      <c r="Z305" s="61" t="s">
        <v>913</v>
      </c>
      <c r="AA305" s="61" t="s">
        <v>913</v>
      </c>
      <c r="AB305" s="61" t="s">
        <v>913</v>
      </c>
      <c r="AC305" s="62" t="s">
        <v>1574</v>
      </c>
      <c r="AD305" s="62" t="s">
        <v>873</v>
      </c>
      <c r="AE305" s="68" t="s">
        <v>873</v>
      </c>
      <c r="AF305" s="2" t="s">
        <v>892</v>
      </c>
      <c r="AG305" s="50"/>
      <c r="AH305" s="62" t="s">
        <v>913</v>
      </c>
      <c r="AI305" s="65">
        <v>45662</v>
      </c>
      <c r="AJ305" s="55" t="s">
        <v>877</v>
      </c>
      <c r="AK305" s="2" t="s">
        <v>815</v>
      </c>
      <c r="AL305" s="55" t="s">
        <v>228</v>
      </c>
      <c r="AM305" s="55" t="s">
        <v>253</v>
      </c>
      <c r="AN305" s="55" t="s">
        <v>255</v>
      </c>
      <c r="AO305" s="122" t="s">
        <v>18</v>
      </c>
      <c r="AP305" s="61" t="s">
        <v>834</v>
      </c>
    </row>
    <row r="306" spans="1:42">
      <c r="A306" s="50">
        <f t="shared" si="16"/>
        <v>305</v>
      </c>
      <c r="B306" s="50" t="s">
        <v>1818</v>
      </c>
      <c r="C306" s="62">
        <f>E306/12</f>
        <v>0.83333333333333337</v>
      </c>
      <c r="D306" s="144" t="str">
        <f t="shared" si="17"/>
        <v>[0-2]</v>
      </c>
      <c r="E306" s="62">
        <v>10</v>
      </c>
      <c r="F306" s="62" t="s">
        <v>865</v>
      </c>
      <c r="G306" s="62" t="s">
        <v>1014</v>
      </c>
      <c r="H306" s="63" t="s">
        <v>1819</v>
      </c>
      <c r="I306" s="163" t="s">
        <v>160</v>
      </c>
      <c r="J306" s="150" t="s">
        <v>1837</v>
      </c>
      <c r="K306" s="150" t="s">
        <v>1838</v>
      </c>
      <c r="L306" s="64" t="s">
        <v>1573</v>
      </c>
      <c r="M306" s="62" t="s">
        <v>1616</v>
      </c>
      <c r="N306" s="2" t="s">
        <v>778</v>
      </c>
      <c r="O306" s="62" t="s">
        <v>14</v>
      </c>
      <c r="P306" s="65">
        <v>45662</v>
      </c>
      <c r="Q306" s="5" t="str">
        <f t="shared" si="15"/>
        <v>S1</v>
      </c>
      <c r="R306" s="65">
        <v>45663</v>
      </c>
      <c r="S306" s="67" t="s">
        <v>873</v>
      </c>
      <c r="T306" s="67" t="s">
        <v>873</v>
      </c>
      <c r="U306" s="67" t="s">
        <v>913</v>
      </c>
      <c r="V306" s="64" t="s">
        <v>1554</v>
      </c>
      <c r="W306" s="67" t="s">
        <v>913</v>
      </c>
      <c r="X306" s="67" t="s">
        <v>1419</v>
      </c>
      <c r="Y306" s="61" t="s">
        <v>1558</v>
      </c>
      <c r="Z306" s="61" t="s">
        <v>913</v>
      </c>
      <c r="AA306" s="61" t="s">
        <v>913</v>
      </c>
      <c r="AB306" s="61" t="s">
        <v>913</v>
      </c>
      <c r="AC306" s="62" t="s">
        <v>1582</v>
      </c>
      <c r="AD306" s="62" t="s">
        <v>873</v>
      </c>
      <c r="AE306" s="68" t="s">
        <v>873</v>
      </c>
      <c r="AF306" s="2" t="s">
        <v>892</v>
      </c>
      <c r="AG306" s="50"/>
      <c r="AH306" s="62" t="s">
        <v>913</v>
      </c>
      <c r="AI306" s="65">
        <v>45663</v>
      </c>
      <c r="AJ306" s="55" t="s">
        <v>877</v>
      </c>
      <c r="AK306" s="2" t="s">
        <v>815</v>
      </c>
      <c r="AL306" s="55" t="s">
        <v>228</v>
      </c>
      <c r="AM306" s="55" t="s">
        <v>253</v>
      </c>
      <c r="AN306" s="55" t="s">
        <v>255</v>
      </c>
      <c r="AO306" s="122" t="s">
        <v>18</v>
      </c>
      <c r="AP306" s="61" t="s">
        <v>834</v>
      </c>
    </row>
    <row r="307" spans="1:42">
      <c r="A307" s="50">
        <f t="shared" si="16"/>
        <v>306</v>
      </c>
      <c r="B307" s="50" t="s">
        <v>1888</v>
      </c>
      <c r="C307" s="62">
        <f>E307/12</f>
        <v>0.66666666666666663</v>
      </c>
      <c r="D307" s="144" t="str">
        <f t="shared" si="17"/>
        <v>[0-2]</v>
      </c>
      <c r="E307" s="62">
        <v>8</v>
      </c>
      <c r="F307" s="62" t="s">
        <v>896</v>
      </c>
      <c r="G307" s="62" t="s">
        <v>1014</v>
      </c>
      <c r="H307" s="63" t="s">
        <v>1820</v>
      </c>
      <c r="I307" s="162" t="s">
        <v>1322</v>
      </c>
      <c r="J307" s="150" t="s">
        <v>1839</v>
      </c>
      <c r="K307" s="150" t="s">
        <v>1840</v>
      </c>
      <c r="L307" s="64" t="s">
        <v>1573</v>
      </c>
      <c r="M307" s="62" t="s">
        <v>1616</v>
      </c>
      <c r="N307" s="2" t="s">
        <v>778</v>
      </c>
      <c r="O307" s="62" t="s">
        <v>14</v>
      </c>
      <c r="P307" s="65">
        <v>45662</v>
      </c>
      <c r="Q307" s="5" t="str">
        <f t="shared" si="15"/>
        <v>S1</v>
      </c>
      <c r="R307" s="65">
        <v>45663</v>
      </c>
      <c r="S307" s="67" t="s">
        <v>873</v>
      </c>
      <c r="T307" s="64" t="s">
        <v>913</v>
      </c>
      <c r="U307" s="67" t="s">
        <v>913</v>
      </c>
      <c r="V307" s="64" t="s">
        <v>1554</v>
      </c>
      <c r="W307" s="67" t="s">
        <v>913</v>
      </c>
      <c r="X307" s="67" t="s">
        <v>1419</v>
      </c>
      <c r="Y307" s="61" t="s">
        <v>1558</v>
      </c>
      <c r="Z307" s="61" t="s">
        <v>913</v>
      </c>
      <c r="AA307" s="61" t="s">
        <v>913</v>
      </c>
      <c r="AB307" s="61" t="s">
        <v>913</v>
      </c>
      <c r="AC307" s="62" t="s">
        <v>1582</v>
      </c>
      <c r="AD307" s="62" t="s">
        <v>873</v>
      </c>
      <c r="AE307" s="68" t="s">
        <v>873</v>
      </c>
      <c r="AF307" s="2" t="s">
        <v>892</v>
      </c>
      <c r="AG307" s="50"/>
      <c r="AH307" s="62" t="s">
        <v>913</v>
      </c>
      <c r="AI307" s="65">
        <v>45663</v>
      </c>
      <c r="AJ307" s="55" t="s">
        <v>877</v>
      </c>
      <c r="AK307" s="2" t="s">
        <v>815</v>
      </c>
      <c r="AL307" s="55" t="s">
        <v>228</v>
      </c>
      <c r="AM307" s="55" t="s">
        <v>253</v>
      </c>
      <c r="AN307" s="55" t="s">
        <v>255</v>
      </c>
      <c r="AO307" s="122" t="s">
        <v>18</v>
      </c>
      <c r="AP307" s="61" t="s">
        <v>834</v>
      </c>
    </row>
    <row r="308" spans="1:42">
      <c r="A308" s="50">
        <f t="shared" si="16"/>
        <v>307</v>
      </c>
      <c r="B308" s="50" t="s">
        <v>1889</v>
      </c>
      <c r="C308" s="62">
        <v>4</v>
      </c>
      <c r="D308" s="144" t="str">
        <f t="shared" si="17"/>
        <v>[2-4]</v>
      </c>
      <c r="E308" s="62"/>
      <c r="F308" s="62" t="s">
        <v>896</v>
      </c>
      <c r="G308" s="62" t="s">
        <v>1014</v>
      </c>
      <c r="H308" s="63" t="s">
        <v>1821</v>
      </c>
      <c r="I308" s="162" t="s">
        <v>1322</v>
      </c>
      <c r="J308" s="150" t="s">
        <v>1841</v>
      </c>
      <c r="K308" s="150" t="s">
        <v>1842</v>
      </c>
      <c r="L308" s="64" t="s">
        <v>1573</v>
      </c>
      <c r="M308" s="62" t="s">
        <v>1616</v>
      </c>
      <c r="N308" s="2" t="s">
        <v>778</v>
      </c>
      <c r="O308" s="62" t="s">
        <v>14</v>
      </c>
      <c r="P308" s="65">
        <v>45662</v>
      </c>
      <c r="Q308" s="5" t="str">
        <f t="shared" si="15"/>
        <v>S1</v>
      </c>
      <c r="R308" s="65">
        <v>45663</v>
      </c>
      <c r="S308" s="67" t="s">
        <v>873</v>
      </c>
      <c r="T308" s="67" t="s">
        <v>873</v>
      </c>
      <c r="U308" s="67" t="s">
        <v>913</v>
      </c>
      <c r="V308" s="64" t="s">
        <v>1554</v>
      </c>
      <c r="W308" s="67" t="s">
        <v>913</v>
      </c>
      <c r="X308" s="67" t="s">
        <v>1419</v>
      </c>
      <c r="Y308" s="61" t="s">
        <v>1558</v>
      </c>
      <c r="Z308" s="61" t="s">
        <v>913</v>
      </c>
      <c r="AA308" s="61" t="s">
        <v>913</v>
      </c>
      <c r="AB308" s="61" t="s">
        <v>913</v>
      </c>
      <c r="AC308" s="62" t="s">
        <v>874</v>
      </c>
      <c r="AD308" s="62" t="s">
        <v>873</v>
      </c>
      <c r="AE308" s="68" t="s">
        <v>873</v>
      </c>
      <c r="AF308" s="2" t="s">
        <v>892</v>
      </c>
      <c r="AG308" s="50"/>
      <c r="AH308" s="62" t="s">
        <v>913</v>
      </c>
      <c r="AI308" s="65">
        <v>45663</v>
      </c>
      <c r="AJ308" s="55" t="s">
        <v>877</v>
      </c>
      <c r="AK308" s="2" t="s">
        <v>815</v>
      </c>
      <c r="AL308" s="55" t="s">
        <v>228</v>
      </c>
      <c r="AM308" s="55" t="s">
        <v>253</v>
      </c>
      <c r="AN308" s="55" t="s">
        <v>255</v>
      </c>
      <c r="AO308" s="122" t="s">
        <v>18</v>
      </c>
      <c r="AP308" s="61" t="s">
        <v>834</v>
      </c>
    </row>
    <row r="309" spans="1:42">
      <c r="A309" s="50">
        <f t="shared" si="16"/>
        <v>308</v>
      </c>
      <c r="B309" s="50" t="s">
        <v>1822</v>
      </c>
      <c r="C309" s="62">
        <v>7</v>
      </c>
      <c r="D309" s="144" t="str">
        <f t="shared" si="17"/>
        <v>[5-14]</v>
      </c>
      <c r="E309" s="62"/>
      <c r="F309" s="62" t="s">
        <v>896</v>
      </c>
      <c r="G309" s="62" t="s">
        <v>1010</v>
      </c>
      <c r="H309" s="63" t="s">
        <v>1823</v>
      </c>
      <c r="I309" s="162" t="s">
        <v>1824</v>
      </c>
      <c r="J309" s="150" t="s">
        <v>1843</v>
      </c>
      <c r="K309" s="150" t="s">
        <v>1844</v>
      </c>
      <c r="L309" s="64" t="s">
        <v>1573</v>
      </c>
      <c r="M309" s="62" t="s">
        <v>1616</v>
      </c>
      <c r="N309" s="2" t="s">
        <v>778</v>
      </c>
      <c r="O309" s="62" t="s">
        <v>14</v>
      </c>
      <c r="P309" s="65">
        <v>45662</v>
      </c>
      <c r="Q309" s="5" t="str">
        <f t="shared" si="15"/>
        <v>S1</v>
      </c>
      <c r="R309" s="65">
        <v>45663</v>
      </c>
      <c r="S309" s="67" t="s">
        <v>873</v>
      </c>
      <c r="T309" s="67" t="s">
        <v>873</v>
      </c>
      <c r="U309" s="64" t="s">
        <v>873</v>
      </c>
      <c r="V309" s="64" t="s">
        <v>873</v>
      </c>
      <c r="W309" s="67" t="s">
        <v>913</v>
      </c>
      <c r="X309" s="67" t="s">
        <v>1419</v>
      </c>
      <c r="Y309" s="61" t="s">
        <v>1558</v>
      </c>
      <c r="Z309" s="61" t="s">
        <v>913</v>
      </c>
      <c r="AA309" s="61" t="s">
        <v>913</v>
      </c>
      <c r="AB309" s="61" t="s">
        <v>913</v>
      </c>
      <c r="AC309" s="62" t="s">
        <v>874</v>
      </c>
      <c r="AD309" s="62" t="s">
        <v>873</v>
      </c>
      <c r="AE309" s="68" t="s">
        <v>873</v>
      </c>
      <c r="AF309" s="151" t="s">
        <v>1437</v>
      </c>
      <c r="AG309" s="50"/>
      <c r="AH309" s="62" t="s">
        <v>873</v>
      </c>
      <c r="AI309" s="65" t="s">
        <v>1417</v>
      </c>
      <c r="AJ309" s="53" t="s">
        <v>1417</v>
      </c>
      <c r="AK309" s="2" t="s">
        <v>814</v>
      </c>
      <c r="AL309" s="55" t="s">
        <v>228</v>
      </c>
      <c r="AM309" s="55" t="s">
        <v>253</v>
      </c>
      <c r="AN309" s="55" t="s">
        <v>255</v>
      </c>
      <c r="AO309" s="55" t="s">
        <v>10</v>
      </c>
      <c r="AP309" s="61" t="s">
        <v>834</v>
      </c>
    </row>
    <row r="310" spans="1:42">
      <c r="A310" s="55">
        <f t="shared" si="16"/>
        <v>309</v>
      </c>
      <c r="B310" s="55" t="s">
        <v>1825</v>
      </c>
      <c r="C310" s="135">
        <v>3</v>
      </c>
      <c r="D310" s="144" t="str">
        <f t="shared" si="17"/>
        <v>[2-4]</v>
      </c>
      <c r="E310" s="135"/>
      <c r="F310" s="135" t="s">
        <v>896</v>
      </c>
      <c r="G310" s="69" t="s">
        <v>1014</v>
      </c>
      <c r="H310" s="152" t="s">
        <v>1826</v>
      </c>
      <c r="I310" s="164" t="s">
        <v>1824</v>
      </c>
      <c r="J310" s="153" t="s">
        <v>1833</v>
      </c>
      <c r="K310" s="153" t="s">
        <v>1834</v>
      </c>
      <c r="L310" s="148" t="s">
        <v>1573</v>
      </c>
      <c r="M310" s="135" t="s">
        <v>1616</v>
      </c>
      <c r="N310" s="2" t="s">
        <v>778</v>
      </c>
      <c r="O310" s="135" t="s">
        <v>14</v>
      </c>
      <c r="P310" s="138">
        <v>45659</v>
      </c>
      <c r="Q310" s="5" t="str">
        <f t="shared" si="15"/>
        <v>S1</v>
      </c>
      <c r="R310" s="138">
        <v>45663</v>
      </c>
      <c r="S310" s="107" t="s">
        <v>873</v>
      </c>
      <c r="T310" s="107" t="s">
        <v>873</v>
      </c>
      <c r="U310" s="148" t="s">
        <v>873</v>
      </c>
      <c r="V310" s="148" t="s">
        <v>873</v>
      </c>
      <c r="W310" s="107" t="s">
        <v>913</v>
      </c>
      <c r="X310" s="107" t="s">
        <v>1419</v>
      </c>
      <c r="Y310" s="69" t="s">
        <v>1558</v>
      </c>
      <c r="Z310" s="69" t="s">
        <v>913</v>
      </c>
      <c r="AA310" s="69" t="s">
        <v>913</v>
      </c>
      <c r="AB310" s="69" t="s">
        <v>913</v>
      </c>
      <c r="AC310" s="135" t="s">
        <v>1827</v>
      </c>
      <c r="AD310" s="135" t="s">
        <v>873</v>
      </c>
      <c r="AE310" s="109" t="s">
        <v>873</v>
      </c>
      <c r="AF310" s="7" t="s">
        <v>909</v>
      </c>
      <c r="AG310" s="55"/>
      <c r="AH310" s="135" t="s">
        <v>897</v>
      </c>
      <c r="AI310" s="138">
        <v>45660</v>
      </c>
      <c r="AJ310" s="55" t="s">
        <v>884</v>
      </c>
      <c r="AK310" s="2" t="s">
        <v>815</v>
      </c>
      <c r="AL310" s="55" t="s">
        <v>228</v>
      </c>
      <c r="AM310" s="55" t="s">
        <v>253</v>
      </c>
      <c r="AN310" s="55" t="s">
        <v>255</v>
      </c>
      <c r="AO310" s="122" t="s">
        <v>18</v>
      </c>
      <c r="AP310" s="69" t="s">
        <v>1068</v>
      </c>
    </row>
    <row r="311" spans="1:42">
      <c r="A311" s="50">
        <f t="shared" ref="A311:A320" si="18">A310+1</f>
        <v>310</v>
      </c>
      <c r="B311" s="50" t="s">
        <v>1860</v>
      </c>
      <c r="C311" s="62">
        <v>13</v>
      </c>
      <c r="D311" s="144" t="str">
        <f t="shared" si="17"/>
        <v>[5-14]</v>
      </c>
      <c r="E311" s="62"/>
      <c r="F311" s="62" t="s">
        <v>896</v>
      </c>
      <c r="G311" s="62" t="s">
        <v>1010</v>
      </c>
      <c r="H311" s="63" t="s">
        <v>1861</v>
      </c>
      <c r="I311" s="162" t="s">
        <v>1862</v>
      </c>
      <c r="J311" s="150" t="s">
        <v>1843</v>
      </c>
      <c r="K311" s="150" t="s">
        <v>1844</v>
      </c>
      <c r="L311" s="64" t="s">
        <v>1573</v>
      </c>
      <c r="M311" s="62" t="s">
        <v>1616</v>
      </c>
      <c r="N311" s="2" t="s">
        <v>778</v>
      </c>
      <c r="O311" s="62" t="s">
        <v>14</v>
      </c>
      <c r="P311" s="65">
        <v>45662</v>
      </c>
      <c r="Q311" s="5" t="str">
        <f t="shared" si="15"/>
        <v>S1</v>
      </c>
      <c r="R311" s="65">
        <v>45663</v>
      </c>
      <c r="S311" s="67" t="s">
        <v>873</v>
      </c>
      <c r="T311" s="67" t="s">
        <v>873</v>
      </c>
      <c r="U311" s="67" t="s">
        <v>913</v>
      </c>
      <c r="V311" s="64" t="s">
        <v>1554</v>
      </c>
      <c r="W311" s="67" t="s">
        <v>913</v>
      </c>
      <c r="X311" s="67" t="s">
        <v>1809</v>
      </c>
      <c r="Y311" s="61" t="s">
        <v>1558</v>
      </c>
      <c r="Z311" s="61" t="s">
        <v>913</v>
      </c>
      <c r="AA311" s="61" t="s">
        <v>913</v>
      </c>
      <c r="AB311" s="61" t="s">
        <v>913</v>
      </c>
      <c r="AC311" s="62" t="s">
        <v>1574</v>
      </c>
      <c r="AD311" s="62" t="s">
        <v>873</v>
      </c>
      <c r="AE311" s="68" t="s">
        <v>873</v>
      </c>
      <c r="AF311" s="2" t="s">
        <v>892</v>
      </c>
      <c r="AG311" s="50"/>
      <c r="AH311" s="62" t="s">
        <v>913</v>
      </c>
      <c r="AI311" s="65">
        <v>45663</v>
      </c>
      <c r="AJ311" s="55" t="s">
        <v>877</v>
      </c>
      <c r="AK311" s="2" t="s">
        <v>815</v>
      </c>
      <c r="AL311" s="55" t="s">
        <v>228</v>
      </c>
      <c r="AM311" s="55" t="s">
        <v>253</v>
      </c>
      <c r="AN311" s="50" t="s">
        <v>255</v>
      </c>
      <c r="AO311" s="122" t="s">
        <v>18</v>
      </c>
      <c r="AP311" s="50" t="s">
        <v>834</v>
      </c>
    </row>
    <row r="312" spans="1:42">
      <c r="A312" s="50">
        <f t="shared" si="18"/>
        <v>311</v>
      </c>
      <c r="B312" s="50" t="s">
        <v>1863</v>
      </c>
      <c r="C312" s="62">
        <f>11/12</f>
        <v>0.91666666666666663</v>
      </c>
      <c r="D312" s="144" t="str">
        <f t="shared" si="17"/>
        <v>[0-2]</v>
      </c>
      <c r="E312" s="62">
        <v>11</v>
      </c>
      <c r="F312" s="62" t="s">
        <v>896</v>
      </c>
      <c r="G312" s="62" t="s">
        <v>1014</v>
      </c>
      <c r="H312" s="63" t="s">
        <v>1864</v>
      </c>
      <c r="I312" s="162" t="s">
        <v>1862</v>
      </c>
      <c r="J312" s="150" t="s">
        <v>1843</v>
      </c>
      <c r="K312" s="150" t="s">
        <v>1844</v>
      </c>
      <c r="L312" s="64" t="s">
        <v>1573</v>
      </c>
      <c r="M312" s="62" t="s">
        <v>1616</v>
      </c>
      <c r="N312" s="2" t="s">
        <v>778</v>
      </c>
      <c r="O312" s="62" t="s">
        <v>14</v>
      </c>
      <c r="P312" s="65">
        <v>45663</v>
      </c>
      <c r="Q312" s="5" t="str">
        <f t="shared" si="15"/>
        <v>S2</v>
      </c>
      <c r="R312" s="65">
        <v>45663</v>
      </c>
      <c r="S312" s="67" t="s">
        <v>873</v>
      </c>
      <c r="T312" s="67" t="s">
        <v>873</v>
      </c>
      <c r="U312" s="67" t="s">
        <v>913</v>
      </c>
      <c r="V312" s="64" t="s">
        <v>1554</v>
      </c>
      <c r="W312" s="67" t="s">
        <v>913</v>
      </c>
      <c r="X312" s="67" t="s">
        <v>1865</v>
      </c>
      <c r="Y312" s="61" t="s">
        <v>1558</v>
      </c>
      <c r="Z312" s="61" t="s">
        <v>913</v>
      </c>
      <c r="AA312" s="61" t="s">
        <v>913</v>
      </c>
      <c r="AB312" s="61" t="s">
        <v>913</v>
      </c>
      <c r="AC312" s="62" t="s">
        <v>1603</v>
      </c>
      <c r="AD312" s="62" t="s">
        <v>873</v>
      </c>
      <c r="AE312" s="68" t="s">
        <v>873</v>
      </c>
      <c r="AF312" s="2" t="s">
        <v>892</v>
      </c>
      <c r="AG312" s="50"/>
      <c r="AH312" s="62" t="s">
        <v>913</v>
      </c>
      <c r="AI312" s="65">
        <v>45663</v>
      </c>
      <c r="AJ312" s="55" t="s">
        <v>877</v>
      </c>
      <c r="AK312" s="2" t="s">
        <v>815</v>
      </c>
      <c r="AL312" s="55" t="s">
        <v>228</v>
      </c>
      <c r="AM312" s="55" t="s">
        <v>253</v>
      </c>
      <c r="AN312" s="50" t="s">
        <v>255</v>
      </c>
      <c r="AO312" s="122" t="s">
        <v>18</v>
      </c>
      <c r="AP312" s="50" t="s">
        <v>834</v>
      </c>
    </row>
    <row r="313" spans="1:42">
      <c r="A313" s="50">
        <f t="shared" si="18"/>
        <v>312</v>
      </c>
      <c r="B313" s="50" t="s">
        <v>1866</v>
      </c>
      <c r="C313" s="179">
        <f>10/12</f>
        <v>0.83333333333333337</v>
      </c>
      <c r="D313" s="144" t="str">
        <f t="shared" si="17"/>
        <v>[0-2]</v>
      </c>
      <c r="E313" s="62">
        <v>10</v>
      </c>
      <c r="F313" s="62" t="s">
        <v>865</v>
      </c>
      <c r="G313" s="62" t="s">
        <v>1014</v>
      </c>
      <c r="H313" s="63" t="s">
        <v>1867</v>
      </c>
      <c r="I313" s="162" t="s">
        <v>160</v>
      </c>
      <c r="J313" s="150" t="s">
        <v>1837</v>
      </c>
      <c r="K313" s="150" t="s">
        <v>1838</v>
      </c>
      <c r="L313" s="64" t="s">
        <v>1573</v>
      </c>
      <c r="M313" s="62" t="s">
        <v>1616</v>
      </c>
      <c r="N313" s="2" t="s">
        <v>778</v>
      </c>
      <c r="O313" s="62" t="s">
        <v>14</v>
      </c>
      <c r="P313" s="65">
        <v>45663</v>
      </c>
      <c r="Q313" s="5" t="str">
        <f t="shared" si="15"/>
        <v>S2</v>
      </c>
      <c r="R313" s="65">
        <v>45664</v>
      </c>
      <c r="S313" s="67" t="s">
        <v>873</v>
      </c>
      <c r="T313" s="67" t="s">
        <v>873</v>
      </c>
      <c r="U313" s="67" t="s">
        <v>913</v>
      </c>
      <c r="V313" s="64" t="s">
        <v>1554</v>
      </c>
      <c r="W313" s="67" t="s">
        <v>913</v>
      </c>
      <c r="X313" s="67" t="s">
        <v>1419</v>
      </c>
      <c r="Y313" s="61" t="s">
        <v>1558</v>
      </c>
      <c r="Z313" s="61" t="s">
        <v>913</v>
      </c>
      <c r="AA313" s="61" t="s">
        <v>913</v>
      </c>
      <c r="AB313" s="61" t="s">
        <v>913</v>
      </c>
      <c r="AC313" s="62" t="s">
        <v>1603</v>
      </c>
      <c r="AD313" s="62" t="s">
        <v>873</v>
      </c>
      <c r="AE313" s="68" t="s">
        <v>873</v>
      </c>
      <c r="AF313" s="2" t="s">
        <v>892</v>
      </c>
      <c r="AG313" s="50"/>
      <c r="AH313" s="62" t="s">
        <v>913</v>
      </c>
      <c r="AI313" s="65">
        <v>45664</v>
      </c>
      <c r="AJ313" s="55" t="s">
        <v>877</v>
      </c>
      <c r="AK313" s="2" t="s">
        <v>815</v>
      </c>
      <c r="AL313" s="55" t="s">
        <v>228</v>
      </c>
      <c r="AM313" s="55" t="s">
        <v>253</v>
      </c>
      <c r="AN313" s="50" t="s">
        <v>255</v>
      </c>
      <c r="AO313" s="122" t="s">
        <v>18</v>
      </c>
      <c r="AP313" s="50" t="s">
        <v>834</v>
      </c>
    </row>
    <row r="314" spans="1:42">
      <c r="A314" s="50">
        <f t="shared" si="18"/>
        <v>313</v>
      </c>
      <c r="B314" s="50" t="s">
        <v>1868</v>
      </c>
      <c r="C314" s="62">
        <v>1</v>
      </c>
      <c r="D314" s="144" t="str">
        <f t="shared" si="17"/>
        <v>[0-2]</v>
      </c>
      <c r="E314" s="62"/>
      <c r="F314" s="62" t="s">
        <v>896</v>
      </c>
      <c r="G314" s="62" t="s">
        <v>1014</v>
      </c>
      <c r="H314" s="63" t="s">
        <v>1869</v>
      </c>
      <c r="I314" s="162" t="s">
        <v>1862</v>
      </c>
      <c r="J314" s="150" t="s">
        <v>1843</v>
      </c>
      <c r="K314" s="150" t="s">
        <v>1844</v>
      </c>
      <c r="L314" s="64" t="s">
        <v>1573</v>
      </c>
      <c r="M314" s="62" t="s">
        <v>1616</v>
      </c>
      <c r="N314" s="2" t="s">
        <v>778</v>
      </c>
      <c r="O314" s="62" t="s">
        <v>14</v>
      </c>
      <c r="P314" s="65">
        <v>45663</v>
      </c>
      <c r="Q314" s="5" t="str">
        <f t="shared" si="15"/>
        <v>S2</v>
      </c>
      <c r="R314" s="65">
        <v>45664</v>
      </c>
      <c r="S314" s="67" t="s">
        <v>873</v>
      </c>
      <c r="T314" s="67" t="s">
        <v>913</v>
      </c>
      <c r="U314" s="67" t="s">
        <v>913</v>
      </c>
      <c r="V314" s="64" t="s">
        <v>1554</v>
      </c>
      <c r="W314" s="67" t="s">
        <v>913</v>
      </c>
      <c r="X314" s="67" t="s">
        <v>1865</v>
      </c>
      <c r="Y314" s="61" t="s">
        <v>1558</v>
      </c>
      <c r="Z314" s="61" t="s">
        <v>913</v>
      </c>
      <c r="AA314" s="61" t="s">
        <v>913</v>
      </c>
      <c r="AB314" s="61" t="s">
        <v>913</v>
      </c>
      <c r="AC314" s="62" t="s">
        <v>1574</v>
      </c>
      <c r="AD314" s="62" t="s">
        <v>873</v>
      </c>
      <c r="AE314" s="68" t="s">
        <v>873</v>
      </c>
      <c r="AF314" s="2" t="s">
        <v>892</v>
      </c>
      <c r="AG314" s="50"/>
      <c r="AH314" s="62" t="s">
        <v>913</v>
      </c>
      <c r="AI314" s="65">
        <v>45664</v>
      </c>
      <c r="AJ314" s="55" t="s">
        <v>877</v>
      </c>
      <c r="AK314" s="2" t="s">
        <v>815</v>
      </c>
      <c r="AL314" s="55" t="s">
        <v>228</v>
      </c>
      <c r="AM314" s="55" t="s">
        <v>253</v>
      </c>
      <c r="AN314" s="50" t="s">
        <v>255</v>
      </c>
      <c r="AO314" s="122" t="s">
        <v>18</v>
      </c>
      <c r="AP314" s="50" t="s">
        <v>834</v>
      </c>
    </row>
    <row r="315" spans="1:42">
      <c r="A315" s="50">
        <f t="shared" si="18"/>
        <v>314</v>
      </c>
      <c r="B315" s="50" t="s">
        <v>1870</v>
      </c>
      <c r="C315" s="62">
        <v>4</v>
      </c>
      <c r="D315" s="144" t="str">
        <f t="shared" si="17"/>
        <v>[2-4]</v>
      </c>
      <c r="E315" s="62"/>
      <c r="F315" s="62" t="s">
        <v>865</v>
      </c>
      <c r="G315" s="62" t="s">
        <v>1010</v>
      </c>
      <c r="H315" s="63" t="s">
        <v>1871</v>
      </c>
      <c r="I315" s="162" t="s">
        <v>1872</v>
      </c>
      <c r="J315" t="s">
        <v>1886</v>
      </c>
      <c r="K315" t="s">
        <v>1887</v>
      </c>
      <c r="L315" s="64" t="s">
        <v>1546</v>
      </c>
      <c r="M315" s="62" t="s">
        <v>1873</v>
      </c>
      <c r="N315" s="2" t="s">
        <v>778</v>
      </c>
      <c r="O315" s="62" t="s">
        <v>14</v>
      </c>
      <c r="P315" s="65">
        <v>45663</v>
      </c>
      <c r="Q315" s="5" t="str">
        <f t="shared" si="15"/>
        <v>S2</v>
      </c>
      <c r="R315" s="65">
        <v>45664</v>
      </c>
      <c r="S315" s="67" t="s">
        <v>873</v>
      </c>
      <c r="T315" s="67" t="s">
        <v>873</v>
      </c>
      <c r="U315" s="67" t="s">
        <v>873</v>
      </c>
      <c r="V315" s="64" t="s">
        <v>873</v>
      </c>
      <c r="W315" s="67" t="s">
        <v>913</v>
      </c>
      <c r="X315" s="67" t="s">
        <v>1419</v>
      </c>
      <c r="Y315" s="61" t="s">
        <v>1558</v>
      </c>
      <c r="Z315" s="61" t="s">
        <v>913</v>
      </c>
      <c r="AA315" s="61" t="s">
        <v>913</v>
      </c>
      <c r="AB315" s="61" t="s">
        <v>913</v>
      </c>
      <c r="AC315" s="62" t="s">
        <v>1603</v>
      </c>
      <c r="AD315" s="62" t="s">
        <v>873</v>
      </c>
      <c r="AE315" s="68" t="s">
        <v>873</v>
      </c>
      <c r="AF315" s="2" t="s">
        <v>892</v>
      </c>
      <c r="AG315" s="50"/>
      <c r="AH315" s="62" t="s">
        <v>913</v>
      </c>
      <c r="AI315" s="65">
        <v>45664</v>
      </c>
      <c r="AJ315" s="55" t="s">
        <v>877</v>
      </c>
      <c r="AK315" s="2" t="s">
        <v>815</v>
      </c>
      <c r="AL315" s="55" t="s">
        <v>228</v>
      </c>
      <c r="AM315" s="50" t="s">
        <v>269</v>
      </c>
      <c r="AN315" s="50" t="s">
        <v>271</v>
      </c>
      <c r="AO315" s="122" t="s">
        <v>18</v>
      </c>
      <c r="AP315" s="50" t="s">
        <v>834</v>
      </c>
    </row>
    <row r="316" spans="1:42">
      <c r="A316" s="50">
        <f t="shared" si="18"/>
        <v>315</v>
      </c>
      <c r="B316" s="50" t="s">
        <v>1874</v>
      </c>
      <c r="C316" s="62">
        <v>25</v>
      </c>
      <c r="D316" s="144" t="str">
        <f t="shared" si="17"/>
        <v>[15-44]</v>
      </c>
      <c r="E316" s="62"/>
      <c r="F316" s="62" t="s">
        <v>865</v>
      </c>
      <c r="G316" s="62" t="s">
        <v>889</v>
      </c>
      <c r="H316" s="63" t="s">
        <v>1875</v>
      </c>
      <c r="I316" s="162" t="s">
        <v>1862</v>
      </c>
      <c r="J316" s="150" t="s">
        <v>1843</v>
      </c>
      <c r="K316" s="150" t="s">
        <v>1844</v>
      </c>
      <c r="L316" s="64" t="s">
        <v>1573</v>
      </c>
      <c r="M316" s="62" t="s">
        <v>1616</v>
      </c>
      <c r="N316" s="2" t="s">
        <v>778</v>
      </c>
      <c r="O316" s="62" t="s">
        <v>14</v>
      </c>
      <c r="P316" s="65">
        <v>45664</v>
      </c>
      <c r="Q316" s="5" t="str">
        <f t="shared" si="15"/>
        <v>S2</v>
      </c>
      <c r="R316" s="65">
        <v>45665</v>
      </c>
      <c r="S316" s="67" t="s">
        <v>873</v>
      </c>
      <c r="T316" s="67" t="s">
        <v>873</v>
      </c>
      <c r="U316" s="67" t="s">
        <v>913</v>
      </c>
      <c r="V316" s="64" t="s">
        <v>873</v>
      </c>
      <c r="W316" s="67" t="s">
        <v>873</v>
      </c>
      <c r="X316" s="67" t="s">
        <v>1876</v>
      </c>
      <c r="Y316" s="61" t="s">
        <v>1558</v>
      </c>
      <c r="Z316" s="61" t="s">
        <v>913</v>
      </c>
      <c r="AA316" s="61" t="s">
        <v>873</v>
      </c>
      <c r="AB316" s="61" t="s">
        <v>913</v>
      </c>
      <c r="AC316" s="62" t="s">
        <v>874</v>
      </c>
      <c r="AD316" s="62" t="s">
        <v>1558</v>
      </c>
      <c r="AE316" s="68" t="s">
        <v>873</v>
      </c>
      <c r="AF316" s="151" t="s">
        <v>10</v>
      </c>
      <c r="AG316" s="50"/>
      <c r="AH316" s="62" t="s">
        <v>873</v>
      </c>
      <c r="AI316" s="65" t="s">
        <v>1417</v>
      </c>
      <c r="AJ316" s="53" t="s">
        <v>1417</v>
      </c>
      <c r="AK316" s="2" t="s">
        <v>814</v>
      </c>
      <c r="AL316" s="55" t="s">
        <v>228</v>
      </c>
      <c r="AM316" s="50" t="s">
        <v>253</v>
      </c>
      <c r="AN316" s="50" t="s">
        <v>255</v>
      </c>
      <c r="AO316" s="55" t="s">
        <v>10</v>
      </c>
      <c r="AP316" s="50" t="s">
        <v>834</v>
      </c>
    </row>
    <row r="317" spans="1:42">
      <c r="A317" s="50">
        <f t="shared" si="18"/>
        <v>316</v>
      </c>
      <c r="B317" s="50" t="s">
        <v>1877</v>
      </c>
      <c r="C317" s="62">
        <v>3</v>
      </c>
      <c r="D317" s="144" t="str">
        <f t="shared" si="17"/>
        <v>[2-4]</v>
      </c>
      <c r="E317" s="62"/>
      <c r="F317" s="62" t="s">
        <v>896</v>
      </c>
      <c r="G317" s="62" t="s">
        <v>1014</v>
      </c>
      <c r="H317" s="63" t="s">
        <v>1878</v>
      </c>
      <c r="I317" s="162" t="s">
        <v>1862</v>
      </c>
      <c r="J317" s="150" t="s">
        <v>1843</v>
      </c>
      <c r="K317" s="150" t="s">
        <v>1844</v>
      </c>
      <c r="L317" s="64" t="s">
        <v>1573</v>
      </c>
      <c r="M317" s="62" t="s">
        <v>1616</v>
      </c>
      <c r="N317" s="2" t="s">
        <v>778</v>
      </c>
      <c r="O317" s="62" t="s">
        <v>14</v>
      </c>
      <c r="P317" s="65">
        <v>45664</v>
      </c>
      <c r="Q317" s="5" t="str">
        <f t="shared" si="15"/>
        <v>S2</v>
      </c>
      <c r="R317" s="65">
        <v>45665</v>
      </c>
      <c r="S317" s="67" t="s">
        <v>873</v>
      </c>
      <c r="T317" s="64" t="s">
        <v>873</v>
      </c>
      <c r="U317" s="67" t="s">
        <v>913</v>
      </c>
      <c r="V317" s="64" t="s">
        <v>1554</v>
      </c>
      <c r="W317" s="67" t="s">
        <v>913</v>
      </c>
      <c r="X317" s="64" t="s">
        <v>1419</v>
      </c>
      <c r="Y317" s="61" t="s">
        <v>1558</v>
      </c>
      <c r="Z317" s="61" t="s">
        <v>913</v>
      </c>
      <c r="AA317" s="61" t="s">
        <v>913</v>
      </c>
      <c r="AB317" s="61" t="s">
        <v>913</v>
      </c>
      <c r="AC317" s="62" t="s">
        <v>1574</v>
      </c>
      <c r="AD317" s="62" t="s">
        <v>873</v>
      </c>
      <c r="AE317" s="68" t="s">
        <v>873</v>
      </c>
      <c r="AF317" s="2" t="s">
        <v>892</v>
      </c>
      <c r="AG317" s="50"/>
      <c r="AH317" s="62" t="s">
        <v>913</v>
      </c>
      <c r="AI317" s="65">
        <v>45665</v>
      </c>
      <c r="AJ317" s="55" t="s">
        <v>877</v>
      </c>
      <c r="AK317" s="2" t="s">
        <v>815</v>
      </c>
      <c r="AL317" s="55" t="s">
        <v>228</v>
      </c>
      <c r="AM317" s="50" t="s">
        <v>253</v>
      </c>
      <c r="AN317" s="50" t="s">
        <v>255</v>
      </c>
      <c r="AO317" s="122" t="s">
        <v>18</v>
      </c>
      <c r="AP317" s="50" t="s">
        <v>834</v>
      </c>
    </row>
    <row r="318" spans="1:42">
      <c r="A318" s="50">
        <f t="shared" si="18"/>
        <v>317</v>
      </c>
      <c r="B318" s="50" t="s">
        <v>1879</v>
      </c>
      <c r="C318" s="62">
        <v>27</v>
      </c>
      <c r="D318" s="144" t="str">
        <f t="shared" si="17"/>
        <v>[15-44]</v>
      </c>
      <c r="E318" s="62"/>
      <c r="F318" s="62" t="s">
        <v>896</v>
      </c>
      <c r="G318" s="62" t="s">
        <v>1099</v>
      </c>
      <c r="H318" s="63" t="s">
        <v>1880</v>
      </c>
      <c r="I318" s="162" t="s">
        <v>1862</v>
      </c>
      <c r="J318" s="150" t="s">
        <v>1843</v>
      </c>
      <c r="K318" s="150" t="s">
        <v>1844</v>
      </c>
      <c r="L318" s="64" t="s">
        <v>1573</v>
      </c>
      <c r="M318" s="62" t="s">
        <v>1616</v>
      </c>
      <c r="N318" s="2" t="s">
        <v>778</v>
      </c>
      <c r="O318" s="62" t="s">
        <v>14</v>
      </c>
      <c r="P318" s="65">
        <v>45664</v>
      </c>
      <c r="Q318" s="5" t="str">
        <f t="shared" si="15"/>
        <v>S2</v>
      </c>
      <c r="R318" s="65">
        <v>45665</v>
      </c>
      <c r="S318" s="67" t="s">
        <v>873</v>
      </c>
      <c r="T318" s="67" t="s">
        <v>873</v>
      </c>
      <c r="U318" s="67" t="s">
        <v>913</v>
      </c>
      <c r="V318" s="64" t="s">
        <v>1554</v>
      </c>
      <c r="W318" s="67" t="s">
        <v>913</v>
      </c>
      <c r="X318" s="67" t="s">
        <v>1419</v>
      </c>
      <c r="Y318" s="61" t="s">
        <v>1558</v>
      </c>
      <c r="Z318" s="61" t="s">
        <v>913</v>
      </c>
      <c r="AA318" s="61" t="s">
        <v>913</v>
      </c>
      <c r="AB318" s="61" t="s">
        <v>913</v>
      </c>
      <c r="AC318" s="62" t="s">
        <v>1881</v>
      </c>
      <c r="AD318" s="62" t="s">
        <v>1558</v>
      </c>
      <c r="AE318" s="68" t="s">
        <v>873</v>
      </c>
      <c r="AF318" s="151" t="s">
        <v>10</v>
      </c>
      <c r="AG318" s="50"/>
      <c r="AH318" s="62" t="s">
        <v>873</v>
      </c>
      <c r="AI318" s="65" t="s">
        <v>1417</v>
      </c>
      <c r="AJ318" s="53" t="s">
        <v>1417</v>
      </c>
      <c r="AK318" s="2" t="s">
        <v>814</v>
      </c>
      <c r="AL318" s="55" t="s">
        <v>228</v>
      </c>
      <c r="AM318" s="50" t="s">
        <v>253</v>
      </c>
      <c r="AN318" s="50" t="s">
        <v>255</v>
      </c>
      <c r="AO318" s="55" t="s">
        <v>10</v>
      </c>
      <c r="AP318" s="50" t="s">
        <v>834</v>
      </c>
    </row>
    <row r="319" spans="1:42">
      <c r="A319" s="50">
        <f t="shared" si="18"/>
        <v>318</v>
      </c>
      <c r="B319" s="50" t="s">
        <v>1882</v>
      </c>
      <c r="C319" s="62">
        <v>9</v>
      </c>
      <c r="D319" s="144" t="str">
        <f t="shared" si="17"/>
        <v>[5-14]</v>
      </c>
      <c r="E319" s="62"/>
      <c r="F319" s="62" t="s">
        <v>896</v>
      </c>
      <c r="G319" s="62" t="s">
        <v>1010</v>
      </c>
      <c r="H319" s="63" t="s">
        <v>1883</v>
      </c>
      <c r="I319" s="162" t="s">
        <v>160</v>
      </c>
      <c r="J319" s="150" t="s">
        <v>1837</v>
      </c>
      <c r="K319" s="150" t="s">
        <v>1838</v>
      </c>
      <c r="L319" s="64" t="s">
        <v>1573</v>
      </c>
      <c r="M319" s="62" t="s">
        <v>1616</v>
      </c>
      <c r="N319" s="2" t="s">
        <v>778</v>
      </c>
      <c r="O319" s="62" t="s">
        <v>14</v>
      </c>
      <c r="P319" s="65">
        <v>45664</v>
      </c>
      <c r="Q319" s="5" t="str">
        <f t="shared" si="15"/>
        <v>S2</v>
      </c>
      <c r="R319" s="65">
        <v>45665</v>
      </c>
      <c r="S319" s="67" t="s">
        <v>873</v>
      </c>
      <c r="T319" s="67" t="s">
        <v>873</v>
      </c>
      <c r="U319" s="67" t="s">
        <v>873</v>
      </c>
      <c r="V319" s="64" t="s">
        <v>913</v>
      </c>
      <c r="W319" s="67" t="s">
        <v>913</v>
      </c>
      <c r="X319" s="67" t="s">
        <v>1419</v>
      </c>
      <c r="Y319" s="61" t="s">
        <v>1558</v>
      </c>
      <c r="Z319" s="61" t="s">
        <v>913</v>
      </c>
      <c r="AA319" s="61" t="s">
        <v>873</v>
      </c>
      <c r="AB319" s="61" t="s">
        <v>913</v>
      </c>
      <c r="AC319" s="62" t="s">
        <v>874</v>
      </c>
      <c r="AD319" s="62" t="s">
        <v>1558</v>
      </c>
      <c r="AE319" s="68" t="s">
        <v>873</v>
      </c>
      <c r="AF319" s="2" t="s">
        <v>892</v>
      </c>
      <c r="AG319" s="50"/>
      <c r="AH319" s="62" t="s">
        <v>913</v>
      </c>
      <c r="AI319" s="65">
        <v>45665</v>
      </c>
      <c r="AJ319" s="53" t="s">
        <v>1417</v>
      </c>
      <c r="AK319" s="2" t="s">
        <v>815</v>
      </c>
      <c r="AL319" s="55" t="s">
        <v>228</v>
      </c>
      <c r="AM319" s="50" t="s">
        <v>253</v>
      </c>
      <c r="AN319" s="50" t="s">
        <v>255</v>
      </c>
      <c r="AO319" s="122" t="s">
        <v>18</v>
      </c>
      <c r="AP319" s="50" t="s">
        <v>834</v>
      </c>
    </row>
    <row r="320" spans="1:42">
      <c r="A320" s="55">
        <f t="shared" si="18"/>
        <v>319</v>
      </c>
      <c r="B320" s="55" t="s">
        <v>1884</v>
      </c>
      <c r="C320" s="135">
        <v>17</v>
      </c>
      <c r="D320" s="144" t="str">
        <f t="shared" si="17"/>
        <v>[15-44]</v>
      </c>
      <c r="E320" s="135"/>
      <c r="F320" s="135" t="s">
        <v>896</v>
      </c>
      <c r="G320" s="135" t="s">
        <v>940</v>
      </c>
      <c r="H320" s="152" t="s">
        <v>1885</v>
      </c>
      <c r="I320" s="177" t="s">
        <v>1862</v>
      </c>
      <c r="J320" s="150" t="s">
        <v>1843</v>
      </c>
      <c r="K320" s="150" t="s">
        <v>1844</v>
      </c>
      <c r="L320" s="148" t="s">
        <v>1573</v>
      </c>
      <c r="M320" s="135" t="s">
        <v>1616</v>
      </c>
      <c r="N320" s="2" t="s">
        <v>778</v>
      </c>
      <c r="O320" s="135" t="s">
        <v>14</v>
      </c>
      <c r="P320" s="138">
        <v>45664</v>
      </c>
      <c r="Q320" s="5" t="str">
        <f t="shared" si="15"/>
        <v>S2</v>
      </c>
      <c r="R320" s="138">
        <v>45665</v>
      </c>
      <c r="S320" s="107" t="s">
        <v>873</v>
      </c>
      <c r="T320" s="107" t="s">
        <v>873</v>
      </c>
      <c r="U320" s="107" t="s">
        <v>873</v>
      </c>
      <c r="V320" s="148" t="s">
        <v>873</v>
      </c>
      <c r="W320" s="107" t="s">
        <v>913</v>
      </c>
      <c r="X320" s="107" t="s">
        <v>1419</v>
      </c>
      <c r="Y320" s="69" t="s">
        <v>1558</v>
      </c>
      <c r="Z320" s="69" t="s">
        <v>913</v>
      </c>
      <c r="AA320" s="69" t="s">
        <v>873</v>
      </c>
      <c r="AB320" s="69" t="s">
        <v>913</v>
      </c>
      <c r="AC320" s="135" t="s">
        <v>874</v>
      </c>
      <c r="AD320" s="135" t="s">
        <v>1558</v>
      </c>
      <c r="AE320" s="109" t="s">
        <v>873</v>
      </c>
      <c r="AF320" s="178" t="s">
        <v>10</v>
      </c>
      <c r="AG320" s="55"/>
      <c r="AH320" s="135" t="s">
        <v>873</v>
      </c>
      <c r="AI320" s="138" t="s">
        <v>1417</v>
      </c>
      <c r="AJ320" s="53" t="s">
        <v>1417</v>
      </c>
      <c r="AK320" s="2" t="s">
        <v>814</v>
      </c>
      <c r="AL320" s="55" t="s">
        <v>228</v>
      </c>
      <c r="AM320" s="50" t="s">
        <v>253</v>
      </c>
      <c r="AN320" s="55" t="s">
        <v>255</v>
      </c>
      <c r="AO320" s="55" t="s">
        <v>10</v>
      </c>
      <c r="AP320" s="50" t="s">
        <v>834</v>
      </c>
    </row>
    <row r="321" spans="1:42">
      <c r="A321" s="50">
        <f t="shared" ref="A321:A345" si="19">A320+1</f>
        <v>320</v>
      </c>
      <c r="B321" s="50" t="s">
        <v>1893</v>
      </c>
      <c r="C321" s="62">
        <v>38</v>
      </c>
      <c r="D321" s="144" t="str">
        <f t="shared" si="17"/>
        <v>[15-44]</v>
      </c>
      <c r="E321" s="62"/>
      <c r="F321" s="62" t="s">
        <v>896</v>
      </c>
      <c r="G321" s="62" t="s">
        <v>940</v>
      </c>
      <c r="H321" s="63" t="s">
        <v>1894</v>
      </c>
      <c r="I321" s="162" t="s">
        <v>1895</v>
      </c>
      <c r="J321" s="150" t="s">
        <v>1837</v>
      </c>
      <c r="K321" s="150" t="s">
        <v>1838</v>
      </c>
      <c r="L321" s="64" t="s">
        <v>1573</v>
      </c>
      <c r="M321" s="62" t="s">
        <v>1616</v>
      </c>
      <c r="N321" s="2" t="s">
        <v>778</v>
      </c>
      <c r="O321" s="62" t="s">
        <v>14</v>
      </c>
      <c r="P321" s="65">
        <v>45665</v>
      </c>
      <c r="Q321" s="5" t="str">
        <f t="shared" si="15"/>
        <v>S2</v>
      </c>
      <c r="R321" s="65">
        <v>45665</v>
      </c>
      <c r="S321" s="67" t="s">
        <v>873</v>
      </c>
      <c r="T321" s="67" t="s">
        <v>873</v>
      </c>
      <c r="U321" s="67" t="s">
        <v>873</v>
      </c>
      <c r="V321" s="64" t="s">
        <v>913</v>
      </c>
      <c r="W321" s="67" t="s">
        <v>913</v>
      </c>
      <c r="X321" s="67" t="s">
        <v>1896</v>
      </c>
      <c r="Y321" s="61" t="s">
        <v>1558</v>
      </c>
      <c r="Z321" s="61" t="s">
        <v>913</v>
      </c>
      <c r="AA321" s="61" t="s">
        <v>913</v>
      </c>
      <c r="AB321" s="61" t="s">
        <v>913</v>
      </c>
      <c r="AC321" s="62" t="s">
        <v>1897</v>
      </c>
      <c r="AD321" s="62" t="s">
        <v>1558</v>
      </c>
      <c r="AE321" s="68" t="s">
        <v>873</v>
      </c>
      <c r="AF321" s="2" t="s">
        <v>892</v>
      </c>
      <c r="AG321" s="50"/>
      <c r="AH321" s="62" t="s">
        <v>913</v>
      </c>
      <c r="AI321" s="65">
        <v>45665</v>
      </c>
      <c r="AJ321" s="55" t="s">
        <v>877</v>
      </c>
      <c r="AK321" s="2" t="s">
        <v>815</v>
      </c>
      <c r="AL321" s="55" t="s">
        <v>228</v>
      </c>
      <c r="AM321" s="55" t="s">
        <v>253</v>
      </c>
      <c r="AN321" s="55" t="s">
        <v>255</v>
      </c>
      <c r="AO321" s="122" t="s">
        <v>18</v>
      </c>
      <c r="AP321" s="62" t="s">
        <v>834</v>
      </c>
    </row>
    <row r="322" spans="1:42">
      <c r="A322" s="50">
        <f t="shared" si="19"/>
        <v>321</v>
      </c>
      <c r="B322" s="50" t="s">
        <v>1898</v>
      </c>
      <c r="C322" s="62">
        <v>15</v>
      </c>
      <c r="D322" s="144" t="str">
        <f t="shared" si="17"/>
        <v>[15-44]</v>
      </c>
      <c r="E322" s="62"/>
      <c r="F322" s="62" t="s">
        <v>896</v>
      </c>
      <c r="G322" s="62" t="s">
        <v>1010</v>
      </c>
      <c r="H322" s="63" t="s">
        <v>1899</v>
      </c>
      <c r="I322" s="162" t="s">
        <v>1862</v>
      </c>
      <c r="J322" s="150" t="s">
        <v>1843</v>
      </c>
      <c r="K322" s="150" t="s">
        <v>1844</v>
      </c>
      <c r="L322" s="64" t="s">
        <v>1573</v>
      </c>
      <c r="M322" s="62" t="s">
        <v>1616</v>
      </c>
      <c r="N322" s="2" t="s">
        <v>778</v>
      </c>
      <c r="O322" s="62" t="s">
        <v>14</v>
      </c>
      <c r="P322" s="65">
        <v>45665</v>
      </c>
      <c r="Q322" s="5" t="str">
        <f t="shared" ref="Q322:Q345" si="20">CONCATENATE("S",_xlfn.ISOWEEKNUM(P322))</f>
        <v>S2</v>
      </c>
      <c r="R322" s="65">
        <v>45666</v>
      </c>
      <c r="S322" s="67" t="s">
        <v>873</v>
      </c>
      <c r="T322" s="67" t="s">
        <v>873</v>
      </c>
      <c r="U322" s="67" t="s">
        <v>873</v>
      </c>
      <c r="V322" s="64" t="s">
        <v>873</v>
      </c>
      <c r="W322" s="67" t="s">
        <v>913</v>
      </c>
      <c r="X322" s="67" t="s">
        <v>1419</v>
      </c>
      <c r="Y322" s="61" t="s">
        <v>1558</v>
      </c>
      <c r="Z322" s="61" t="s">
        <v>913</v>
      </c>
      <c r="AA322" s="61" t="s">
        <v>913</v>
      </c>
      <c r="AB322" s="61" t="s">
        <v>913</v>
      </c>
      <c r="AC322" s="62" t="s">
        <v>1881</v>
      </c>
      <c r="AD322" s="62" t="s">
        <v>1558</v>
      </c>
      <c r="AE322" s="68" t="s">
        <v>873</v>
      </c>
      <c r="AF322" s="151" t="s">
        <v>10</v>
      </c>
      <c r="AG322" s="50" t="s">
        <v>876</v>
      </c>
      <c r="AH322" s="62" t="s">
        <v>873</v>
      </c>
      <c r="AI322" s="65">
        <v>45670</v>
      </c>
      <c r="AJ322" s="55" t="s">
        <v>877</v>
      </c>
      <c r="AK322" s="2" t="s">
        <v>814</v>
      </c>
      <c r="AL322" s="55" t="s">
        <v>228</v>
      </c>
      <c r="AM322" s="55" t="s">
        <v>253</v>
      </c>
      <c r="AN322" s="55" t="s">
        <v>255</v>
      </c>
      <c r="AO322" s="55" t="s">
        <v>10</v>
      </c>
      <c r="AP322" s="62" t="s">
        <v>834</v>
      </c>
    </row>
    <row r="323" spans="1:42">
      <c r="A323" s="50">
        <f t="shared" si="19"/>
        <v>322</v>
      </c>
      <c r="B323" s="50" t="s">
        <v>1900</v>
      </c>
      <c r="C323" s="62">
        <v>7</v>
      </c>
      <c r="D323" s="144" t="str">
        <f t="shared" si="17"/>
        <v>[5-14]</v>
      </c>
      <c r="E323" s="62"/>
      <c r="F323" s="62" t="s">
        <v>896</v>
      </c>
      <c r="G323" s="62" t="s">
        <v>1010</v>
      </c>
      <c r="H323" s="63" t="s">
        <v>1901</v>
      </c>
      <c r="I323" s="162" t="s">
        <v>1862</v>
      </c>
      <c r="J323" s="150" t="s">
        <v>1843</v>
      </c>
      <c r="K323" s="150" t="s">
        <v>1844</v>
      </c>
      <c r="L323" s="64" t="s">
        <v>1573</v>
      </c>
      <c r="M323" s="62" t="s">
        <v>1616</v>
      </c>
      <c r="N323" s="2" t="s">
        <v>778</v>
      </c>
      <c r="O323" s="62" t="s">
        <v>14</v>
      </c>
      <c r="P323" s="65">
        <v>45666</v>
      </c>
      <c r="Q323" s="5" t="str">
        <f t="shared" si="20"/>
        <v>S2</v>
      </c>
      <c r="R323" s="65">
        <v>45666</v>
      </c>
      <c r="S323" s="67" t="s">
        <v>873</v>
      </c>
      <c r="T323" s="67" t="s">
        <v>873</v>
      </c>
      <c r="U323" s="67" t="s">
        <v>873</v>
      </c>
      <c r="V323" s="64" t="s">
        <v>873</v>
      </c>
      <c r="W323" s="67" t="s">
        <v>913</v>
      </c>
      <c r="X323" s="67" t="s">
        <v>1865</v>
      </c>
      <c r="Y323" s="61" t="s">
        <v>1558</v>
      </c>
      <c r="Z323" s="61" t="s">
        <v>913</v>
      </c>
      <c r="AA323" s="61" t="s">
        <v>913</v>
      </c>
      <c r="AB323" s="61" t="s">
        <v>913</v>
      </c>
      <c r="AC323" s="62" t="s">
        <v>1582</v>
      </c>
      <c r="AD323" s="62" t="s">
        <v>1558</v>
      </c>
      <c r="AE323" s="68" t="s">
        <v>873</v>
      </c>
      <c r="AF323" s="2" t="s">
        <v>892</v>
      </c>
      <c r="AG323" s="50" t="s">
        <v>903</v>
      </c>
      <c r="AH323" s="62" t="s">
        <v>913</v>
      </c>
      <c r="AI323" s="65">
        <v>45666</v>
      </c>
      <c r="AJ323" s="55" t="s">
        <v>877</v>
      </c>
      <c r="AK323" s="2" t="s">
        <v>815</v>
      </c>
      <c r="AL323" s="55" t="s">
        <v>228</v>
      </c>
      <c r="AM323" s="55" t="s">
        <v>253</v>
      </c>
      <c r="AN323" s="55" t="s">
        <v>255</v>
      </c>
      <c r="AO323" s="122" t="s">
        <v>18</v>
      </c>
      <c r="AP323" s="62" t="s">
        <v>834</v>
      </c>
    </row>
    <row r="324" spans="1:42">
      <c r="A324" s="50">
        <f t="shared" si="19"/>
        <v>323</v>
      </c>
      <c r="B324" s="50" t="s">
        <v>1902</v>
      </c>
      <c r="C324" s="62">
        <v>12</v>
      </c>
      <c r="D324" s="144" t="str">
        <f t="shared" si="17"/>
        <v>[5-14]</v>
      </c>
      <c r="E324" s="62"/>
      <c r="F324" s="62" t="s">
        <v>865</v>
      </c>
      <c r="G324" s="62" t="s">
        <v>1010</v>
      </c>
      <c r="H324" s="63" t="s">
        <v>1903</v>
      </c>
      <c r="I324" s="162" t="s">
        <v>1862</v>
      </c>
      <c r="J324" s="150" t="s">
        <v>1843</v>
      </c>
      <c r="K324" s="150" t="s">
        <v>1844</v>
      </c>
      <c r="L324" s="64" t="s">
        <v>1573</v>
      </c>
      <c r="M324" s="62" t="s">
        <v>1616</v>
      </c>
      <c r="N324" s="2" t="s">
        <v>778</v>
      </c>
      <c r="O324" s="62" t="s">
        <v>14</v>
      </c>
      <c r="P324" s="65">
        <v>45666</v>
      </c>
      <c r="Q324" s="5" t="str">
        <f t="shared" si="20"/>
        <v>S2</v>
      </c>
      <c r="R324" s="65">
        <v>45666</v>
      </c>
      <c r="S324" s="67" t="s">
        <v>873</v>
      </c>
      <c r="T324" s="67" t="s">
        <v>873</v>
      </c>
      <c r="U324" s="67" t="s">
        <v>873</v>
      </c>
      <c r="V324" s="64" t="s">
        <v>873</v>
      </c>
      <c r="W324" s="67" t="s">
        <v>913</v>
      </c>
      <c r="X324" s="67" t="s">
        <v>1419</v>
      </c>
      <c r="Y324" s="61" t="s">
        <v>1558</v>
      </c>
      <c r="Z324" s="61" t="s">
        <v>913</v>
      </c>
      <c r="AA324" s="61" t="s">
        <v>913</v>
      </c>
      <c r="AB324" s="61" t="s">
        <v>913</v>
      </c>
      <c r="AC324" s="62" t="s">
        <v>1582</v>
      </c>
      <c r="AD324" s="62" t="s">
        <v>1558</v>
      </c>
      <c r="AE324" s="68" t="s">
        <v>873</v>
      </c>
      <c r="AF324" s="151" t="s">
        <v>10</v>
      </c>
      <c r="AG324" s="50" t="s">
        <v>876</v>
      </c>
      <c r="AH324" s="62" t="s">
        <v>873</v>
      </c>
      <c r="AI324" s="65">
        <v>45670</v>
      </c>
      <c r="AJ324" s="55" t="s">
        <v>877</v>
      </c>
      <c r="AK324" s="2" t="s">
        <v>814</v>
      </c>
      <c r="AL324" s="55" t="s">
        <v>228</v>
      </c>
      <c r="AM324" s="55" t="s">
        <v>253</v>
      </c>
      <c r="AN324" s="55" t="s">
        <v>255</v>
      </c>
      <c r="AO324" s="55" t="s">
        <v>10</v>
      </c>
      <c r="AP324" s="62" t="s">
        <v>834</v>
      </c>
    </row>
    <row r="325" spans="1:42">
      <c r="A325" s="50">
        <f t="shared" si="19"/>
        <v>324</v>
      </c>
      <c r="B325" s="50" t="s">
        <v>1904</v>
      </c>
      <c r="C325" s="62">
        <v>9</v>
      </c>
      <c r="D325" s="144" t="str">
        <f t="shared" si="17"/>
        <v>[5-14]</v>
      </c>
      <c r="E325" s="62"/>
      <c r="F325" s="62" t="s">
        <v>865</v>
      </c>
      <c r="G325" s="62" t="s">
        <v>1010</v>
      </c>
      <c r="H325" s="63" t="s">
        <v>1905</v>
      </c>
      <c r="I325" s="162" t="s">
        <v>1862</v>
      </c>
      <c r="J325" s="150" t="s">
        <v>1843</v>
      </c>
      <c r="K325" s="150" t="s">
        <v>1844</v>
      </c>
      <c r="L325" s="64" t="s">
        <v>1573</v>
      </c>
      <c r="M325" s="62" t="s">
        <v>1616</v>
      </c>
      <c r="N325" s="2" t="s">
        <v>778</v>
      </c>
      <c r="O325" s="62" t="s">
        <v>14</v>
      </c>
      <c r="P325" s="65">
        <v>45666</v>
      </c>
      <c r="Q325" s="5" t="str">
        <f t="shared" si="20"/>
        <v>S2</v>
      </c>
      <c r="R325" s="65">
        <v>45667</v>
      </c>
      <c r="S325" s="67" t="s">
        <v>873</v>
      </c>
      <c r="T325" s="67" t="s">
        <v>873</v>
      </c>
      <c r="U325" s="67" t="s">
        <v>873</v>
      </c>
      <c r="V325" s="64" t="s">
        <v>873</v>
      </c>
      <c r="W325" s="67" t="s">
        <v>873</v>
      </c>
      <c r="X325" s="67" t="s">
        <v>1906</v>
      </c>
      <c r="Y325" s="61" t="s">
        <v>1558</v>
      </c>
      <c r="Z325" s="61" t="s">
        <v>913</v>
      </c>
      <c r="AA325" s="61" t="s">
        <v>913</v>
      </c>
      <c r="AB325" s="61" t="s">
        <v>913</v>
      </c>
      <c r="AC325" s="62" t="s">
        <v>1881</v>
      </c>
      <c r="AD325" s="62" t="s">
        <v>1558</v>
      </c>
      <c r="AE325" s="68" t="s">
        <v>873</v>
      </c>
      <c r="AF325" s="151" t="s">
        <v>10</v>
      </c>
      <c r="AG325" s="50" t="s">
        <v>876</v>
      </c>
      <c r="AH325" s="62" t="s">
        <v>873</v>
      </c>
      <c r="AI325" s="65">
        <v>45670</v>
      </c>
      <c r="AJ325" s="55" t="s">
        <v>877</v>
      </c>
      <c r="AK325" s="2" t="s">
        <v>814</v>
      </c>
      <c r="AL325" s="55" t="s">
        <v>228</v>
      </c>
      <c r="AM325" s="55" t="s">
        <v>253</v>
      </c>
      <c r="AN325" s="55" t="s">
        <v>255</v>
      </c>
      <c r="AO325" s="55" t="s">
        <v>10</v>
      </c>
      <c r="AP325" s="62" t="s">
        <v>834</v>
      </c>
    </row>
    <row r="326" spans="1:42" ht="30">
      <c r="A326" s="50">
        <f t="shared" si="19"/>
        <v>325</v>
      </c>
      <c r="B326" s="50" t="s">
        <v>1907</v>
      </c>
      <c r="C326" s="62">
        <v>0</v>
      </c>
      <c r="D326" s="144" t="str">
        <f t="shared" si="17"/>
        <v>[0-2]</v>
      </c>
      <c r="E326" s="62"/>
      <c r="F326" s="62" t="s">
        <v>865</v>
      </c>
      <c r="G326" s="62" t="s">
        <v>1014</v>
      </c>
      <c r="H326" s="63" t="s">
        <v>1908</v>
      </c>
      <c r="I326" s="162" t="s">
        <v>160</v>
      </c>
      <c r="J326" s="150" t="s">
        <v>1843</v>
      </c>
      <c r="K326" s="150" t="s">
        <v>1844</v>
      </c>
      <c r="L326" s="64" t="s">
        <v>1555</v>
      </c>
      <c r="M326" s="62" t="s">
        <v>1616</v>
      </c>
      <c r="N326" s="2" t="s">
        <v>778</v>
      </c>
      <c r="O326" s="62" t="s">
        <v>14</v>
      </c>
      <c r="P326" s="65">
        <v>45665</v>
      </c>
      <c r="Q326" s="5" t="str">
        <f t="shared" si="20"/>
        <v>S2</v>
      </c>
      <c r="R326" s="65">
        <v>45666</v>
      </c>
      <c r="S326" s="67" t="s">
        <v>873</v>
      </c>
      <c r="T326" s="67" t="s">
        <v>873</v>
      </c>
      <c r="U326" s="67" t="s">
        <v>873</v>
      </c>
      <c r="V326" s="64" t="s">
        <v>873</v>
      </c>
      <c r="W326" s="67" t="s">
        <v>873</v>
      </c>
      <c r="X326" s="64" t="s">
        <v>1419</v>
      </c>
      <c r="Y326" s="61" t="s">
        <v>1558</v>
      </c>
      <c r="Z326" s="61" t="s">
        <v>913</v>
      </c>
      <c r="AA326" s="61" t="s">
        <v>913</v>
      </c>
      <c r="AB326" s="61" t="s">
        <v>913</v>
      </c>
      <c r="AC326" s="62" t="s">
        <v>1582</v>
      </c>
      <c r="AD326" s="62" t="s">
        <v>1558</v>
      </c>
      <c r="AE326" s="65" t="s">
        <v>873</v>
      </c>
      <c r="AF326" s="151" t="s">
        <v>10</v>
      </c>
      <c r="AG326" s="50"/>
      <c r="AH326" s="62" t="s">
        <v>873</v>
      </c>
      <c r="AI326" s="65">
        <v>45666</v>
      </c>
      <c r="AJ326" s="50" t="s">
        <v>884</v>
      </c>
      <c r="AK326" s="2" t="s">
        <v>814</v>
      </c>
      <c r="AL326" s="55" t="s">
        <v>228</v>
      </c>
      <c r="AM326" s="55" t="s">
        <v>253</v>
      </c>
      <c r="AN326" s="55" t="s">
        <v>255</v>
      </c>
      <c r="AO326" s="55" t="s">
        <v>10</v>
      </c>
      <c r="AP326" s="62" t="s">
        <v>834</v>
      </c>
    </row>
    <row r="327" spans="1:42">
      <c r="A327" s="50">
        <f t="shared" si="19"/>
        <v>326</v>
      </c>
      <c r="B327" s="50" t="s">
        <v>1909</v>
      </c>
      <c r="C327" s="62">
        <v>9</v>
      </c>
      <c r="D327" s="144" t="str">
        <f t="shared" si="17"/>
        <v>[5-14]</v>
      </c>
      <c r="E327" s="62"/>
      <c r="F327" s="62" t="s">
        <v>896</v>
      </c>
      <c r="G327" s="62" t="s">
        <v>1910</v>
      </c>
      <c r="H327" s="63" t="s">
        <v>1911</v>
      </c>
      <c r="I327" s="162" t="s">
        <v>1912</v>
      </c>
      <c r="J327" s="150" t="s">
        <v>1843</v>
      </c>
      <c r="K327" s="150" t="s">
        <v>1844</v>
      </c>
      <c r="L327" s="64" t="s">
        <v>1573</v>
      </c>
      <c r="M327" s="62" t="s">
        <v>1616</v>
      </c>
      <c r="N327" s="2" t="s">
        <v>778</v>
      </c>
      <c r="O327" s="62" t="s">
        <v>14</v>
      </c>
      <c r="P327" s="65">
        <v>45666</v>
      </c>
      <c r="Q327" s="5" t="str">
        <f t="shared" si="20"/>
        <v>S2</v>
      </c>
      <c r="R327" s="65">
        <v>45667</v>
      </c>
      <c r="S327" s="67" t="s">
        <v>873</v>
      </c>
      <c r="T327" s="67" t="s">
        <v>873</v>
      </c>
      <c r="U327" s="67" t="s">
        <v>873</v>
      </c>
      <c r="V327" s="64" t="s">
        <v>873</v>
      </c>
      <c r="W327" s="67" t="s">
        <v>913</v>
      </c>
      <c r="X327" s="64" t="s">
        <v>1419</v>
      </c>
      <c r="Y327" s="61" t="s">
        <v>1558</v>
      </c>
      <c r="Z327" s="61" t="s">
        <v>913</v>
      </c>
      <c r="AA327" s="61" t="s">
        <v>913</v>
      </c>
      <c r="AB327" s="61" t="s">
        <v>913</v>
      </c>
      <c r="AC327" s="62" t="s">
        <v>1582</v>
      </c>
      <c r="AD327" s="62" t="s">
        <v>1558</v>
      </c>
      <c r="AE327" s="68" t="s">
        <v>873</v>
      </c>
      <c r="AF327" s="2" t="s">
        <v>892</v>
      </c>
      <c r="AG327" s="50"/>
      <c r="AH327" s="62" t="s">
        <v>913</v>
      </c>
      <c r="AI327" s="65">
        <v>45667</v>
      </c>
      <c r="AJ327" s="55" t="s">
        <v>877</v>
      </c>
      <c r="AK327" s="2" t="s">
        <v>815</v>
      </c>
      <c r="AL327" s="55" t="s">
        <v>228</v>
      </c>
      <c r="AM327" s="55" t="s">
        <v>253</v>
      </c>
      <c r="AN327" s="55" t="s">
        <v>255</v>
      </c>
      <c r="AO327" s="122" t="s">
        <v>18</v>
      </c>
      <c r="AP327" s="62" t="s">
        <v>834</v>
      </c>
    </row>
    <row r="328" spans="1:42">
      <c r="A328" s="50">
        <f t="shared" si="19"/>
        <v>327</v>
      </c>
      <c r="B328" s="50" t="s">
        <v>1913</v>
      </c>
      <c r="C328" s="62">
        <v>19</v>
      </c>
      <c r="D328" s="144" t="str">
        <f t="shared" si="17"/>
        <v>[15-44]</v>
      </c>
      <c r="E328" s="62"/>
      <c r="F328" s="62" t="s">
        <v>896</v>
      </c>
      <c r="G328" s="62" t="s">
        <v>1914</v>
      </c>
      <c r="H328" s="63" t="s">
        <v>1915</v>
      </c>
      <c r="I328" s="162" t="s">
        <v>1916</v>
      </c>
      <c r="J328" s="150" t="s">
        <v>1843</v>
      </c>
      <c r="K328" s="150" t="s">
        <v>1844</v>
      </c>
      <c r="L328" s="64" t="s">
        <v>1573</v>
      </c>
      <c r="M328" s="62" t="s">
        <v>1616</v>
      </c>
      <c r="N328" s="2" t="s">
        <v>778</v>
      </c>
      <c r="O328" s="62" t="s">
        <v>14</v>
      </c>
      <c r="P328" s="65">
        <v>45666</v>
      </c>
      <c r="Q328" s="5" t="str">
        <f t="shared" si="20"/>
        <v>S2</v>
      </c>
      <c r="R328" s="65">
        <v>45667</v>
      </c>
      <c r="S328" s="67" t="s">
        <v>873</v>
      </c>
      <c r="T328" s="67" t="s">
        <v>873</v>
      </c>
      <c r="U328" s="67" t="s">
        <v>873</v>
      </c>
      <c r="V328" s="64" t="s">
        <v>913</v>
      </c>
      <c r="W328" s="67" t="s">
        <v>913</v>
      </c>
      <c r="X328" s="64" t="s">
        <v>1809</v>
      </c>
      <c r="Y328" s="61" t="s">
        <v>1558</v>
      </c>
      <c r="Z328" s="61" t="s">
        <v>913</v>
      </c>
      <c r="AA328" s="62" t="s">
        <v>873</v>
      </c>
      <c r="AB328" s="61" t="s">
        <v>913</v>
      </c>
      <c r="AC328" s="62" t="s">
        <v>874</v>
      </c>
      <c r="AD328" s="62" t="s">
        <v>1558</v>
      </c>
      <c r="AE328" s="68" t="s">
        <v>873</v>
      </c>
      <c r="AF328" s="2" t="s">
        <v>892</v>
      </c>
      <c r="AG328" s="50"/>
      <c r="AH328" s="62" t="s">
        <v>913</v>
      </c>
      <c r="AI328" s="65">
        <v>45667</v>
      </c>
      <c r="AJ328" s="55" t="s">
        <v>877</v>
      </c>
      <c r="AK328" s="2" t="s">
        <v>815</v>
      </c>
      <c r="AL328" s="55" t="s">
        <v>228</v>
      </c>
      <c r="AM328" s="55" t="s">
        <v>253</v>
      </c>
      <c r="AN328" s="55" t="s">
        <v>255</v>
      </c>
      <c r="AO328" s="122" t="s">
        <v>18</v>
      </c>
      <c r="AP328" s="62" t="s">
        <v>834</v>
      </c>
    </row>
    <row r="329" spans="1:42">
      <c r="A329" s="50">
        <f t="shared" si="19"/>
        <v>328</v>
      </c>
      <c r="B329" s="50" t="s">
        <v>1917</v>
      </c>
      <c r="C329" s="62">
        <v>18</v>
      </c>
      <c r="D329" s="144" t="str">
        <f t="shared" si="17"/>
        <v>[15-44]</v>
      </c>
      <c r="E329" s="62"/>
      <c r="F329" s="62" t="s">
        <v>896</v>
      </c>
      <c r="G329" s="62" t="s">
        <v>1010</v>
      </c>
      <c r="H329" s="63" t="s">
        <v>1918</v>
      </c>
      <c r="I329" s="162" t="s">
        <v>1919</v>
      </c>
      <c r="J329" s="150" t="s">
        <v>1843</v>
      </c>
      <c r="K329" s="150" t="s">
        <v>1844</v>
      </c>
      <c r="L329" s="64" t="s">
        <v>1573</v>
      </c>
      <c r="M329" s="62" t="s">
        <v>1616</v>
      </c>
      <c r="N329" s="2" t="s">
        <v>778</v>
      </c>
      <c r="O329" s="62" t="s">
        <v>14</v>
      </c>
      <c r="P329" s="65">
        <v>45666</v>
      </c>
      <c r="Q329" s="5" t="str">
        <f t="shared" si="20"/>
        <v>S2</v>
      </c>
      <c r="R329" s="65">
        <v>45667</v>
      </c>
      <c r="S329" s="67" t="s">
        <v>873</v>
      </c>
      <c r="T329" s="67" t="s">
        <v>873</v>
      </c>
      <c r="U329" s="67" t="s">
        <v>873</v>
      </c>
      <c r="V329" s="64" t="s">
        <v>913</v>
      </c>
      <c r="W329" s="67" t="s">
        <v>913</v>
      </c>
      <c r="X329" s="64" t="s">
        <v>1419</v>
      </c>
      <c r="Y329" s="61" t="s">
        <v>1558</v>
      </c>
      <c r="Z329" s="61" t="s">
        <v>913</v>
      </c>
      <c r="AA329" s="61" t="s">
        <v>913</v>
      </c>
      <c r="AB329" s="61" t="s">
        <v>913</v>
      </c>
      <c r="AC329" s="62" t="s">
        <v>874</v>
      </c>
      <c r="AD329" s="62" t="s">
        <v>1558</v>
      </c>
      <c r="AE329" s="68" t="s">
        <v>873</v>
      </c>
      <c r="AF329" s="2" t="s">
        <v>892</v>
      </c>
      <c r="AG329" s="50"/>
      <c r="AH329" s="62" t="s">
        <v>913</v>
      </c>
      <c r="AI329" s="65">
        <v>45667</v>
      </c>
      <c r="AJ329" s="55" t="s">
        <v>877</v>
      </c>
      <c r="AK329" s="2" t="s">
        <v>815</v>
      </c>
      <c r="AL329" s="55" t="s">
        <v>228</v>
      </c>
      <c r="AM329" s="55" t="s">
        <v>253</v>
      </c>
      <c r="AN329" s="55" t="s">
        <v>255</v>
      </c>
      <c r="AO329" s="122" t="s">
        <v>18</v>
      </c>
      <c r="AP329" s="62" t="s">
        <v>834</v>
      </c>
    </row>
    <row r="330" spans="1:42">
      <c r="A330" s="50">
        <f t="shared" si="19"/>
        <v>329</v>
      </c>
      <c r="B330" s="50" t="s">
        <v>1920</v>
      </c>
      <c r="C330" s="62">
        <v>15</v>
      </c>
      <c r="D330" s="144" t="str">
        <f t="shared" si="17"/>
        <v>[15-44]</v>
      </c>
      <c r="E330" s="62"/>
      <c r="F330" s="62" t="s">
        <v>896</v>
      </c>
      <c r="G330" s="62" t="s">
        <v>1010</v>
      </c>
      <c r="H330" s="63" t="s">
        <v>1921</v>
      </c>
      <c r="I330" s="162" t="s">
        <v>88</v>
      </c>
      <c r="J330" s="150" t="s">
        <v>1837</v>
      </c>
      <c r="K330" s="150" t="s">
        <v>1838</v>
      </c>
      <c r="L330" s="64" t="s">
        <v>1573</v>
      </c>
      <c r="M330" s="62" t="s">
        <v>1616</v>
      </c>
      <c r="N330" s="2" t="s">
        <v>778</v>
      </c>
      <c r="O330" s="62" t="s">
        <v>14</v>
      </c>
      <c r="P330" s="65">
        <v>45666</v>
      </c>
      <c r="Q330" s="5" t="str">
        <f t="shared" si="20"/>
        <v>S2</v>
      </c>
      <c r="R330" s="65">
        <v>45667</v>
      </c>
      <c r="S330" s="67" t="s">
        <v>873</v>
      </c>
      <c r="T330" s="67" t="s">
        <v>873</v>
      </c>
      <c r="U330" s="67" t="s">
        <v>873</v>
      </c>
      <c r="V330" s="64" t="s">
        <v>913</v>
      </c>
      <c r="W330" s="67" t="s">
        <v>913</v>
      </c>
      <c r="X330" s="64" t="s">
        <v>1419</v>
      </c>
      <c r="Y330" s="61" t="s">
        <v>1558</v>
      </c>
      <c r="Z330" s="61" t="s">
        <v>913</v>
      </c>
      <c r="AA330" s="61" t="s">
        <v>913</v>
      </c>
      <c r="AB330" s="61" t="s">
        <v>913</v>
      </c>
      <c r="AC330" s="62" t="s">
        <v>1574</v>
      </c>
      <c r="AD330" s="62" t="s">
        <v>1558</v>
      </c>
      <c r="AE330" s="68" t="s">
        <v>873</v>
      </c>
      <c r="AF330" s="2" t="s">
        <v>892</v>
      </c>
      <c r="AG330" s="50"/>
      <c r="AH330" s="62" t="s">
        <v>913</v>
      </c>
      <c r="AI330" s="65">
        <v>45667</v>
      </c>
      <c r="AJ330" s="55" t="s">
        <v>877</v>
      </c>
      <c r="AK330" s="2" t="s">
        <v>815</v>
      </c>
      <c r="AL330" s="55" t="s">
        <v>228</v>
      </c>
      <c r="AM330" s="55" t="s">
        <v>253</v>
      </c>
      <c r="AN330" s="55" t="s">
        <v>255</v>
      </c>
      <c r="AO330" s="122" t="s">
        <v>18</v>
      </c>
      <c r="AP330" s="62" t="s">
        <v>834</v>
      </c>
    </row>
    <row r="331" spans="1:42">
      <c r="A331" s="50">
        <f t="shared" si="19"/>
        <v>330</v>
      </c>
      <c r="B331" s="50" t="s">
        <v>1922</v>
      </c>
      <c r="C331" s="62">
        <v>27</v>
      </c>
      <c r="D331" s="144" t="str">
        <f t="shared" si="17"/>
        <v>[15-44]</v>
      </c>
      <c r="E331" s="62"/>
      <c r="F331" s="62" t="s">
        <v>896</v>
      </c>
      <c r="G331" s="62" t="s">
        <v>1084</v>
      </c>
      <c r="H331" s="63" t="s">
        <v>1923</v>
      </c>
      <c r="I331" s="162" t="s">
        <v>1924</v>
      </c>
      <c r="J331" s="150" t="s">
        <v>1839</v>
      </c>
      <c r="K331" s="150" t="s">
        <v>1840</v>
      </c>
      <c r="L331" s="64" t="s">
        <v>1573</v>
      </c>
      <c r="M331" s="62" t="s">
        <v>1616</v>
      </c>
      <c r="N331" s="2" t="s">
        <v>778</v>
      </c>
      <c r="O331" s="62" t="s">
        <v>14</v>
      </c>
      <c r="P331" s="65">
        <v>45666</v>
      </c>
      <c r="Q331" s="5" t="str">
        <f t="shared" si="20"/>
        <v>S2</v>
      </c>
      <c r="R331" s="65">
        <v>45667</v>
      </c>
      <c r="S331" s="67" t="s">
        <v>873</v>
      </c>
      <c r="T331" s="67" t="s">
        <v>873</v>
      </c>
      <c r="U331" s="64" t="s">
        <v>913</v>
      </c>
      <c r="V331" s="64" t="s">
        <v>913</v>
      </c>
      <c r="W331" s="67" t="s">
        <v>913</v>
      </c>
      <c r="X331" s="64" t="s">
        <v>1419</v>
      </c>
      <c r="Y331" s="61" t="s">
        <v>1558</v>
      </c>
      <c r="Z331" s="61" t="s">
        <v>913</v>
      </c>
      <c r="AA331" s="61" t="s">
        <v>913</v>
      </c>
      <c r="AB331" s="61" t="s">
        <v>913</v>
      </c>
      <c r="AC331" s="62" t="s">
        <v>1574</v>
      </c>
      <c r="AD331" s="62" t="s">
        <v>1558</v>
      </c>
      <c r="AE331" s="68" t="s">
        <v>873</v>
      </c>
      <c r="AF331" s="151" t="s">
        <v>10</v>
      </c>
      <c r="AG331" s="50"/>
      <c r="AH331" s="62" t="s">
        <v>873</v>
      </c>
      <c r="AI331" s="65">
        <v>45670</v>
      </c>
      <c r="AJ331" s="55" t="s">
        <v>877</v>
      </c>
      <c r="AK331" s="2" t="s">
        <v>814</v>
      </c>
      <c r="AL331" s="55" t="s">
        <v>228</v>
      </c>
      <c r="AM331" s="55" t="s">
        <v>253</v>
      </c>
      <c r="AN331" s="55" t="s">
        <v>255</v>
      </c>
      <c r="AO331" s="55" t="s">
        <v>10</v>
      </c>
      <c r="AP331" s="62" t="s">
        <v>834</v>
      </c>
    </row>
    <row r="332" spans="1:42">
      <c r="A332" s="50">
        <f t="shared" si="19"/>
        <v>331</v>
      </c>
      <c r="B332" s="50" t="s">
        <v>1925</v>
      </c>
      <c r="C332" s="62">
        <v>3</v>
      </c>
      <c r="D332" s="144" t="str">
        <f t="shared" si="17"/>
        <v>[2-4]</v>
      </c>
      <c r="E332" s="62"/>
      <c r="F332" s="62" t="s">
        <v>896</v>
      </c>
      <c r="G332" s="62" t="s">
        <v>1014</v>
      </c>
      <c r="H332" s="63" t="s">
        <v>1926</v>
      </c>
      <c r="I332" s="162" t="s">
        <v>88</v>
      </c>
      <c r="J332" s="150" t="s">
        <v>1837</v>
      </c>
      <c r="K332" s="150" t="s">
        <v>1838</v>
      </c>
      <c r="L332" s="64" t="s">
        <v>1573</v>
      </c>
      <c r="M332" s="62" t="s">
        <v>1616</v>
      </c>
      <c r="N332" s="2" t="s">
        <v>778</v>
      </c>
      <c r="O332" s="62" t="s">
        <v>14</v>
      </c>
      <c r="P332" s="65">
        <v>45667</v>
      </c>
      <c r="Q332" s="5" t="str">
        <f t="shared" si="20"/>
        <v>S2</v>
      </c>
      <c r="R332" s="65">
        <v>45668</v>
      </c>
      <c r="S332" s="67" t="s">
        <v>873</v>
      </c>
      <c r="T332" s="67" t="s">
        <v>873</v>
      </c>
      <c r="U332" s="67" t="s">
        <v>873</v>
      </c>
      <c r="V332" s="64" t="s">
        <v>913</v>
      </c>
      <c r="W332" s="67" t="s">
        <v>913</v>
      </c>
      <c r="X332" s="64" t="s">
        <v>1419</v>
      </c>
      <c r="Y332" s="61" t="s">
        <v>1558</v>
      </c>
      <c r="Z332" s="61" t="s">
        <v>913</v>
      </c>
      <c r="AA332" s="61" t="s">
        <v>913</v>
      </c>
      <c r="AB332" s="61" t="s">
        <v>913</v>
      </c>
      <c r="AC332" s="62" t="s">
        <v>1881</v>
      </c>
      <c r="AD332" s="62" t="s">
        <v>1558</v>
      </c>
      <c r="AE332" s="68" t="s">
        <v>873</v>
      </c>
      <c r="AF332" s="2" t="s">
        <v>892</v>
      </c>
      <c r="AG332" s="50"/>
      <c r="AH332" s="62" t="s">
        <v>913</v>
      </c>
      <c r="AI332" s="65">
        <v>45668</v>
      </c>
      <c r="AJ332" s="55" t="s">
        <v>877</v>
      </c>
      <c r="AK332" s="2" t="s">
        <v>815</v>
      </c>
      <c r="AL332" s="55" t="s">
        <v>228</v>
      </c>
      <c r="AM332" s="55" t="s">
        <v>253</v>
      </c>
      <c r="AN332" s="55" t="s">
        <v>255</v>
      </c>
      <c r="AO332" s="122" t="s">
        <v>18</v>
      </c>
      <c r="AP332" s="62" t="s">
        <v>834</v>
      </c>
    </row>
    <row r="333" spans="1:42">
      <c r="A333" s="50">
        <f t="shared" si="19"/>
        <v>332</v>
      </c>
      <c r="B333" s="50" t="s">
        <v>1927</v>
      </c>
      <c r="C333" s="62">
        <v>1</v>
      </c>
      <c r="D333" s="144" t="str">
        <f t="shared" si="17"/>
        <v>[0-2]</v>
      </c>
      <c r="E333" s="62"/>
      <c r="F333" s="62" t="s">
        <v>865</v>
      </c>
      <c r="G333" s="62" t="s">
        <v>1014</v>
      </c>
      <c r="H333" s="63" t="s">
        <v>1928</v>
      </c>
      <c r="I333" s="162" t="s">
        <v>1919</v>
      </c>
      <c r="J333" s="150" t="s">
        <v>1843</v>
      </c>
      <c r="K333" s="150" t="s">
        <v>1844</v>
      </c>
      <c r="L333" s="64" t="s">
        <v>1573</v>
      </c>
      <c r="M333" s="62" t="s">
        <v>1616</v>
      </c>
      <c r="N333" s="2" t="s">
        <v>778</v>
      </c>
      <c r="O333" s="62" t="s">
        <v>14</v>
      </c>
      <c r="P333" s="65">
        <v>45667</v>
      </c>
      <c r="Q333" s="5" t="str">
        <f t="shared" si="20"/>
        <v>S2</v>
      </c>
      <c r="R333" s="65">
        <v>45668</v>
      </c>
      <c r="S333" s="67" t="s">
        <v>873</v>
      </c>
      <c r="T333" s="67" t="s">
        <v>873</v>
      </c>
      <c r="U333" s="64" t="s">
        <v>913</v>
      </c>
      <c r="V333" s="64" t="s">
        <v>873</v>
      </c>
      <c r="W333" s="67" t="s">
        <v>913</v>
      </c>
      <c r="X333" s="64" t="s">
        <v>1419</v>
      </c>
      <c r="Y333" s="61" t="s">
        <v>1558</v>
      </c>
      <c r="Z333" s="61" t="s">
        <v>913</v>
      </c>
      <c r="AA333" s="61" t="s">
        <v>913</v>
      </c>
      <c r="AB333" s="61" t="s">
        <v>913</v>
      </c>
      <c r="AC333" s="62" t="s">
        <v>1881</v>
      </c>
      <c r="AD333" s="62" t="s">
        <v>1558</v>
      </c>
      <c r="AE333" s="68" t="s">
        <v>873</v>
      </c>
      <c r="AF333" s="2" t="s">
        <v>892</v>
      </c>
      <c r="AG333" s="50"/>
      <c r="AH333" s="62" t="s">
        <v>913</v>
      </c>
      <c r="AI333" s="65">
        <v>45668</v>
      </c>
      <c r="AJ333" s="55" t="s">
        <v>877</v>
      </c>
      <c r="AK333" s="2" t="s">
        <v>815</v>
      </c>
      <c r="AL333" s="55" t="s">
        <v>228</v>
      </c>
      <c r="AM333" s="55" t="s">
        <v>253</v>
      </c>
      <c r="AN333" s="55" t="s">
        <v>255</v>
      </c>
      <c r="AO333" s="122" t="s">
        <v>18</v>
      </c>
      <c r="AP333" s="62" t="s">
        <v>834</v>
      </c>
    </row>
    <row r="334" spans="1:42">
      <c r="A334" s="50">
        <f t="shared" si="19"/>
        <v>333</v>
      </c>
      <c r="B334" s="50" t="s">
        <v>1929</v>
      </c>
      <c r="C334" s="62">
        <v>5</v>
      </c>
      <c r="D334" s="144" t="str">
        <f t="shared" si="17"/>
        <v>[5-14]</v>
      </c>
      <c r="E334" s="62"/>
      <c r="F334" s="62" t="s">
        <v>865</v>
      </c>
      <c r="G334" s="62" t="s">
        <v>1014</v>
      </c>
      <c r="H334" s="63" t="s">
        <v>1930</v>
      </c>
      <c r="I334" s="162" t="s">
        <v>1931</v>
      </c>
      <c r="J334" s="150" t="s">
        <v>1843</v>
      </c>
      <c r="K334" s="150" t="s">
        <v>1844</v>
      </c>
      <c r="L334" s="64" t="s">
        <v>1573</v>
      </c>
      <c r="M334" s="62" t="s">
        <v>1616</v>
      </c>
      <c r="N334" s="2" t="s">
        <v>778</v>
      </c>
      <c r="O334" s="62" t="s">
        <v>14</v>
      </c>
      <c r="P334" s="65">
        <v>45667</v>
      </c>
      <c r="Q334" s="5" t="str">
        <f t="shared" si="20"/>
        <v>S2</v>
      </c>
      <c r="R334" s="65">
        <v>45668</v>
      </c>
      <c r="S334" s="67" t="s">
        <v>873</v>
      </c>
      <c r="T334" s="67" t="s">
        <v>873</v>
      </c>
      <c r="U334" s="64" t="s">
        <v>913</v>
      </c>
      <c r="V334" s="64" t="s">
        <v>873</v>
      </c>
      <c r="W334" s="67" t="s">
        <v>913</v>
      </c>
      <c r="X334" s="64" t="s">
        <v>1419</v>
      </c>
      <c r="Y334" s="61" t="s">
        <v>1558</v>
      </c>
      <c r="Z334" s="61" t="s">
        <v>913</v>
      </c>
      <c r="AA334" s="61" t="s">
        <v>913</v>
      </c>
      <c r="AB334" s="61" t="s">
        <v>913</v>
      </c>
      <c r="AC334" s="62" t="s">
        <v>1897</v>
      </c>
      <c r="AD334" s="62" t="s">
        <v>1558</v>
      </c>
      <c r="AE334" s="68" t="s">
        <v>873</v>
      </c>
      <c r="AF334" s="2" t="s">
        <v>892</v>
      </c>
      <c r="AG334" s="50"/>
      <c r="AH334" s="62" t="s">
        <v>913</v>
      </c>
      <c r="AI334" s="65">
        <v>45668</v>
      </c>
      <c r="AJ334" s="55" t="s">
        <v>877</v>
      </c>
      <c r="AK334" s="2" t="s">
        <v>815</v>
      </c>
      <c r="AL334" s="55" t="s">
        <v>228</v>
      </c>
      <c r="AM334" s="55" t="s">
        <v>253</v>
      </c>
      <c r="AN334" s="55" t="s">
        <v>255</v>
      </c>
      <c r="AO334" s="122" t="s">
        <v>18</v>
      </c>
      <c r="AP334" s="62" t="s">
        <v>834</v>
      </c>
    </row>
    <row r="335" spans="1:42">
      <c r="A335" s="50">
        <f t="shared" si="19"/>
        <v>334</v>
      </c>
      <c r="B335" s="50" t="s">
        <v>1932</v>
      </c>
      <c r="C335" s="62">
        <v>20</v>
      </c>
      <c r="D335" s="144" t="str">
        <f t="shared" si="17"/>
        <v>[15-44]</v>
      </c>
      <c r="E335" s="62"/>
      <c r="F335" s="62" t="s">
        <v>896</v>
      </c>
      <c r="G335" s="62" t="s">
        <v>1199</v>
      </c>
      <c r="H335" s="63" t="s">
        <v>1933</v>
      </c>
      <c r="I335" s="162" t="s">
        <v>1572</v>
      </c>
      <c r="J335" s="150" t="s">
        <v>1843</v>
      </c>
      <c r="K335" s="150" t="s">
        <v>1844</v>
      </c>
      <c r="L335" s="64" t="s">
        <v>1573</v>
      </c>
      <c r="M335" s="62" t="s">
        <v>1616</v>
      </c>
      <c r="N335" s="2" t="s">
        <v>778</v>
      </c>
      <c r="O335" s="62" t="s">
        <v>14</v>
      </c>
      <c r="P335" s="65">
        <v>45663</v>
      </c>
      <c r="Q335" s="5" t="str">
        <f t="shared" si="20"/>
        <v>S2</v>
      </c>
      <c r="R335" s="65">
        <v>45668</v>
      </c>
      <c r="S335" s="67" t="s">
        <v>873</v>
      </c>
      <c r="T335" s="67" t="s">
        <v>873</v>
      </c>
      <c r="U335" s="64" t="s">
        <v>873</v>
      </c>
      <c r="V335" s="64" t="s">
        <v>913</v>
      </c>
      <c r="W335" s="67" t="s">
        <v>913</v>
      </c>
      <c r="X335" s="64" t="s">
        <v>1419</v>
      </c>
      <c r="Y335" s="61" t="s">
        <v>1558</v>
      </c>
      <c r="Z335" s="61" t="s">
        <v>913</v>
      </c>
      <c r="AA335" s="61" t="s">
        <v>913</v>
      </c>
      <c r="AB335" s="61" t="s">
        <v>913</v>
      </c>
      <c r="AC335" s="62" t="s">
        <v>1897</v>
      </c>
      <c r="AD335" s="62" t="s">
        <v>1558</v>
      </c>
      <c r="AE335" s="68" t="s">
        <v>873</v>
      </c>
      <c r="AF335" s="2" t="s">
        <v>892</v>
      </c>
      <c r="AG335" s="50"/>
      <c r="AH335" s="62" t="s">
        <v>913</v>
      </c>
      <c r="AI335" s="65">
        <v>45668</v>
      </c>
      <c r="AJ335" s="55" t="s">
        <v>877</v>
      </c>
      <c r="AK335" s="2" t="s">
        <v>815</v>
      </c>
      <c r="AL335" s="55" t="s">
        <v>228</v>
      </c>
      <c r="AM335" s="55" t="s">
        <v>253</v>
      </c>
      <c r="AN335" s="55" t="s">
        <v>255</v>
      </c>
      <c r="AO335" s="122" t="s">
        <v>18</v>
      </c>
      <c r="AP335" s="62" t="s">
        <v>834</v>
      </c>
    </row>
    <row r="336" spans="1:42">
      <c r="A336" s="50">
        <f t="shared" si="19"/>
        <v>335</v>
      </c>
      <c r="B336" s="50" t="s">
        <v>1934</v>
      </c>
      <c r="C336" s="62">
        <v>3</v>
      </c>
      <c r="D336" s="144" t="str">
        <f t="shared" si="17"/>
        <v>[2-4]</v>
      </c>
      <c r="E336" s="62"/>
      <c r="F336" s="62" t="s">
        <v>865</v>
      </c>
      <c r="G336" s="62" t="s">
        <v>1014</v>
      </c>
      <c r="H336" s="63" t="s">
        <v>1935</v>
      </c>
      <c r="I336" s="162" t="s">
        <v>88</v>
      </c>
      <c r="J336" s="150" t="s">
        <v>1837</v>
      </c>
      <c r="K336" s="150" t="s">
        <v>1838</v>
      </c>
      <c r="L336" s="64" t="s">
        <v>1573</v>
      </c>
      <c r="M336" s="62" t="s">
        <v>1616</v>
      </c>
      <c r="N336" s="2" t="s">
        <v>778</v>
      </c>
      <c r="O336" s="62" t="s">
        <v>14</v>
      </c>
      <c r="P336" s="65">
        <v>45668</v>
      </c>
      <c r="Q336" s="5" t="str">
        <f t="shared" si="20"/>
        <v>S2</v>
      </c>
      <c r="R336" s="65">
        <v>45669</v>
      </c>
      <c r="S336" s="67" t="s">
        <v>873</v>
      </c>
      <c r="T336" s="67" t="s">
        <v>913</v>
      </c>
      <c r="U336" s="64" t="s">
        <v>913</v>
      </c>
      <c r="V336" s="64" t="s">
        <v>913</v>
      </c>
      <c r="W336" s="67" t="s">
        <v>913</v>
      </c>
      <c r="X336" s="64" t="s">
        <v>1419</v>
      </c>
      <c r="Y336" s="61" t="s">
        <v>1558</v>
      </c>
      <c r="Z336" s="61" t="s">
        <v>913</v>
      </c>
      <c r="AA336" s="61" t="s">
        <v>913</v>
      </c>
      <c r="AB336" s="61" t="s">
        <v>913</v>
      </c>
      <c r="AC336" s="62" t="s">
        <v>1897</v>
      </c>
      <c r="AD336" s="62" t="s">
        <v>1558</v>
      </c>
      <c r="AE336" s="68" t="s">
        <v>873</v>
      </c>
      <c r="AF336" s="2" t="s">
        <v>892</v>
      </c>
      <c r="AG336" s="50"/>
      <c r="AH336" s="62" t="s">
        <v>913</v>
      </c>
      <c r="AI336" s="65">
        <v>45669</v>
      </c>
      <c r="AJ336" s="55" t="s">
        <v>877</v>
      </c>
      <c r="AK336" s="2" t="s">
        <v>815</v>
      </c>
      <c r="AL336" s="55" t="s">
        <v>228</v>
      </c>
      <c r="AM336" s="55" t="s">
        <v>253</v>
      </c>
      <c r="AN336" s="55" t="s">
        <v>255</v>
      </c>
      <c r="AO336" s="122" t="s">
        <v>18</v>
      </c>
      <c r="AP336" s="62" t="s">
        <v>834</v>
      </c>
    </row>
    <row r="337" spans="1:42">
      <c r="A337" s="50">
        <f t="shared" si="19"/>
        <v>336</v>
      </c>
      <c r="B337" s="50" t="s">
        <v>1936</v>
      </c>
      <c r="C337" s="62">
        <v>4</v>
      </c>
      <c r="D337" s="144" t="str">
        <f t="shared" si="17"/>
        <v>[2-4]</v>
      </c>
      <c r="E337" s="62"/>
      <c r="F337" s="62" t="s">
        <v>865</v>
      </c>
      <c r="G337" s="62" t="s">
        <v>1014</v>
      </c>
      <c r="H337" s="63" t="s">
        <v>1937</v>
      </c>
      <c r="I337" s="162" t="s">
        <v>1919</v>
      </c>
      <c r="J337" s="150" t="s">
        <v>1843</v>
      </c>
      <c r="K337" s="150" t="s">
        <v>1844</v>
      </c>
      <c r="L337" s="64" t="s">
        <v>1573</v>
      </c>
      <c r="M337" s="62" t="s">
        <v>1616</v>
      </c>
      <c r="N337" s="2" t="s">
        <v>778</v>
      </c>
      <c r="O337" s="62" t="s">
        <v>14</v>
      </c>
      <c r="P337" s="65">
        <v>45668</v>
      </c>
      <c r="Q337" s="5" t="str">
        <f t="shared" si="20"/>
        <v>S2</v>
      </c>
      <c r="R337" s="65">
        <v>45669</v>
      </c>
      <c r="S337" s="67" t="s">
        <v>873</v>
      </c>
      <c r="T337" s="67" t="s">
        <v>913</v>
      </c>
      <c r="U337" s="64" t="s">
        <v>913</v>
      </c>
      <c r="V337" s="64" t="s">
        <v>913</v>
      </c>
      <c r="W337" s="67" t="s">
        <v>913</v>
      </c>
      <c r="X337" s="64" t="s">
        <v>1419</v>
      </c>
      <c r="Y337" s="61" t="s">
        <v>1558</v>
      </c>
      <c r="Z337" s="61" t="s">
        <v>913</v>
      </c>
      <c r="AA337" s="61" t="s">
        <v>913</v>
      </c>
      <c r="AB337" s="61" t="s">
        <v>913</v>
      </c>
      <c r="AC337" s="62" t="s">
        <v>1897</v>
      </c>
      <c r="AD337" s="62" t="s">
        <v>1558</v>
      </c>
      <c r="AE337" s="68" t="s">
        <v>873</v>
      </c>
      <c r="AF337" s="2" t="s">
        <v>892</v>
      </c>
      <c r="AG337" s="50"/>
      <c r="AH337" s="62" t="s">
        <v>913</v>
      </c>
      <c r="AI337" s="65">
        <v>45669</v>
      </c>
      <c r="AJ337" s="55" t="s">
        <v>877</v>
      </c>
      <c r="AK337" s="2" t="s">
        <v>815</v>
      </c>
      <c r="AL337" s="55" t="s">
        <v>228</v>
      </c>
      <c r="AM337" s="55" t="s">
        <v>253</v>
      </c>
      <c r="AN337" s="55" t="s">
        <v>255</v>
      </c>
      <c r="AO337" s="122" t="s">
        <v>18</v>
      </c>
      <c r="AP337" s="62" t="s">
        <v>834</v>
      </c>
    </row>
    <row r="338" spans="1:42">
      <c r="A338" s="50">
        <f t="shared" si="19"/>
        <v>337</v>
      </c>
      <c r="B338" s="50" t="s">
        <v>1938</v>
      </c>
      <c r="C338" s="62">
        <v>3</v>
      </c>
      <c r="D338" s="144" t="str">
        <f t="shared" si="17"/>
        <v>[2-4]</v>
      </c>
      <c r="E338" s="62"/>
      <c r="F338" s="62" t="s">
        <v>865</v>
      </c>
      <c r="G338" s="62" t="s">
        <v>1014</v>
      </c>
      <c r="H338" s="63" t="s">
        <v>1939</v>
      </c>
      <c r="I338" s="162" t="s">
        <v>1919</v>
      </c>
      <c r="J338" s="150" t="s">
        <v>1843</v>
      </c>
      <c r="K338" s="150" t="s">
        <v>1844</v>
      </c>
      <c r="L338" s="64" t="s">
        <v>1573</v>
      </c>
      <c r="M338" s="62" t="s">
        <v>1616</v>
      </c>
      <c r="N338" s="2" t="s">
        <v>778</v>
      </c>
      <c r="O338" s="62" t="s">
        <v>14</v>
      </c>
      <c r="P338" s="65">
        <v>45668</v>
      </c>
      <c r="Q338" s="5" t="str">
        <f t="shared" si="20"/>
        <v>S2</v>
      </c>
      <c r="R338" s="65">
        <v>45669</v>
      </c>
      <c r="S338" s="67" t="s">
        <v>873</v>
      </c>
      <c r="T338" s="67" t="s">
        <v>913</v>
      </c>
      <c r="U338" s="64" t="s">
        <v>913</v>
      </c>
      <c r="V338" s="64" t="s">
        <v>913</v>
      </c>
      <c r="W338" s="67" t="s">
        <v>913</v>
      </c>
      <c r="X338" s="64" t="s">
        <v>1419</v>
      </c>
      <c r="Y338" s="61" t="s">
        <v>1558</v>
      </c>
      <c r="Z338" s="61" t="s">
        <v>913</v>
      </c>
      <c r="AA338" s="61" t="s">
        <v>913</v>
      </c>
      <c r="AB338" s="61" t="s">
        <v>913</v>
      </c>
      <c r="AC338" s="62" t="s">
        <v>1897</v>
      </c>
      <c r="AD338" s="62" t="s">
        <v>1558</v>
      </c>
      <c r="AE338" s="68" t="s">
        <v>873</v>
      </c>
      <c r="AF338" s="2" t="s">
        <v>892</v>
      </c>
      <c r="AG338" s="50"/>
      <c r="AH338" s="62" t="s">
        <v>913</v>
      </c>
      <c r="AI338" s="65">
        <v>45669</v>
      </c>
      <c r="AJ338" s="55" t="s">
        <v>877</v>
      </c>
      <c r="AK338" s="2" t="s">
        <v>815</v>
      </c>
      <c r="AL338" s="55" t="s">
        <v>228</v>
      </c>
      <c r="AM338" s="55" t="s">
        <v>253</v>
      </c>
      <c r="AN338" s="55" t="s">
        <v>255</v>
      </c>
      <c r="AO338" s="122" t="s">
        <v>18</v>
      </c>
      <c r="AP338" s="62" t="s">
        <v>834</v>
      </c>
    </row>
    <row r="339" spans="1:42">
      <c r="A339" s="50">
        <f t="shared" si="19"/>
        <v>338</v>
      </c>
      <c r="B339" s="50" t="s">
        <v>1940</v>
      </c>
      <c r="C339" s="62">
        <v>6</v>
      </c>
      <c r="D339" s="144" t="str">
        <f t="shared" si="17"/>
        <v>[5-14]</v>
      </c>
      <c r="E339" s="62"/>
      <c r="F339" s="62" t="s">
        <v>896</v>
      </c>
      <c r="G339" s="62" t="s">
        <v>1010</v>
      </c>
      <c r="H339" s="63" t="s">
        <v>1941</v>
      </c>
      <c r="I339" s="162" t="s">
        <v>1942</v>
      </c>
      <c r="J339" s="150" t="s">
        <v>1843</v>
      </c>
      <c r="K339" s="150" t="s">
        <v>1844</v>
      </c>
      <c r="L339" s="64" t="s">
        <v>1573</v>
      </c>
      <c r="M339" s="62" t="s">
        <v>1616</v>
      </c>
      <c r="N339" s="2" t="s">
        <v>778</v>
      </c>
      <c r="O339" s="62" t="s">
        <v>14</v>
      </c>
      <c r="P339" s="65">
        <v>45668</v>
      </c>
      <c r="Q339" s="5" t="str">
        <f t="shared" si="20"/>
        <v>S2</v>
      </c>
      <c r="R339" s="65">
        <v>45669</v>
      </c>
      <c r="S339" s="67" t="s">
        <v>873</v>
      </c>
      <c r="T339" s="67" t="s">
        <v>873</v>
      </c>
      <c r="U339" s="64" t="s">
        <v>873</v>
      </c>
      <c r="V339" s="64" t="s">
        <v>873</v>
      </c>
      <c r="W339" s="67" t="s">
        <v>873</v>
      </c>
      <c r="X339" s="64" t="s">
        <v>1943</v>
      </c>
      <c r="Y339" s="61" t="s">
        <v>1558</v>
      </c>
      <c r="Z339" s="61" t="s">
        <v>913</v>
      </c>
      <c r="AA339" s="61" t="s">
        <v>873</v>
      </c>
      <c r="AB339" s="61" t="s">
        <v>913</v>
      </c>
      <c r="AC339" s="62" t="s">
        <v>1897</v>
      </c>
      <c r="AD339" s="62" t="s">
        <v>1558</v>
      </c>
      <c r="AE339" s="68" t="s">
        <v>873</v>
      </c>
      <c r="AF339" s="151" t="s">
        <v>10</v>
      </c>
      <c r="AG339" s="50"/>
      <c r="AH339" s="62" t="s">
        <v>913</v>
      </c>
      <c r="AI339" s="65" t="s">
        <v>1417</v>
      </c>
      <c r="AJ339" s="53" t="s">
        <v>1417</v>
      </c>
      <c r="AK339" s="2" t="s">
        <v>814</v>
      </c>
      <c r="AL339" s="55" t="s">
        <v>228</v>
      </c>
      <c r="AM339" s="55" t="s">
        <v>253</v>
      </c>
      <c r="AN339" s="55" t="s">
        <v>255</v>
      </c>
      <c r="AO339" s="55" t="s">
        <v>10</v>
      </c>
      <c r="AP339" s="62" t="s">
        <v>834</v>
      </c>
    </row>
    <row r="340" spans="1:42">
      <c r="A340" s="50">
        <f t="shared" si="19"/>
        <v>339</v>
      </c>
      <c r="B340" s="50" t="s">
        <v>1944</v>
      </c>
      <c r="C340" s="62">
        <v>37</v>
      </c>
      <c r="D340" s="144" t="str">
        <f t="shared" si="17"/>
        <v>[15-44]</v>
      </c>
      <c r="E340" s="62"/>
      <c r="F340" s="62" t="s">
        <v>865</v>
      </c>
      <c r="G340" s="62" t="s">
        <v>889</v>
      </c>
      <c r="H340" s="63" t="s">
        <v>1945</v>
      </c>
      <c r="I340" s="162" t="s">
        <v>1931</v>
      </c>
      <c r="J340" s="150" t="s">
        <v>1843</v>
      </c>
      <c r="K340" s="150" t="s">
        <v>1844</v>
      </c>
      <c r="L340" s="64" t="s">
        <v>1573</v>
      </c>
      <c r="M340" s="62" t="s">
        <v>1616</v>
      </c>
      <c r="N340" s="2" t="s">
        <v>778</v>
      </c>
      <c r="O340" s="62" t="s">
        <v>14</v>
      </c>
      <c r="P340" s="65">
        <v>45668</v>
      </c>
      <c r="Q340" s="5" t="str">
        <f t="shared" si="20"/>
        <v>S2</v>
      </c>
      <c r="R340" s="65">
        <v>45670</v>
      </c>
      <c r="S340" s="67" t="s">
        <v>873</v>
      </c>
      <c r="T340" s="67" t="s">
        <v>873</v>
      </c>
      <c r="U340" s="64" t="s">
        <v>873</v>
      </c>
      <c r="V340" s="64" t="s">
        <v>913</v>
      </c>
      <c r="W340" s="67" t="s">
        <v>913</v>
      </c>
      <c r="X340" s="64" t="s">
        <v>1419</v>
      </c>
      <c r="Y340" s="61" t="s">
        <v>1558</v>
      </c>
      <c r="Z340" s="61" t="s">
        <v>913</v>
      </c>
      <c r="AA340" s="61" t="s">
        <v>913</v>
      </c>
      <c r="AB340" s="61" t="s">
        <v>913</v>
      </c>
      <c r="AC340" s="62" t="s">
        <v>1897</v>
      </c>
      <c r="AD340" s="62" t="s">
        <v>1558</v>
      </c>
      <c r="AE340" s="68" t="s">
        <v>873</v>
      </c>
      <c r="AF340" s="2" t="s">
        <v>892</v>
      </c>
      <c r="AG340" s="50"/>
      <c r="AH340" s="62" t="s">
        <v>913</v>
      </c>
      <c r="AI340" s="65">
        <v>45670</v>
      </c>
      <c r="AJ340" s="55" t="s">
        <v>877</v>
      </c>
      <c r="AK340" s="2" t="s">
        <v>815</v>
      </c>
      <c r="AL340" s="55" t="s">
        <v>228</v>
      </c>
      <c r="AM340" s="55" t="s">
        <v>253</v>
      </c>
      <c r="AN340" s="55" t="s">
        <v>255</v>
      </c>
      <c r="AO340" s="122" t="s">
        <v>18</v>
      </c>
      <c r="AP340" s="62" t="s">
        <v>834</v>
      </c>
    </row>
    <row r="341" spans="1:42">
      <c r="A341" s="50">
        <f t="shared" si="19"/>
        <v>340</v>
      </c>
      <c r="B341" s="50" t="s">
        <v>1946</v>
      </c>
      <c r="C341" s="62">
        <v>28</v>
      </c>
      <c r="D341" s="144" t="str">
        <f t="shared" si="17"/>
        <v>[15-44]</v>
      </c>
      <c r="E341" s="62"/>
      <c r="F341" s="62" t="s">
        <v>896</v>
      </c>
      <c r="G341" s="62" t="s">
        <v>1084</v>
      </c>
      <c r="H341" s="63" t="s">
        <v>1947</v>
      </c>
      <c r="I341" s="162" t="s">
        <v>1591</v>
      </c>
      <c r="J341" s="150" t="s">
        <v>1843</v>
      </c>
      <c r="K341" s="150" t="s">
        <v>1844</v>
      </c>
      <c r="L341" s="64" t="s">
        <v>1573</v>
      </c>
      <c r="M341" s="62" t="s">
        <v>1616</v>
      </c>
      <c r="N341" s="2" t="s">
        <v>778</v>
      </c>
      <c r="O341" s="62" t="s">
        <v>14</v>
      </c>
      <c r="P341" s="65">
        <v>45669</v>
      </c>
      <c r="Q341" s="5" t="str">
        <f t="shared" si="20"/>
        <v>S2</v>
      </c>
      <c r="R341" s="65">
        <v>45670</v>
      </c>
      <c r="S341" s="67" t="s">
        <v>873</v>
      </c>
      <c r="T341" s="64" t="s">
        <v>913</v>
      </c>
      <c r="U341" s="64" t="s">
        <v>913</v>
      </c>
      <c r="V341" s="64" t="s">
        <v>913</v>
      </c>
      <c r="W341" s="67" t="s">
        <v>913</v>
      </c>
      <c r="X341" s="64" t="s">
        <v>1419</v>
      </c>
      <c r="Y341" s="61" t="s">
        <v>1558</v>
      </c>
      <c r="Z341" s="61" t="s">
        <v>913</v>
      </c>
      <c r="AA341" s="61" t="s">
        <v>913</v>
      </c>
      <c r="AB341" s="61" t="s">
        <v>913</v>
      </c>
      <c r="AC341" s="62" t="s">
        <v>1897</v>
      </c>
      <c r="AD341" s="62" t="s">
        <v>1558</v>
      </c>
      <c r="AE341" s="68" t="s">
        <v>873</v>
      </c>
      <c r="AF341" s="2" t="s">
        <v>892</v>
      </c>
      <c r="AG341" s="50"/>
      <c r="AH341" s="62" t="s">
        <v>913</v>
      </c>
      <c r="AI341" s="65">
        <v>45670</v>
      </c>
      <c r="AJ341" s="55" t="s">
        <v>877</v>
      </c>
      <c r="AK341" s="2" t="s">
        <v>815</v>
      </c>
      <c r="AL341" s="55" t="s">
        <v>228</v>
      </c>
      <c r="AM341" s="55" t="s">
        <v>253</v>
      </c>
      <c r="AN341" s="55" t="s">
        <v>255</v>
      </c>
      <c r="AO341" s="122" t="s">
        <v>18</v>
      </c>
      <c r="AP341" s="62" t="s">
        <v>834</v>
      </c>
    </row>
    <row r="342" spans="1:42">
      <c r="A342" s="50">
        <f t="shared" si="19"/>
        <v>341</v>
      </c>
      <c r="B342" s="50" t="s">
        <v>1948</v>
      </c>
      <c r="C342" s="62">
        <v>20</v>
      </c>
      <c r="D342" s="144" t="str">
        <f t="shared" ref="D342:D345" si="21">IF(C342="","",IF(C342&lt;=2,"[0-2]",IF(C342&lt;=4,"[2-4]",IF(C342&lt;=14,"[5-14]",IF(C342&lt;=44,"[15-44]",IF(C342&lt;=59,"[45-59]",IF(C342&gt;=60,"[60 et plus]")))))))</f>
        <v>[15-44]</v>
      </c>
      <c r="E342" s="62"/>
      <c r="F342" s="62" t="s">
        <v>896</v>
      </c>
      <c r="G342" s="62" t="s">
        <v>940</v>
      </c>
      <c r="H342" s="63" t="s">
        <v>1949</v>
      </c>
      <c r="I342" s="162" t="s">
        <v>1919</v>
      </c>
      <c r="J342" s="150" t="s">
        <v>1843</v>
      </c>
      <c r="K342" s="150" t="s">
        <v>1844</v>
      </c>
      <c r="L342" s="64" t="s">
        <v>1573</v>
      </c>
      <c r="M342" s="62" t="s">
        <v>1616</v>
      </c>
      <c r="N342" s="2" t="s">
        <v>778</v>
      </c>
      <c r="O342" s="62" t="s">
        <v>14</v>
      </c>
      <c r="P342" s="65">
        <v>45669</v>
      </c>
      <c r="Q342" s="5" t="str">
        <f t="shared" si="20"/>
        <v>S2</v>
      </c>
      <c r="R342" s="65">
        <v>45670</v>
      </c>
      <c r="S342" s="67" t="s">
        <v>873</v>
      </c>
      <c r="T342" s="64" t="s">
        <v>913</v>
      </c>
      <c r="U342" s="64" t="s">
        <v>913</v>
      </c>
      <c r="V342" s="64" t="s">
        <v>913</v>
      </c>
      <c r="W342" s="67" t="s">
        <v>913</v>
      </c>
      <c r="X342" s="64" t="s">
        <v>1419</v>
      </c>
      <c r="Y342" s="61" t="s">
        <v>1558</v>
      </c>
      <c r="Z342" s="61" t="s">
        <v>913</v>
      </c>
      <c r="AA342" s="61" t="s">
        <v>913</v>
      </c>
      <c r="AB342" s="61" t="s">
        <v>913</v>
      </c>
      <c r="AC342" s="62" t="s">
        <v>1897</v>
      </c>
      <c r="AD342" s="62" t="s">
        <v>1558</v>
      </c>
      <c r="AE342" s="68" t="s">
        <v>873</v>
      </c>
      <c r="AF342" s="2" t="s">
        <v>892</v>
      </c>
      <c r="AG342" s="50"/>
      <c r="AH342" s="62" t="s">
        <v>913</v>
      </c>
      <c r="AI342" s="65">
        <v>45670</v>
      </c>
      <c r="AJ342" s="55" t="s">
        <v>877</v>
      </c>
      <c r="AK342" s="2" t="s">
        <v>815</v>
      </c>
      <c r="AL342" s="55" t="s">
        <v>228</v>
      </c>
      <c r="AM342" s="55" t="s">
        <v>253</v>
      </c>
      <c r="AN342" s="55" t="s">
        <v>255</v>
      </c>
      <c r="AO342" s="122" t="s">
        <v>18</v>
      </c>
      <c r="AP342" s="62" t="s">
        <v>834</v>
      </c>
    </row>
    <row r="343" spans="1:42">
      <c r="A343" s="50">
        <f t="shared" si="19"/>
        <v>342</v>
      </c>
      <c r="B343" s="50" t="s">
        <v>1950</v>
      </c>
      <c r="C343" s="62">
        <v>17</v>
      </c>
      <c r="D343" s="144" t="str">
        <f t="shared" si="21"/>
        <v>[15-44]</v>
      </c>
      <c r="E343" s="62"/>
      <c r="F343" s="62" t="s">
        <v>896</v>
      </c>
      <c r="G343" s="62" t="s">
        <v>940</v>
      </c>
      <c r="H343" s="63" t="s">
        <v>1951</v>
      </c>
      <c r="I343" s="162" t="s">
        <v>1952</v>
      </c>
      <c r="J343" t="s">
        <v>1886</v>
      </c>
      <c r="K343" t="s">
        <v>1887</v>
      </c>
      <c r="L343" s="64" t="s">
        <v>1573</v>
      </c>
      <c r="M343" s="62" t="s">
        <v>1873</v>
      </c>
      <c r="N343" s="2" t="s">
        <v>778</v>
      </c>
      <c r="O343" s="62" t="s">
        <v>14</v>
      </c>
      <c r="P343" s="65">
        <v>45669</v>
      </c>
      <c r="Q343" s="5" t="str">
        <f t="shared" si="20"/>
        <v>S2</v>
      </c>
      <c r="R343" s="65">
        <v>45670</v>
      </c>
      <c r="S343" s="67" t="s">
        <v>873</v>
      </c>
      <c r="T343" s="64" t="s">
        <v>873</v>
      </c>
      <c r="U343" s="64" t="s">
        <v>873</v>
      </c>
      <c r="V343" s="64" t="s">
        <v>913</v>
      </c>
      <c r="W343" s="67" t="s">
        <v>913</v>
      </c>
      <c r="X343" s="64" t="s">
        <v>1419</v>
      </c>
      <c r="Y343" s="61" t="s">
        <v>1558</v>
      </c>
      <c r="Z343" s="61" t="s">
        <v>913</v>
      </c>
      <c r="AA343" s="61" t="s">
        <v>913</v>
      </c>
      <c r="AB343" s="61" t="s">
        <v>913</v>
      </c>
      <c r="AC343" s="62" t="s">
        <v>1897</v>
      </c>
      <c r="AD343" s="62" t="s">
        <v>1558</v>
      </c>
      <c r="AE343" s="68" t="s">
        <v>873</v>
      </c>
      <c r="AF343" s="2" t="s">
        <v>892</v>
      </c>
      <c r="AG343" s="50"/>
      <c r="AH343" s="62" t="s">
        <v>913</v>
      </c>
      <c r="AI343" s="65">
        <v>45670</v>
      </c>
      <c r="AJ343" s="55" t="s">
        <v>877</v>
      </c>
      <c r="AK343" s="2" t="s">
        <v>815</v>
      </c>
      <c r="AL343" s="55" t="s">
        <v>228</v>
      </c>
      <c r="AM343" s="50" t="s">
        <v>269</v>
      </c>
      <c r="AN343" s="50" t="s">
        <v>271</v>
      </c>
      <c r="AO343" s="122" t="s">
        <v>18</v>
      </c>
      <c r="AP343" s="62" t="s">
        <v>834</v>
      </c>
    </row>
    <row r="344" spans="1:42">
      <c r="A344" s="50">
        <f t="shared" si="19"/>
        <v>343</v>
      </c>
      <c r="B344" s="50" t="s">
        <v>1953</v>
      </c>
      <c r="C344" s="62">
        <v>35</v>
      </c>
      <c r="D344" s="144" t="str">
        <f t="shared" si="21"/>
        <v>[15-44]</v>
      </c>
      <c r="E344" s="62"/>
      <c r="F344" s="62" t="s">
        <v>896</v>
      </c>
      <c r="G344" s="62" t="s">
        <v>1099</v>
      </c>
      <c r="H344" s="63" t="s">
        <v>1951</v>
      </c>
      <c r="I344" s="162" t="s">
        <v>1952</v>
      </c>
      <c r="J344" t="s">
        <v>1886</v>
      </c>
      <c r="K344" t="s">
        <v>1887</v>
      </c>
      <c r="L344" s="64" t="s">
        <v>1573</v>
      </c>
      <c r="M344" s="62" t="s">
        <v>1873</v>
      </c>
      <c r="N344" s="2" t="s">
        <v>778</v>
      </c>
      <c r="O344" s="62" t="s">
        <v>14</v>
      </c>
      <c r="P344" s="65">
        <v>45669</v>
      </c>
      <c r="Q344" s="5" t="str">
        <f t="shared" si="20"/>
        <v>S2</v>
      </c>
      <c r="R344" s="65">
        <v>45670</v>
      </c>
      <c r="S344" s="67" t="s">
        <v>873</v>
      </c>
      <c r="T344" s="64" t="s">
        <v>873</v>
      </c>
      <c r="U344" s="64" t="s">
        <v>913</v>
      </c>
      <c r="V344" s="64" t="s">
        <v>913</v>
      </c>
      <c r="W344" s="67" t="s">
        <v>913</v>
      </c>
      <c r="X344" s="64" t="s">
        <v>1419</v>
      </c>
      <c r="Y344" s="61" t="s">
        <v>1558</v>
      </c>
      <c r="Z344" s="61" t="s">
        <v>913</v>
      </c>
      <c r="AA344" s="61" t="s">
        <v>913</v>
      </c>
      <c r="AB344" s="61" t="s">
        <v>913</v>
      </c>
      <c r="AC344" s="62" t="s">
        <v>1897</v>
      </c>
      <c r="AD344" s="62" t="s">
        <v>1558</v>
      </c>
      <c r="AE344" s="68" t="s">
        <v>873</v>
      </c>
      <c r="AF344" s="2" t="s">
        <v>892</v>
      </c>
      <c r="AG344" s="50"/>
      <c r="AH344" s="62" t="s">
        <v>913</v>
      </c>
      <c r="AI344" s="65">
        <v>45670</v>
      </c>
      <c r="AJ344" s="55" t="s">
        <v>877</v>
      </c>
      <c r="AK344" s="2" t="s">
        <v>815</v>
      </c>
      <c r="AL344" s="55" t="s">
        <v>228</v>
      </c>
      <c r="AM344" s="50" t="s">
        <v>269</v>
      </c>
      <c r="AN344" s="50" t="s">
        <v>271</v>
      </c>
      <c r="AO344" s="122" t="s">
        <v>18</v>
      </c>
      <c r="AP344" s="62" t="s">
        <v>834</v>
      </c>
    </row>
    <row r="345" spans="1:42">
      <c r="A345" s="55">
        <f t="shared" si="19"/>
        <v>344</v>
      </c>
      <c r="B345" s="55" t="s">
        <v>1954</v>
      </c>
      <c r="C345" s="180">
        <v>4</v>
      </c>
      <c r="D345" s="144" t="str">
        <f t="shared" si="21"/>
        <v>[2-4]</v>
      </c>
      <c r="E345" s="135"/>
      <c r="F345" s="135" t="s">
        <v>865</v>
      </c>
      <c r="G345" s="135" t="s">
        <v>1014</v>
      </c>
      <c r="H345" s="152" t="s">
        <v>1951</v>
      </c>
      <c r="I345" s="177" t="s">
        <v>1952</v>
      </c>
      <c r="J345" t="s">
        <v>1886</v>
      </c>
      <c r="K345" t="s">
        <v>1887</v>
      </c>
      <c r="L345" s="148" t="s">
        <v>1573</v>
      </c>
      <c r="M345" s="135" t="s">
        <v>1873</v>
      </c>
      <c r="N345" s="2" t="s">
        <v>778</v>
      </c>
      <c r="O345" s="135" t="s">
        <v>14</v>
      </c>
      <c r="P345" s="138">
        <v>45669</v>
      </c>
      <c r="Q345" s="5" t="str">
        <f t="shared" si="20"/>
        <v>S2</v>
      </c>
      <c r="R345" s="138">
        <v>45670</v>
      </c>
      <c r="S345" s="107" t="s">
        <v>873</v>
      </c>
      <c r="T345" s="148" t="s">
        <v>913</v>
      </c>
      <c r="U345" s="148" t="s">
        <v>913</v>
      </c>
      <c r="V345" s="148" t="s">
        <v>913</v>
      </c>
      <c r="W345" s="107" t="s">
        <v>913</v>
      </c>
      <c r="X345" s="148" t="s">
        <v>1419</v>
      </c>
      <c r="Y345" s="69" t="s">
        <v>1558</v>
      </c>
      <c r="Z345" s="69" t="s">
        <v>913</v>
      </c>
      <c r="AA345" s="69" t="s">
        <v>913</v>
      </c>
      <c r="AB345" s="69" t="s">
        <v>913</v>
      </c>
      <c r="AC345" s="135" t="s">
        <v>1897</v>
      </c>
      <c r="AD345" s="135" t="s">
        <v>1558</v>
      </c>
      <c r="AE345" s="109" t="s">
        <v>873</v>
      </c>
      <c r="AF345" s="2" t="s">
        <v>892</v>
      </c>
      <c r="AG345" s="55"/>
      <c r="AH345" s="135" t="s">
        <v>913</v>
      </c>
      <c r="AI345" s="138">
        <v>45670</v>
      </c>
      <c r="AJ345" s="55" t="s">
        <v>877</v>
      </c>
      <c r="AK345" s="2" t="s">
        <v>815</v>
      </c>
      <c r="AL345" s="55" t="s">
        <v>228</v>
      </c>
      <c r="AM345" s="50" t="s">
        <v>269</v>
      </c>
      <c r="AN345" s="50" t="s">
        <v>271</v>
      </c>
      <c r="AO345" s="122" t="s">
        <v>18</v>
      </c>
      <c r="AP345" s="62" t="s">
        <v>834</v>
      </c>
    </row>
  </sheetData>
  <phoneticPr fontId="6" type="noConversion"/>
  <conditionalFormatting sqref="B347:B1048576 B1:B345">
    <cfRule type="duplicateValues" dxfId="64" priority="331"/>
    <cfRule type="duplicateValues" dxfId="63" priority="332"/>
    <cfRule type="duplicateValues" dxfId="62" priority="333"/>
  </conditionalFormatting>
  <conditionalFormatting sqref="B347:B1048576 B1:B345">
    <cfRule type="duplicateValues" dxfId="61" priority="343"/>
  </conditionalFormatting>
  <conditionalFormatting sqref="B347:B1048576 B1:B345">
    <cfRule type="duplicateValues" dxfId="60" priority="347"/>
    <cfRule type="duplicateValues" dxfId="59" priority="348"/>
    <cfRule type="duplicateValues" dxfId="58" priority="349"/>
    <cfRule type="duplicateValues" dxfId="57" priority="350"/>
    <cfRule type="duplicateValues" dxfId="56" priority="351"/>
    <cfRule type="duplicateValues" dxfId="55" priority="352"/>
    <cfRule type="duplicateValues" dxfId="54" priority="353"/>
    <cfRule type="duplicateValues" dxfId="53" priority="354"/>
  </conditionalFormatting>
  <pageMargins left="0.7" right="0.7" top="0.75" bottom="0.75" header="0.3" footer="0.3"/>
  <pageSetup orientation="portrait" r:id="rId1"/>
  <ignoredErrors>
    <ignoredError sqref="A2" calculatedColumn="1"/>
  </ignoredErrors>
  <legacyDrawing r:id="rId2"/>
  <tableParts count="1">
    <tablePart r:id="rId3"/>
  </tableParts>
  <extLst>
    <ext xmlns:x14="http://schemas.microsoft.com/office/spreadsheetml/2009/9/main" uri="{CCE6A557-97BC-4b89-ADB6-D9C93CAAB3DF}">
      <x14:dataValidations xmlns:xm="http://schemas.microsoft.com/office/excel/2006/main" count="3">
        <x14:dataValidation type="list" allowBlank="1" showInputMessage="1" showErrorMessage="1" xr:uid="{5004966F-8ED3-412F-9592-DAEA6DDB60A4}">
          <x14:formula1>
            <xm:f>Liste!$G$2:$G$76</xm:f>
          </x14:formula1>
          <xm:sqref>AL120:AL124 AL87:AL94 AL96:AL104 AL2:AL69 AL126:AL132 AL71:AL85 AL134:AL158 AL161:AL183 AL186:AL206 AL209:AL270 AL272:AL345</xm:sqref>
        </x14:dataValidation>
        <x14:dataValidation type="list" allowBlank="1" showInputMessage="1" showErrorMessage="1" xr:uid="{C3D89FAC-DF34-4FA9-B7E8-4631BE234636}">
          <x14:formula1>
            <xm:f>Liste!$K$2:$K$76</xm:f>
          </x14:formula1>
          <xm:sqref>AN2:AN345</xm:sqref>
        </x14:dataValidation>
        <x14:dataValidation type="list" allowBlank="1" showInputMessage="1" showErrorMessage="1" xr:uid="{359682FD-11E4-49E7-9987-381ABAABA54E}">
          <x14:formula1>
            <xm:f>Liste!$I$2:$I$76</xm:f>
          </x14:formula1>
          <xm:sqref>AM2:AM345</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D7174F-C00F-4F63-8AB5-AB41B968225B}">
  <dimension ref="A1:K115"/>
  <sheetViews>
    <sheetView workbookViewId="0">
      <selection activeCell="E115" sqref="E115"/>
    </sheetView>
  </sheetViews>
  <sheetFormatPr defaultRowHeight="15"/>
  <cols>
    <col min="1" max="1" width="32.7109375" bestFit="1" customWidth="1"/>
    <col min="2" max="2" width="17.85546875" bestFit="1" customWidth="1"/>
    <col min="3" max="3" width="18.5703125" bestFit="1" customWidth="1"/>
    <col min="4" max="4" width="11.28515625" bestFit="1" customWidth="1"/>
    <col min="5" max="5" width="16.140625" bestFit="1" customWidth="1"/>
    <col min="6" max="6" width="7.28515625" bestFit="1" customWidth="1"/>
    <col min="7" max="8" width="11.28515625" bestFit="1" customWidth="1"/>
  </cols>
  <sheetData>
    <row r="1" spans="1:11">
      <c r="A1" s="11" t="s">
        <v>817</v>
      </c>
      <c r="B1" s="11" t="s">
        <v>812</v>
      </c>
    </row>
    <row r="2" spans="1:11">
      <c r="A2" s="11" t="s">
        <v>813</v>
      </c>
      <c r="B2" t="s">
        <v>814</v>
      </c>
      <c r="C2" t="s">
        <v>815</v>
      </c>
      <c r="D2" t="s">
        <v>816</v>
      </c>
    </row>
    <row r="3" spans="1:11">
      <c r="A3" s="12" t="s">
        <v>14</v>
      </c>
      <c r="B3" s="60">
        <v>63</v>
      </c>
      <c r="C3" s="60">
        <v>134</v>
      </c>
      <c r="D3" s="60">
        <v>197</v>
      </c>
      <c r="F3" s="13">
        <f>+D3/D5</f>
        <v>0.57267441860465118</v>
      </c>
      <c r="J3" t="str">
        <f>B16</f>
        <v>confirmé</v>
      </c>
      <c r="K3" t="str">
        <f>C16</f>
        <v>suspect</v>
      </c>
    </row>
    <row r="4" spans="1:11">
      <c r="A4" s="12" t="s">
        <v>769</v>
      </c>
      <c r="B4" s="60">
        <v>51</v>
      </c>
      <c r="C4" s="60">
        <v>96</v>
      </c>
      <c r="D4" s="60">
        <v>147</v>
      </c>
      <c r="F4" s="13">
        <f>+GETPIVOTDATA("N°",$A$1,"Région","MARITIME")/GETPIVOTDATA("N°",$A$1)</f>
        <v>0.42732558139534882</v>
      </c>
      <c r="J4">
        <f>B21</f>
        <v>114</v>
      </c>
      <c r="K4">
        <f>C21</f>
        <v>230</v>
      </c>
    </row>
    <row r="5" spans="1:11">
      <c r="A5" s="12" t="s">
        <v>816</v>
      </c>
      <c r="B5" s="60">
        <v>114</v>
      </c>
      <c r="C5" s="60">
        <v>230</v>
      </c>
      <c r="D5" s="60">
        <v>344</v>
      </c>
    </row>
    <row r="15" spans="1:11">
      <c r="A15" s="11" t="s">
        <v>817</v>
      </c>
      <c r="B15" s="11" t="s">
        <v>812</v>
      </c>
    </row>
    <row r="16" spans="1:11">
      <c r="A16" s="11" t="s">
        <v>813</v>
      </c>
      <c r="B16" t="s">
        <v>814</v>
      </c>
      <c r="C16" t="s">
        <v>815</v>
      </c>
      <c r="D16" t="s">
        <v>816</v>
      </c>
      <c r="G16" t="s">
        <v>818</v>
      </c>
      <c r="H16" t="s">
        <v>819</v>
      </c>
    </row>
    <row r="17" spans="1:8">
      <c r="A17" s="12" t="s">
        <v>13</v>
      </c>
      <c r="B17" s="60">
        <v>22</v>
      </c>
      <c r="C17" s="60">
        <v>39</v>
      </c>
      <c r="D17" s="60">
        <v>61</v>
      </c>
      <c r="G17" t="str">
        <f>A18</f>
        <v>Lacs</v>
      </c>
      <c r="H17">
        <f>D18</f>
        <v>133</v>
      </c>
    </row>
    <row r="18" spans="1:8">
      <c r="A18" s="12" t="s">
        <v>41</v>
      </c>
      <c r="B18" s="60">
        <v>47</v>
      </c>
      <c r="C18" s="60">
        <v>86</v>
      </c>
      <c r="D18" s="60">
        <v>133</v>
      </c>
      <c r="G18" t="str">
        <f>A17</f>
        <v>Golfe</v>
      </c>
      <c r="H18">
        <f>D17</f>
        <v>61</v>
      </c>
    </row>
    <row r="19" spans="1:8">
      <c r="A19" s="12" t="s">
        <v>778</v>
      </c>
      <c r="B19" s="60">
        <v>41</v>
      </c>
      <c r="C19" s="60">
        <v>95</v>
      </c>
      <c r="D19" s="60">
        <v>136</v>
      </c>
      <c r="G19" t="str">
        <f>A19</f>
        <v xml:space="preserve">Agoè-Nyivé </v>
      </c>
      <c r="H19">
        <f>D19</f>
        <v>136</v>
      </c>
    </row>
    <row r="20" spans="1:8">
      <c r="A20" s="12" t="s">
        <v>789</v>
      </c>
      <c r="B20" s="60">
        <v>4</v>
      </c>
      <c r="C20" s="60">
        <v>10</v>
      </c>
      <c r="D20" s="60">
        <v>14</v>
      </c>
      <c r="G20" t="str">
        <f>A20</f>
        <v>BAS-MONO</v>
      </c>
      <c r="H20">
        <f>D20</f>
        <v>14</v>
      </c>
    </row>
    <row r="21" spans="1:8">
      <c r="A21" s="12" t="s">
        <v>816</v>
      </c>
      <c r="B21" s="60">
        <v>114</v>
      </c>
      <c r="C21" s="60">
        <v>230</v>
      </c>
      <c r="D21" s="60">
        <v>344</v>
      </c>
    </row>
    <row r="32" spans="1:8">
      <c r="A32" s="11" t="s">
        <v>817</v>
      </c>
      <c r="B32" s="11" t="s">
        <v>812</v>
      </c>
    </row>
    <row r="33" spans="1:8">
      <c r="A33" s="11" t="s">
        <v>813</v>
      </c>
      <c r="B33" t="s">
        <v>820</v>
      </c>
      <c r="C33" t="s">
        <v>821</v>
      </c>
      <c r="D33" t="s">
        <v>822</v>
      </c>
      <c r="E33" t="s">
        <v>897</v>
      </c>
      <c r="F33" t="s">
        <v>816</v>
      </c>
    </row>
    <row r="34" spans="1:8">
      <c r="A34" s="12" t="s">
        <v>14</v>
      </c>
      <c r="B34" s="60">
        <v>91</v>
      </c>
      <c r="C34" s="60">
        <v>68</v>
      </c>
      <c r="D34" s="60">
        <v>37</v>
      </c>
      <c r="E34" s="60">
        <v>1</v>
      </c>
      <c r="F34" s="60">
        <v>197</v>
      </c>
      <c r="H34" s="13">
        <f>GETPIVOTDATA("N°",$A$1,"Région","Grand Lomé")/GETPIVOTDATA("N°",$A$1)</f>
        <v>0.57267441860465118</v>
      </c>
    </row>
    <row r="35" spans="1:8">
      <c r="A35" s="12" t="s">
        <v>769</v>
      </c>
      <c r="B35" s="60">
        <v>56</v>
      </c>
      <c r="C35" s="60">
        <v>91</v>
      </c>
      <c r="D35" s="60"/>
      <c r="E35" s="60"/>
      <c r="F35" s="60">
        <v>147</v>
      </c>
      <c r="H35" s="13">
        <f>GETPIVOTDATA("N°",$A$1,"Région","MARITIME")/GETPIVOTDATA("N°",$A$1)</f>
        <v>0.42732558139534882</v>
      </c>
    </row>
    <row r="36" spans="1:8">
      <c r="A36" s="12" t="s">
        <v>816</v>
      </c>
      <c r="B36" s="60">
        <v>147</v>
      </c>
      <c r="C36" s="60">
        <v>159</v>
      </c>
      <c r="D36" s="60">
        <v>37</v>
      </c>
      <c r="E36" s="60">
        <v>1</v>
      </c>
      <c r="F36" s="60">
        <v>344</v>
      </c>
    </row>
    <row r="46" spans="1:8">
      <c r="A46" s="11" t="s">
        <v>817</v>
      </c>
      <c r="B46" s="11" t="s">
        <v>812</v>
      </c>
    </row>
    <row r="47" spans="1:8">
      <c r="A47" s="11" t="s">
        <v>813</v>
      </c>
      <c r="B47" t="s">
        <v>1068</v>
      </c>
      <c r="C47" t="s">
        <v>834</v>
      </c>
      <c r="D47" t="s">
        <v>816</v>
      </c>
    </row>
    <row r="48" spans="1:8">
      <c r="A48" s="12" t="s">
        <v>230</v>
      </c>
      <c r="B48" s="60">
        <v>1</v>
      </c>
      <c r="C48" s="60">
        <v>6</v>
      </c>
      <c r="D48" s="60">
        <v>7</v>
      </c>
    </row>
    <row r="49" spans="1:4">
      <c r="A49" s="12" t="s">
        <v>539</v>
      </c>
      <c r="B49" s="60">
        <v>3</v>
      </c>
      <c r="C49" s="60">
        <v>10</v>
      </c>
      <c r="D49" s="60">
        <v>13</v>
      </c>
    </row>
    <row r="50" spans="1:4">
      <c r="A50" s="12" t="s">
        <v>278</v>
      </c>
      <c r="B50" s="60">
        <v>3</v>
      </c>
      <c r="C50" s="60">
        <v>15</v>
      </c>
      <c r="D50" s="60">
        <v>18</v>
      </c>
    </row>
    <row r="51" spans="1:4">
      <c r="A51" s="12" t="s">
        <v>286</v>
      </c>
      <c r="B51" s="60"/>
      <c r="C51" s="60">
        <v>7</v>
      </c>
      <c r="D51" s="60">
        <v>7</v>
      </c>
    </row>
    <row r="52" spans="1:4">
      <c r="A52" s="12" t="s">
        <v>409</v>
      </c>
      <c r="B52" s="60">
        <v>6</v>
      </c>
      <c r="C52" s="60">
        <v>4</v>
      </c>
      <c r="D52" s="60">
        <v>10</v>
      </c>
    </row>
    <row r="53" spans="1:4">
      <c r="A53" s="12" t="s">
        <v>425</v>
      </c>
      <c r="B53" s="60">
        <v>9</v>
      </c>
      <c r="C53" s="60">
        <v>15</v>
      </c>
      <c r="D53" s="60">
        <v>24</v>
      </c>
    </row>
    <row r="54" spans="1:4">
      <c r="A54" s="12" t="s">
        <v>441</v>
      </c>
      <c r="B54" s="60">
        <v>18</v>
      </c>
      <c r="C54" s="60">
        <v>58</v>
      </c>
      <c r="D54" s="60">
        <v>76</v>
      </c>
    </row>
    <row r="55" spans="1:4">
      <c r="A55" s="12" t="s">
        <v>464</v>
      </c>
      <c r="B55" s="60">
        <v>7</v>
      </c>
      <c r="C55" s="60">
        <v>12</v>
      </c>
      <c r="D55" s="60">
        <v>19</v>
      </c>
    </row>
    <row r="56" spans="1:4">
      <c r="A56" s="12" t="s">
        <v>480</v>
      </c>
      <c r="B56" s="60">
        <v>8</v>
      </c>
      <c r="C56" s="60">
        <v>12</v>
      </c>
      <c r="D56" s="60">
        <v>20</v>
      </c>
    </row>
    <row r="57" spans="1:4">
      <c r="A57" s="12" t="s">
        <v>489</v>
      </c>
      <c r="B57" s="60">
        <v>4</v>
      </c>
      <c r="C57" s="60">
        <v>12</v>
      </c>
      <c r="D57" s="60">
        <v>16</v>
      </c>
    </row>
    <row r="58" spans="1:4">
      <c r="A58" s="12" t="s">
        <v>318</v>
      </c>
      <c r="B58" s="60"/>
      <c r="C58" s="60">
        <v>1</v>
      </c>
      <c r="D58" s="60">
        <v>1</v>
      </c>
    </row>
    <row r="59" spans="1:4">
      <c r="A59" s="12" t="s">
        <v>253</v>
      </c>
      <c r="B59" s="60">
        <v>2</v>
      </c>
      <c r="C59" s="60">
        <v>119</v>
      </c>
      <c r="D59" s="60">
        <v>121</v>
      </c>
    </row>
    <row r="60" spans="1:4">
      <c r="A60" s="12" t="s">
        <v>237</v>
      </c>
      <c r="B60" s="60">
        <v>1</v>
      </c>
      <c r="C60" s="60">
        <v>1</v>
      </c>
      <c r="D60" s="60">
        <v>2</v>
      </c>
    </row>
    <row r="61" spans="1:4">
      <c r="A61" s="12" t="s">
        <v>261</v>
      </c>
      <c r="B61" s="60"/>
      <c r="C61" s="60">
        <v>1</v>
      </c>
      <c r="D61" s="60">
        <v>1</v>
      </c>
    </row>
    <row r="62" spans="1:4">
      <c r="A62" s="12" t="s">
        <v>553</v>
      </c>
      <c r="B62" s="60">
        <v>1</v>
      </c>
      <c r="C62" s="60"/>
      <c r="D62" s="60">
        <v>1</v>
      </c>
    </row>
    <row r="63" spans="1:4">
      <c r="A63" s="12" t="s">
        <v>528</v>
      </c>
      <c r="B63" s="60"/>
      <c r="C63" s="60">
        <v>1</v>
      </c>
      <c r="D63" s="60">
        <v>1</v>
      </c>
    </row>
    <row r="64" spans="1:4">
      <c r="A64" s="12" t="s">
        <v>432</v>
      </c>
      <c r="B64" s="60"/>
      <c r="C64" s="60">
        <v>1</v>
      </c>
      <c r="D64" s="60">
        <v>1</v>
      </c>
    </row>
    <row r="65" spans="1:4">
      <c r="A65" s="12" t="s">
        <v>1027</v>
      </c>
      <c r="B65" s="60">
        <v>1</v>
      </c>
      <c r="C65" s="60"/>
      <c r="D65" s="60">
        <v>1</v>
      </c>
    </row>
    <row r="66" spans="1:4">
      <c r="A66" s="12" t="s">
        <v>269</v>
      </c>
      <c r="B66" s="60"/>
      <c r="C66" s="60">
        <v>5</v>
      </c>
      <c r="D66" s="60">
        <v>5</v>
      </c>
    </row>
    <row r="67" spans="1:4">
      <c r="A67" s="12" t="s">
        <v>816</v>
      </c>
      <c r="B67" s="60">
        <v>64</v>
      </c>
      <c r="C67" s="60">
        <v>280</v>
      </c>
      <c r="D67" s="60">
        <v>344</v>
      </c>
    </row>
    <row r="68" spans="1:4">
      <c r="A68" s="12"/>
      <c r="B68" s="60"/>
      <c r="C68" s="60"/>
      <c r="D68" s="60"/>
    </row>
    <row r="69" spans="1:4">
      <c r="A69" s="12"/>
      <c r="B69" s="60"/>
      <c r="C69" s="60"/>
      <c r="D69" s="60"/>
    </row>
    <row r="70" spans="1:4">
      <c r="A70" s="12"/>
      <c r="B70" s="60"/>
      <c r="C70" s="60"/>
      <c r="D70" s="60"/>
    </row>
    <row r="71" spans="1:4">
      <c r="A71" s="12"/>
      <c r="B71" s="60"/>
      <c r="C71" s="60"/>
      <c r="D71" s="60"/>
    </row>
    <row r="72" spans="1:4">
      <c r="A72" s="12"/>
      <c r="B72" s="60"/>
      <c r="C72" s="60"/>
      <c r="D72" s="60"/>
    </row>
    <row r="73" spans="1:4">
      <c r="A73" s="11" t="s">
        <v>858</v>
      </c>
      <c r="B73" t="s">
        <v>1850</v>
      </c>
    </row>
    <row r="75" spans="1:4">
      <c r="A75" s="11" t="s">
        <v>817</v>
      </c>
      <c r="B75" s="11" t="s">
        <v>812</v>
      </c>
    </row>
    <row r="76" spans="1:4">
      <c r="A76" s="11" t="s">
        <v>813</v>
      </c>
      <c r="B76" t="s">
        <v>1068</v>
      </c>
      <c r="C76" t="s">
        <v>834</v>
      </c>
      <c r="D76" t="s">
        <v>816</v>
      </c>
    </row>
    <row r="77" spans="1:4">
      <c r="A77" s="12" t="s">
        <v>539</v>
      </c>
      <c r="B77" s="60">
        <v>2</v>
      </c>
      <c r="C77" s="60"/>
      <c r="D77" s="60">
        <v>2</v>
      </c>
    </row>
    <row r="78" spans="1:4">
      <c r="A78" s="12" t="s">
        <v>278</v>
      </c>
      <c r="B78" s="60"/>
      <c r="C78" s="60">
        <v>1</v>
      </c>
      <c r="D78" s="60">
        <v>1</v>
      </c>
    </row>
    <row r="79" spans="1:4">
      <c r="A79" s="12" t="s">
        <v>409</v>
      </c>
      <c r="B79" s="60">
        <v>1</v>
      </c>
      <c r="C79" s="60">
        <v>1</v>
      </c>
      <c r="D79" s="60">
        <v>2</v>
      </c>
    </row>
    <row r="80" spans="1:4">
      <c r="A80" s="12" t="s">
        <v>425</v>
      </c>
      <c r="B80" s="60">
        <v>4</v>
      </c>
      <c r="C80" s="60">
        <v>1</v>
      </c>
      <c r="D80" s="60">
        <v>5</v>
      </c>
    </row>
    <row r="81" spans="1:7">
      <c r="A81" s="12" t="s">
        <v>441</v>
      </c>
      <c r="B81" s="60">
        <v>2</v>
      </c>
      <c r="C81" s="60"/>
      <c r="D81" s="60">
        <v>2</v>
      </c>
    </row>
    <row r="82" spans="1:7">
      <c r="A82" s="12" t="s">
        <v>480</v>
      </c>
      <c r="B82" s="60">
        <v>1</v>
      </c>
      <c r="C82" s="60"/>
      <c r="D82" s="60">
        <v>1</v>
      </c>
    </row>
    <row r="83" spans="1:7">
      <c r="A83" s="12" t="s">
        <v>253</v>
      </c>
      <c r="B83" s="60">
        <v>2</v>
      </c>
      <c r="C83" s="60">
        <v>9</v>
      </c>
      <c r="D83" s="60">
        <v>11</v>
      </c>
    </row>
    <row r="84" spans="1:7">
      <c r="A84" s="12" t="s">
        <v>261</v>
      </c>
      <c r="B84" s="60"/>
      <c r="C84" s="60">
        <v>1</v>
      </c>
      <c r="D84" s="60">
        <v>1</v>
      </c>
    </row>
    <row r="85" spans="1:7">
      <c r="A85" s="12" t="s">
        <v>816</v>
      </c>
      <c r="B85" s="60">
        <v>12</v>
      </c>
      <c r="C85" s="60">
        <v>13</v>
      </c>
      <c r="D85" s="60">
        <v>25</v>
      </c>
    </row>
    <row r="95" spans="1:7">
      <c r="A95" s="11" t="s">
        <v>817</v>
      </c>
      <c r="B95" s="11" t="s">
        <v>812</v>
      </c>
    </row>
    <row r="96" spans="1:7">
      <c r="A96" s="11" t="s">
        <v>813</v>
      </c>
      <c r="B96" t="s">
        <v>1114</v>
      </c>
      <c r="C96" t="s">
        <v>903</v>
      </c>
      <c r="D96" t="s">
        <v>1066</v>
      </c>
      <c r="E96" t="s">
        <v>876</v>
      </c>
      <c r="F96" t="s">
        <v>822</v>
      </c>
      <c r="G96" t="s">
        <v>816</v>
      </c>
    </row>
    <row r="97" spans="1:7">
      <c r="A97" s="12" t="s">
        <v>13</v>
      </c>
      <c r="B97" s="60">
        <v>11</v>
      </c>
      <c r="C97" s="60">
        <v>22</v>
      </c>
      <c r="D97" s="60">
        <v>13</v>
      </c>
      <c r="E97" s="60">
        <v>15</v>
      </c>
      <c r="F97" s="60"/>
      <c r="G97" s="60">
        <v>61</v>
      </c>
    </row>
    <row r="98" spans="1:7">
      <c r="A98" s="12" t="s">
        <v>41</v>
      </c>
      <c r="B98" s="60">
        <v>57</v>
      </c>
      <c r="C98" s="60">
        <v>22</v>
      </c>
      <c r="D98" s="60">
        <v>30</v>
      </c>
      <c r="E98" s="60">
        <v>24</v>
      </c>
      <c r="F98" s="60"/>
      <c r="G98" s="60">
        <v>133</v>
      </c>
    </row>
    <row r="99" spans="1:7">
      <c r="A99" s="12" t="s">
        <v>778</v>
      </c>
      <c r="B99" s="60">
        <v>3</v>
      </c>
      <c r="C99" s="60">
        <v>6</v>
      </c>
      <c r="D99" s="60">
        <v>6</v>
      </c>
      <c r="E99" s="60">
        <v>9</v>
      </c>
      <c r="F99" s="60">
        <v>112</v>
      </c>
      <c r="G99" s="60">
        <v>136</v>
      </c>
    </row>
    <row r="100" spans="1:7">
      <c r="A100" s="12" t="s">
        <v>789</v>
      </c>
      <c r="B100" s="60">
        <v>6</v>
      </c>
      <c r="C100" s="60">
        <v>2</v>
      </c>
      <c r="D100" s="60">
        <v>5</v>
      </c>
      <c r="E100" s="60">
        <v>1</v>
      </c>
      <c r="F100" s="60"/>
      <c r="G100" s="60">
        <v>14</v>
      </c>
    </row>
    <row r="101" spans="1:7">
      <c r="A101" s="12" t="s">
        <v>816</v>
      </c>
      <c r="B101" s="60">
        <v>77</v>
      </c>
      <c r="C101" s="60">
        <v>52</v>
      </c>
      <c r="D101" s="60">
        <v>54</v>
      </c>
      <c r="E101" s="60">
        <v>49</v>
      </c>
      <c r="F101" s="60">
        <v>112</v>
      </c>
      <c r="G101" s="60">
        <v>344</v>
      </c>
    </row>
    <row r="109" spans="1:7">
      <c r="A109" s="11" t="s">
        <v>817</v>
      </c>
      <c r="B109" s="11" t="s">
        <v>812</v>
      </c>
    </row>
    <row r="110" spans="1:7">
      <c r="A110" s="11" t="s">
        <v>813</v>
      </c>
      <c r="B110" t="s">
        <v>1137</v>
      </c>
      <c r="C110" t="s">
        <v>892</v>
      </c>
      <c r="D110" t="s">
        <v>909</v>
      </c>
      <c r="E110" t="s">
        <v>875</v>
      </c>
      <c r="F110" t="s">
        <v>816</v>
      </c>
    </row>
    <row r="111" spans="1:7">
      <c r="A111" s="12" t="s">
        <v>13</v>
      </c>
      <c r="B111" s="60"/>
      <c r="C111" s="60">
        <v>29</v>
      </c>
      <c r="D111" s="60">
        <v>12</v>
      </c>
      <c r="E111" s="60">
        <v>20</v>
      </c>
      <c r="F111" s="60">
        <v>61</v>
      </c>
    </row>
    <row r="112" spans="1:7">
      <c r="A112" s="12" t="s">
        <v>41</v>
      </c>
      <c r="B112" s="60"/>
      <c r="C112" s="60">
        <v>78</v>
      </c>
      <c r="D112" s="60">
        <v>19</v>
      </c>
      <c r="E112" s="60">
        <v>36</v>
      </c>
      <c r="F112" s="60">
        <v>133</v>
      </c>
    </row>
    <row r="113" spans="1:6">
      <c r="A113" s="12" t="s">
        <v>778</v>
      </c>
      <c r="B113" s="60">
        <v>1</v>
      </c>
      <c r="C113" s="60">
        <v>91</v>
      </c>
      <c r="D113" s="60">
        <v>3</v>
      </c>
      <c r="E113" s="60">
        <v>41</v>
      </c>
      <c r="F113" s="60">
        <v>136</v>
      </c>
    </row>
    <row r="114" spans="1:6">
      <c r="A114" s="12" t="s">
        <v>789</v>
      </c>
      <c r="B114" s="60"/>
      <c r="C114" s="60">
        <v>6</v>
      </c>
      <c r="D114" s="60">
        <v>4</v>
      </c>
      <c r="E114" s="60">
        <v>4</v>
      </c>
      <c r="F114" s="60">
        <v>14</v>
      </c>
    </row>
    <row r="115" spans="1:6">
      <c r="A115" s="12" t="s">
        <v>816</v>
      </c>
      <c r="B115" s="60">
        <v>1</v>
      </c>
      <c r="C115" s="60">
        <v>204</v>
      </c>
      <c r="D115" s="60">
        <v>38</v>
      </c>
      <c r="E115" s="60">
        <v>101</v>
      </c>
      <c r="F115" s="60">
        <v>344</v>
      </c>
    </row>
  </sheetData>
  <sortState xmlns:xlrd2="http://schemas.microsoft.com/office/spreadsheetml/2017/richdata2" ref="F17:H20">
    <sortCondition descending="1" ref="H17:H20"/>
  </sortState>
  <pageMargins left="0.7" right="0.7" top="0.75" bottom="0.75" header="0.3" footer="0.3"/>
  <drawing r:id="rId8"/>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63AC6A-1938-458B-AD45-BBB62D18041A}">
  <dimension ref="A1:D20"/>
  <sheetViews>
    <sheetView workbookViewId="0">
      <selection activeCell="A21" sqref="A21"/>
    </sheetView>
  </sheetViews>
  <sheetFormatPr defaultRowHeight="15"/>
  <cols>
    <col min="1" max="1" width="14.85546875" customWidth="1"/>
  </cols>
  <sheetData>
    <row r="1" spans="1:4">
      <c r="A1" t="s">
        <v>835</v>
      </c>
      <c r="B1" t="s">
        <v>814</v>
      </c>
      <c r="C1" t="s">
        <v>18</v>
      </c>
      <c r="D1" t="s">
        <v>1204</v>
      </c>
    </row>
    <row r="2" spans="1:4">
      <c r="A2" t="str">
        <f>Sheet1!A37</f>
        <v>Agoè-Nyivé 1</v>
      </c>
      <c r="B2">
        <f>Sheet1!B37</f>
        <v>2</v>
      </c>
      <c r="C2">
        <f>Sheet1!C37</f>
        <v>5</v>
      </c>
      <c r="D2">
        <f>Sheet1!D37</f>
        <v>7</v>
      </c>
    </row>
    <row r="3" spans="1:4">
      <c r="A3" t="str">
        <f>Sheet1!A38</f>
        <v>Agoè-Nyivé 2</v>
      </c>
      <c r="B3">
        <f>Sheet1!B38</f>
        <v>0</v>
      </c>
      <c r="C3">
        <f>Sheet1!C38</f>
        <v>2</v>
      </c>
      <c r="D3">
        <f>Sheet1!D38</f>
        <v>2</v>
      </c>
    </row>
    <row r="4" spans="1:4">
      <c r="A4" t="str">
        <f>Sheet1!A39</f>
        <v>Agoè-Nyivé 4</v>
      </c>
      <c r="B4">
        <f>Sheet1!B39</f>
        <v>38</v>
      </c>
      <c r="C4">
        <f>Sheet1!C39</f>
        <v>83</v>
      </c>
      <c r="D4">
        <f>Sheet1!D39</f>
        <v>121</v>
      </c>
    </row>
    <row r="5" spans="1:4">
      <c r="A5" t="str">
        <f>Sheet1!A40</f>
        <v>Agoè-Nyivé 5</v>
      </c>
      <c r="B5">
        <f>Sheet1!B40</f>
        <v>0</v>
      </c>
      <c r="C5">
        <f>Sheet1!C40</f>
        <v>1</v>
      </c>
      <c r="D5">
        <f>Sheet1!D40</f>
        <v>1</v>
      </c>
    </row>
    <row r="6" spans="1:4">
      <c r="A6" t="str">
        <f>Sheet1!A41</f>
        <v>Bas-Mono 2</v>
      </c>
      <c r="B6">
        <f>Sheet1!B41</f>
        <v>4</v>
      </c>
      <c r="C6">
        <f>Sheet1!C41</f>
        <v>9</v>
      </c>
      <c r="D6">
        <f>Sheet1!D41</f>
        <v>13</v>
      </c>
    </row>
    <row r="7" spans="1:4">
      <c r="A7" t="str">
        <f>Sheet1!A42</f>
        <v>Golfe 1</v>
      </c>
      <c r="B7">
        <f>Sheet1!B42</f>
        <v>8</v>
      </c>
      <c r="C7">
        <f>Sheet1!C42</f>
        <v>10</v>
      </c>
      <c r="D7">
        <f>Sheet1!D42</f>
        <v>18</v>
      </c>
    </row>
    <row r="8" spans="1:4">
      <c r="A8" t="str">
        <f>Sheet1!A43</f>
        <v>Golfe 2</v>
      </c>
      <c r="B8">
        <f>Sheet1!B43</f>
        <v>3</v>
      </c>
      <c r="C8">
        <f>Sheet1!C43</f>
        <v>4</v>
      </c>
      <c r="D8">
        <f>Sheet1!D43</f>
        <v>7</v>
      </c>
    </row>
    <row r="9" spans="1:4">
      <c r="A9" t="str">
        <f>Sheet1!A44</f>
        <v>Golfe 4</v>
      </c>
      <c r="B9">
        <f>Sheet1!B44</f>
        <v>1</v>
      </c>
      <c r="C9">
        <f>Sheet1!C44</f>
        <v>9</v>
      </c>
      <c r="D9">
        <f>Sheet1!D44</f>
        <v>10</v>
      </c>
    </row>
    <row r="10" spans="1:4">
      <c r="A10" t="str">
        <f>Sheet1!A45</f>
        <v>Golfe 6</v>
      </c>
      <c r="B10">
        <f>Sheet1!B45</f>
        <v>9</v>
      </c>
      <c r="C10">
        <f>Sheet1!C45</f>
        <v>15</v>
      </c>
      <c r="D10">
        <f>Sheet1!D45</f>
        <v>24</v>
      </c>
    </row>
    <row r="11" spans="1:4">
      <c r="A11" t="str">
        <f>Sheet1!A46</f>
        <v>Lacs 1</v>
      </c>
      <c r="B11">
        <f>Sheet1!B46</f>
        <v>31</v>
      </c>
      <c r="C11">
        <f>Sheet1!C46</f>
        <v>45</v>
      </c>
      <c r="D11">
        <f>Sheet1!D46</f>
        <v>76</v>
      </c>
    </row>
    <row r="12" spans="1:4">
      <c r="A12" t="str">
        <f>Sheet1!A47</f>
        <v>Lacs 2</v>
      </c>
      <c r="B12">
        <f>Sheet1!B47</f>
        <v>5</v>
      </c>
      <c r="C12">
        <f>Sheet1!C47</f>
        <v>14</v>
      </c>
      <c r="D12">
        <f>Sheet1!D47</f>
        <v>19</v>
      </c>
    </row>
    <row r="13" spans="1:4">
      <c r="A13" t="str">
        <f>Sheet1!A48</f>
        <v>Lacs 3</v>
      </c>
      <c r="B13">
        <f>Sheet1!B48</f>
        <v>7</v>
      </c>
      <c r="C13">
        <f>Sheet1!C48</f>
        <v>13</v>
      </c>
      <c r="D13">
        <f>Sheet1!D48</f>
        <v>20</v>
      </c>
    </row>
    <row r="14" spans="1:4">
      <c r="A14" t="str">
        <f>Sheet1!A49</f>
        <v>Lacs 4</v>
      </c>
      <c r="B14">
        <f>Sheet1!B49</f>
        <v>5</v>
      </c>
      <c r="C14">
        <f>Sheet1!C49</f>
        <v>11</v>
      </c>
      <c r="D14">
        <f>Sheet1!D49</f>
        <v>16</v>
      </c>
    </row>
    <row r="15" spans="1:4">
      <c r="A15" t="str">
        <f>Sheet1!A50</f>
        <v>Zio 1</v>
      </c>
      <c r="B15">
        <f>Sheet1!B50</f>
        <v>0</v>
      </c>
      <c r="C15">
        <f>Sheet1!C50</f>
        <v>1</v>
      </c>
      <c r="D15">
        <f>Sheet1!D50</f>
        <v>1</v>
      </c>
    </row>
    <row r="16" spans="1:4">
      <c r="A16" t="str">
        <f>Sheet1!A51</f>
        <v>Bas-Mono 1</v>
      </c>
      <c r="B16">
        <f>Sheet1!B51</f>
        <v>0</v>
      </c>
      <c r="C16">
        <f>Sheet1!C51</f>
        <v>1</v>
      </c>
      <c r="D16">
        <f>Sheet1!D51</f>
        <v>1</v>
      </c>
    </row>
    <row r="17" spans="1:4">
      <c r="A17" t="str">
        <f>Sheet1!A52</f>
        <v>Vo 2</v>
      </c>
      <c r="B17">
        <f>Sheet1!B52</f>
        <v>0</v>
      </c>
      <c r="C17">
        <f>Sheet1!C52</f>
        <v>1</v>
      </c>
      <c r="D17">
        <f>Sheet1!D52</f>
        <v>1</v>
      </c>
    </row>
    <row r="18" spans="1:4">
      <c r="A18" t="str">
        <f>Sheet1!A53</f>
        <v>Golfe 7</v>
      </c>
      <c r="B18">
        <f>Sheet1!B53</f>
        <v>0</v>
      </c>
      <c r="C18">
        <f>Sheet1!C53</f>
        <v>1</v>
      </c>
      <c r="D18">
        <f>Sheet1!D53</f>
        <v>1</v>
      </c>
    </row>
    <row r="19" spans="1:4">
      <c r="A19" t="str">
        <f>Sheet1!A54</f>
        <v>LACS4</v>
      </c>
      <c r="B19">
        <f>Sheet1!B54</f>
        <v>0</v>
      </c>
      <c r="C19">
        <f>Sheet1!C54</f>
        <v>1</v>
      </c>
      <c r="D19">
        <f>Sheet1!D54</f>
        <v>1</v>
      </c>
    </row>
    <row r="20" spans="1:4">
      <c r="A20" t="str">
        <f>Sheet1!A55</f>
        <v>Agoè-Nyivé 6</v>
      </c>
      <c r="B20">
        <f>Sheet1!B55</f>
        <v>1</v>
      </c>
      <c r="C20">
        <f>Sheet1!C55</f>
        <v>4</v>
      </c>
      <c r="D20">
        <f>Sheet1!D55</f>
        <v>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F594D2-1900-4B29-BBA4-01E3C13C156C}">
  <dimension ref="A1:D23"/>
  <sheetViews>
    <sheetView workbookViewId="0">
      <selection activeCell="A24" sqref="A24"/>
    </sheetView>
  </sheetViews>
  <sheetFormatPr defaultRowHeight="15"/>
  <cols>
    <col min="1" max="1" width="14.85546875" customWidth="1"/>
  </cols>
  <sheetData>
    <row r="1" spans="1:4">
      <c r="A1" t="s">
        <v>862</v>
      </c>
      <c r="B1" t="s">
        <v>814</v>
      </c>
      <c r="C1" t="s">
        <v>18</v>
      </c>
      <c r="D1" t="s">
        <v>1204</v>
      </c>
    </row>
    <row r="2" spans="1:4">
      <c r="A2" t="str">
        <f>Sheet1!A5</f>
        <v>Agoè-Nyivé</v>
      </c>
      <c r="B2">
        <f>Sheet1!B5</f>
        <v>3</v>
      </c>
      <c r="C2">
        <f>Sheet1!C5</f>
        <v>8</v>
      </c>
      <c r="D2">
        <f>Sheet1!D5</f>
        <v>11</v>
      </c>
    </row>
    <row r="3" spans="1:4">
      <c r="A3" t="str">
        <f>Sheet1!A6</f>
        <v>Agouégan</v>
      </c>
      <c r="B3">
        <f>Sheet1!B6</f>
        <v>5</v>
      </c>
      <c r="C3">
        <f>Sheet1!C6</f>
        <v>13</v>
      </c>
      <c r="D3">
        <f>Sheet1!D6</f>
        <v>18</v>
      </c>
    </row>
    <row r="4" spans="1:4">
      <c r="A4" t="str">
        <f>Sheet1!A7</f>
        <v>Amoutivé</v>
      </c>
      <c r="B4">
        <f>Sheet1!B7</f>
        <v>1</v>
      </c>
      <c r="C4">
        <f>Sheet1!C7</f>
        <v>9</v>
      </c>
      <c r="D4">
        <f>Sheet1!D7</f>
        <v>10</v>
      </c>
    </row>
    <row r="5" spans="1:4">
      <c r="A5" t="str">
        <f>Sheet1!A8</f>
        <v>Aného</v>
      </c>
      <c r="B5">
        <f>Sheet1!B8</f>
        <v>25</v>
      </c>
      <c r="C5">
        <f>Sheet1!C8</f>
        <v>26</v>
      </c>
      <c r="D5">
        <f>Sheet1!D8</f>
        <v>51</v>
      </c>
    </row>
    <row r="6" spans="1:4">
      <c r="A6" t="str">
        <f>Sheet1!A9</f>
        <v>Baguida</v>
      </c>
      <c r="B6">
        <f>Sheet1!B9</f>
        <v>8</v>
      </c>
      <c r="C6">
        <f>Sheet1!C9</f>
        <v>10</v>
      </c>
      <c r="D6">
        <f>Sheet1!D9</f>
        <v>18</v>
      </c>
    </row>
    <row r="7" spans="1:4">
      <c r="A7" t="str">
        <f>Sheet1!A10</f>
        <v>Bè-Centre</v>
      </c>
      <c r="B7">
        <f>Sheet1!B10</f>
        <v>3</v>
      </c>
      <c r="C7">
        <f>Sheet1!C10</f>
        <v>4</v>
      </c>
      <c r="D7">
        <f>Sheet1!D10</f>
        <v>7</v>
      </c>
    </row>
    <row r="8" spans="1:4">
      <c r="A8" t="str">
        <f>Sheet1!A11</f>
        <v>Bè-Est</v>
      </c>
      <c r="B8">
        <f>Sheet1!B11</f>
        <v>9</v>
      </c>
      <c r="C8">
        <f>Sheet1!C11</f>
        <v>15</v>
      </c>
      <c r="D8">
        <f>Sheet1!D11</f>
        <v>24</v>
      </c>
    </row>
    <row r="9" spans="1:4">
      <c r="A9" t="str">
        <f>Sheet1!A12</f>
        <v>Agbodrafo</v>
      </c>
      <c r="B9">
        <f>Sheet1!B12</f>
        <v>7</v>
      </c>
      <c r="C9">
        <f>Sheet1!C12</f>
        <v>13</v>
      </c>
      <c r="D9">
        <f>Sheet1!D12</f>
        <v>20</v>
      </c>
    </row>
    <row r="10" spans="1:4">
      <c r="A10" t="str">
        <f>Sheet1!A13</f>
        <v>AdjIdo</v>
      </c>
      <c r="B10">
        <f>Sheet1!B13</f>
        <v>4</v>
      </c>
      <c r="C10">
        <f>Sheet1!C13</f>
        <v>8</v>
      </c>
      <c r="D10">
        <f>Sheet1!D13</f>
        <v>12</v>
      </c>
    </row>
    <row r="11" spans="1:4">
      <c r="A11" t="str">
        <f>Sheet1!A14</f>
        <v>Aklakou</v>
      </c>
      <c r="B11">
        <f>Sheet1!B14</f>
        <v>1</v>
      </c>
      <c r="C11">
        <f>Sheet1!C14</f>
        <v>4</v>
      </c>
      <c r="D11">
        <f>Sheet1!D14</f>
        <v>5</v>
      </c>
    </row>
    <row r="12" spans="1:4">
      <c r="A12" t="str">
        <f>Sheet1!A15</f>
        <v>Glidji</v>
      </c>
      <c r="B12">
        <f>Sheet1!B15</f>
        <v>2</v>
      </c>
      <c r="C12">
        <f>Sheet1!C15</f>
        <v>11</v>
      </c>
      <c r="D12">
        <f>Sheet1!D15</f>
        <v>13</v>
      </c>
    </row>
    <row r="13" spans="1:4">
      <c r="A13" t="str">
        <f>Sheet1!A16</f>
        <v>Djagblé</v>
      </c>
      <c r="B13">
        <f>Sheet1!B16</f>
        <v>0</v>
      </c>
      <c r="C13">
        <f>Sheet1!C16</f>
        <v>1</v>
      </c>
      <c r="D13">
        <f>Sheet1!D16</f>
        <v>1</v>
      </c>
    </row>
    <row r="14" spans="1:4">
      <c r="A14" t="str">
        <f>Sheet1!A17</f>
        <v>Agbétiko</v>
      </c>
      <c r="B14">
        <f>Sheet1!B17</f>
        <v>3</v>
      </c>
      <c r="C14">
        <f>Sheet1!C17</f>
        <v>7</v>
      </c>
      <c r="D14">
        <f>Sheet1!D17</f>
        <v>10</v>
      </c>
    </row>
    <row r="15" spans="1:4">
      <c r="A15" t="str">
        <f>Sheet1!A18</f>
        <v>Agome-Glozou</v>
      </c>
      <c r="B15">
        <f>Sheet1!B18</f>
        <v>1</v>
      </c>
      <c r="C15">
        <f>Sheet1!C18</f>
        <v>2</v>
      </c>
      <c r="D15">
        <f>Sheet1!D18</f>
        <v>3</v>
      </c>
    </row>
    <row r="16" spans="1:4">
      <c r="A16" t="str">
        <f>Sheet1!A19</f>
        <v>Anfoin</v>
      </c>
      <c r="B16">
        <f>Sheet1!B19</f>
        <v>3</v>
      </c>
      <c r="C16">
        <f>Sheet1!C19</f>
        <v>9</v>
      </c>
      <c r="D16">
        <f>Sheet1!D19</f>
        <v>12</v>
      </c>
    </row>
    <row r="17" spans="1:4">
      <c r="A17" t="str">
        <f>Sheet1!A20</f>
        <v>Ganavé</v>
      </c>
      <c r="B17">
        <f>Sheet1!B20</f>
        <v>1</v>
      </c>
      <c r="C17">
        <f>Sheet1!C20</f>
        <v>0</v>
      </c>
      <c r="D17">
        <f>Sheet1!D20</f>
        <v>1</v>
      </c>
    </row>
    <row r="18" spans="1:4">
      <c r="A18" t="str">
        <f>Sheet1!A21</f>
        <v>Togoville</v>
      </c>
      <c r="B18">
        <f>Sheet1!B21</f>
        <v>0</v>
      </c>
      <c r="C18">
        <f>Sheet1!C21</f>
        <v>1</v>
      </c>
      <c r="D18">
        <f>Sheet1!D21</f>
        <v>1</v>
      </c>
    </row>
    <row r="19" spans="1:4">
      <c r="A19" t="str">
        <f>Sheet1!A22</f>
        <v>Togblekope</v>
      </c>
      <c r="B19">
        <f>Sheet1!B22</f>
        <v>37</v>
      </c>
      <c r="C19">
        <f>Sheet1!C22</f>
        <v>81</v>
      </c>
      <c r="D19">
        <f>Sheet1!D22</f>
        <v>118</v>
      </c>
    </row>
    <row r="20" spans="1:4">
      <c r="A20" t="str">
        <f>Sheet1!A23</f>
        <v>Légbassito</v>
      </c>
      <c r="B20">
        <f>Sheet1!B23</f>
        <v>0</v>
      </c>
      <c r="C20">
        <f>Sheet1!C23</f>
        <v>2</v>
      </c>
      <c r="D20">
        <f>Sheet1!D23</f>
        <v>2</v>
      </c>
    </row>
    <row r="21" spans="1:4">
      <c r="A21" t="str">
        <f>Sheet1!A24</f>
        <v>Kpétsou</v>
      </c>
      <c r="B21">
        <f>Sheet1!B24</f>
        <v>0</v>
      </c>
      <c r="C21">
        <f>Sheet1!C24</f>
        <v>1</v>
      </c>
      <c r="D21">
        <f>Sheet1!D24</f>
        <v>1</v>
      </c>
    </row>
    <row r="22" spans="1:4">
      <c r="A22" t="str">
        <f>Sheet1!A25</f>
        <v>Aflao-Sagbado</v>
      </c>
      <c r="B22">
        <f>Sheet1!B25</f>
        <v>0</v>
      </c>
      <c r="C22">
        <f>Sheet1!C25</f>
        <v>1</v>
      </c>
      <c r="D22">
        <f>Sheet1!D25</f>
        <v>1</v>
      </c>
    </row>
    <row r="23" spans="1:4">
      <c r="A23" t="str">
        <f>Sheet1!A26</f>
        <v>Adétikopé</v>
      </c>
      <c r="B23">
        <f>Sheet1!B26</f>
        <v>1</v>
      </c>
      <c r="C23">
        <f>Sheet1!C26</f>
        <v>4</v>
      </c>
      <c r="D23">
        <f>Sheet1!D26</f>
        <v>5</v>
      </c>
    </row>
  </sheetData>
  <sortState xmlns:xlrd2="http://schemas.microsoft.com/office/spreadsheetml/2017/richdata2" ref="A2:D15">
    <sortCondition descending="1" ref="D2:D15"/>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CARTE</vt:lpstr>
      <vt:lpstr>Liste</vt:lpstr>
      <vt:lpstr>carte_cholera</vt:lpstr>
      <vt:lpstr>Sheet4</vt:lpstr>
      <vt:lpstr>Sheet1</vt:lpstr>
      <vt:lpstr>Liste Linéaire_Togo</vt:lpstr>
      <vt:lpstr>Région_Districts</vt:lpstr>
      <vt:lpstr>commune</vt:lpstr>
      <vt:lpstr>canton</vt:lpstr>
      <vt:lpstr>Pyramid deces</vt:lpstr>
      <vt:lpstr>Tranche age</vt:lpstr>
      <vt:lpstr>Pyramid</vt:lpstr>
      <vt:lpstr>Evolu_Nat</vt:lpstr>
      <vt:lpstr>Evolu_Golfe</vt:lpstr>
      <vt:lpstr>Evolu_Lacs</vt:lpstr>
      <vt:lpstr>Evolu_Agoe</vt:lpstr>
      <vt:lpstr>Evolu_Bas Mono</vt:lpstr>
      <vt:lpstr>BASEDB</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Komlan Djossou</dc:creator>
  <cp:keywords/>
  <dc:description/>
  <cp:lastModifiedBy>DZIDZINYO, Kodzo Richard</cp:lastModifiedBy>
  <cp:revision/>
  <dcterms:created xsi:type="dcterms:W3CDTF">2024-10-08T04:31:12Z</dcterms:created>
  <dcterms:modified xsi:type="dcterms:W3CDTF">2025-01-15T10:28:31Z</dcterms:modified>
  <cp:category/>
  <cp:contentStatus/>
</cp:coreProperties>
</file>