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 activeTab="2"/>
  </bookViews>
  <sheets>
    <sheet name="cálculos mios" sheetId="1" r:id="rId1"/>
    <sheet name="datos totales" sheetId="3" r:id="rId2"/>
    <sheet name="RESUMEN RESULTADOS CORREGIDOS" sheetId="5" r:id="rId3"/>
  </sheets>
  <calcPr calcId="124519"/>
</workbook>
</file>

<file path=xl/calcChain.xml><?xml version="1.0" encoding="utf-8"?>
<calcChain xmlns="http://schemas.openxmlformats.org/spreadsheetml/2006/main">
  <c r="AI52" i="1"/>
  <c r="AI53"/>
  <c r="AI51"/>
  <c r="AJ51" s="1"/>
  <c r="AG54"/>
  <c r="AJ53"/>
  <c r="AJ52"/>
  <c r="AI48"/>
  <c r="AJ48" s="1"/>
  <c r="AI47"/>
  <c r="AJ47" s="1"/>
  <c r="AG49"/>
  <c r="AI41"/>
  <c r="AI42"/>
  <c r="AI43"/>
  <c r="AI44"/>
  <c r="AI45"/>
  <c r="AI40"/>
  <c r="AG46"/>
  <c r="AI36"/>
  <c r="AI35"/>
  <c r="AG38"/>
  <c r="AI37" s="1"/>
  <c r="AG33"/>
  <c r="AI31" s="1"/>
  <c r="AG27"/>
  <c r="AI24" s="1"/>
  <c r="AG20"/>
  <c r="AI18" s="1"/>
  <c r="AJ18" s="1"/>
  <c r="AG17"/>
  <c r="AI13" s="1"/>
  <c r="AJ13" s="1"/>
  <c r="AK13" s="1"/>
  <c r="AG10"/>
  <c r="AI8" s="1"/>
  <c r="AJ8" s="1"/>
  <c r="Z43"/>
  <c r="AB40" s="1"/>
  <c r="Z34"/>
  <c r="AB33" s="1"/>
  <c r="AC33" s="1"/>
  <c r="Z28"/>
  <c r="AB26" s="1"/>
  <c r="AC26" s="1"/>
  <c r="Z24"/>
  <c r="AB23" s="1"/>
  <c r="AC23" s="1"/>
  <c r="Z20"/>
  <c r="AB19" s="1"/>
  <c r="AC19" s="1"/>
  <c r="R49"/>
  <c r="T48" s="1"/>
  <c r="U48" s="1"/>
  <c r="Z15"/>
  <c r="AB13" s="1"/>
  <c r="AC13" s="1"/>
  <c r="Z12"/>
  <c r="AB10" s="1"/>
  <c r="R47"/>
  <c r="T43" s="1"/>
  <c r="R39"/>
  <c r="T38" s="1"/>
  <c r="U38" s="1"/>
  <c r="R36"/>
  <c r="T35" s="1"/>
  <c r="U35" s="1"/>
  <c r="V35" s="1"/>
  <c r="R32"/>
  <c r="T29" s="1"/>
  <c r="U29" s="1"/>
  <c r="R25"/>
  <c r="T18" s="1"/>
  <c r="R14"/>
  <c r="T12" s="1"/>
  <c r="U12" s="1"/>
  <c r="R11"/>
  <c r="T10" s="1"/>
  <c r="U10" s="1"/>
  <c r="J120"/>
  <c r="L118" s="1"/>
  <c r="J117"/>
  <c r="L112" s="1"/>
  <c r="J110"/>
  <c r="L109" s="1"/>
  <c r="J95"/>
  <c r="L89" s="1"/>
  <c r="M89" s="1"/>
  <c r="J86"/>
  <c r="J82"/>
  <c r="L80" s="1"/>
  <c r="J78"/>
  <c r="L73" s="1"/>
  <c r="M73" s="1"/>
  <c r="J69"/>
  <c r="J64"/>
  <c r="L62" s="1"/>
  <c r="M62" s="1"/>
  <c r="N62" s="1"/>
  <c r="J59"/>
  <c r="L57" s="1"/>
  <c r="M57" s="1"/>
  <c r="J53"/>
  <c r="L47" s="1"/>
  <c r="J44"/>
  <c r="L41" s="1"/>
  <c r="M41" s="1"/>
  <c r="N41" s="1"/>
  <c r="J37"/>
  <c r="L35" s="1"/>
  <c r="J27"/>
  <c r="L24" s="1"/>
  <c r="J21"/>
  <c r="L18" s="1"/>
  <c r="M18" s="1"/>
  <c r="J14"/>
  <c r="L10" s="1"/>
  <c r="AE40" i="3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39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2"/>
  <c r="B54" i="1"/>
  <c r="D52" s="1"/>
  <c r="E52" s="1"/>
  <c r="B48"/>
  <c r="D45" s="1"/>
  <c r="E45" s="1"/>
  <c r="B42"/>
  <c r="D41" s="1"/>
  <c r="B38"/>
  <c r="D37" s="1"/>
  <c r="B33"/>
  <c r="D31" s="1"/>
  <c r="B27"/>
  <c r="D25" s="1"/>
  <c r="B22"/>
  <c r="D10" s="1"/>
  <c r="AK52" l="1"/>
  <c r="AK51"/>
  <c r="AK53"/>
  <c r="AK47"/>
  <c r="AK48"/>
  <c r="AJ40"/>
  <c r="AJ42"/>
  <c r="AJ44"/>
  <c r="AJ45"/>
  <c r="AK45" s="1"/>
  <c r="AJ43"/>
  <c r="AK43" s="1"/>
  <c r="AJ41"/>
  <c r="AK41" s="1"/>
  <c r="AK40"/>
  <c r="AK42"/>
  <c r="AK44"/>
  <c r="AI25"/>
  <c r="AI32"/>
  <c r="AI30"/>
  <c r="AJ30" s="1"/>
  <c r="AK30" s="1"/>
  <c r="AB21"/>
  <c r="AC21" s="1"/>
  <c r="AI22"/>
  <c r="AI23"/>
  <c r="AJ23" s="1"/>
  <c r="AI29"/>
  <c r="AJ35"/>
  <c r="AJ37"/>
  <c r="AJ36"/>
  <c r="AK36" s="1"/>
  <c r="AK37"/>
  <c r="AI26"/>
  <c r="AJ29"/>
  <c r="AJ31"/>
  <c r="AJ32"/>
  <c r="AK32" s="1"/>
  <c r="AK29"/>
  <c r="AK31"/>
  <c r="AB18"/>
  <c r="AC18" s="1"/>
  <c r="AD18" s="1"/>
  <c r="AB42"/>
  <c r="AC42" s="1"/>
  <c r="AD42" s="1"/>
  <c r="AB39"/>
  <c r="AC39" s="1"/>
  <c r="AB37"/>
  <c r="AI9"/>
  <c r="AJ9" s="1"/>
  <c r="AI16"/>
  <c r="AJ16" s="1"/>
  <c r="AI14"/>
  <c r="AJ14" s="1"/>
  <c r="AI19"/>
  <c r="AJ19" s="1"/>
  <c r="T27"/>
  <c r="U27" s="1"/>
  <c r="AB17"/>
  <c r="AC17" s="1"/>
  <c r="AB22"/>
  <c r="AC22" s="1"/>
  <c r="AB36"/>
  <c r="AC36" s="1"/>
  <c r="AB41"/>
  <c r="AB38"/>
  <c r="AI12"/>
  <c r="AJ12" s="1"/>
  <c r="AI15"/>
  <c r="AJ22"/>
  <c r="AK22" s="1"/>
  <c r="AJ25"/>
  <c r="AJ24"/>
  <c r="AK24" s="1"/>
  <c r="AK25"/>
  <c r="AK18"/>
  <c r="AK12"/>
  <c r="AK16"/>
  <c r="AK8"/>
  <c r="AK9"/>
  <c r="AB27"/>
  <c r="AC27" s="1"/>
  <c r="AB31"/>
  <c r="AC31" s="1"/>
  <c r="AC38"/>
  <c r="AB25"/>
  <c r="AC25" s="1"/>
  <c r="AB30"/>
  <c r="AB32"/>
  <c r="AC32" s="1"/>
  <c r="AC40"/>
  <c r="AD40" s="1"/>
  <c r="AC37"/>
  <c r="AD37" s="1"/>
  <c r="AD38"/>
  <c r="AC30"/>
  <c r="AD30" s="1"/>
  <c r="AD33"/>
  <c r="AD26"/>
  <c r="AD27"/>
  <c r="AD21"/>
  <c r="AD23"/>
  <c r="AD19"/>
  <c r="AB11"/>
  <c r="AB14"/>
  <c r="AC14" s="1"/>
  <c r="T28"/>
  <c r="T33"/>
  <c r="U33" s="1"/>
  <c r="AB9"/>
  <c r="V48"/>
  <c r="V49" s="1"/>
  <c r="AD13"/>
  <c r="AD14"/>
  <c r="T23"/>
  <c r="T19"/>
  <c r="U19" s="1"/>
  <c r="V19" s="1"/>
  <c r="T46"/>
  <c r="U46" s="1"/>
  <c r="T44"/>
  <c r="U44" s="1"/>
  <c r="V44" s="1"/>
  <c r="T42"/>
  <c r="AC11"/>
  <c r="T16"/>
  <c r="T21"/>
  <c r="U21" s="1"/>
  <c r="V21" s="1"/>
  <c r="T17"/>
  <c r="U17" s="1"/>
  <c r="V17" s="1"/>
  <c r="T30"/>
  <c r="U30" s="1"/>
  <c r="V30" s="1"/>
  <c r="T34"/>
  <c r="U34" s="1"/>
  <c r="T37"/>
  <c r="U37" s="1"/>
  <c r="T41"/>
  <c r="T45"/>
  <c r="U45" s="1"/>
  <c r="V45" s="1"/>
  <c r="AC10"/>
  <c r="AD11"/>
  <c r="AD10"/>
  <c r="U41"/>
  <c r="V41" s="1"/>
  <c r="L71"/>
  <c r="M71" s="1"/>
  <c r="L75"/>
  <c r="T24"/>
  <c r="T22"/>
  <c r="T20"/>
  <c r="T31"/>
  <c r="U31" s="1"/>
  <c r="U42"/>
  <c r="U43"/>
  <c r="V43" s="1"/>
  <c r="V38"/>
  <c r="V33"/>
  <c r="U28"/>
  <c r="V28" s="1"/>
  <c r="V27"/>
  <c r="V29"/>
  <c r="L97"/>
  <c r="M97" s="1"/>
  <c r="N97" s="1"/>
  <c r="L104"/>
  <c r="M104" s="1"/>
  <c r="L100"/>
  <c r="M100" s="1"/>
  <c r="L105"/>
  <c r="M105" s="1"/>
  <c r="N105" s="1"/>
  <c r="L113"/>
  <c r="M113" s="1"/>
  <c r="L119"/>
  <c r="M119" s="1"/>
  <c r="T8"/>
  <c r="U8" s="1"/>
  <c r="T9"/>
  <c r="U9" s="1"/>
  <c r="L16"/>
  <c r="M16" s="1"/>
  <c r="T13"/>
  <c r="U13" s="1"/>
  <c r="L74"/>
  <c r="M74" s="1"/>
  <c r="L81"/>
  <c r="M118"/>
  <c r="N118" s="1"/>
  <c r="L107"/>
  <c r="M107" s="1"/>
  <c r="L102"/>
  <c r="M102" s="1"/>
  <c r="L98"/>
  <c r="M98" s="1"/>
  <c r="L116"/>
  <c r="M116" s="1"/>
  <c r="N116" s="1"/>
  <c r="L115"/>
  <c r="M115" s="1"/>
  <c r="L9"/>
  <c r="M9" s="1"/>
  <c r="N9" s="1"/>
  <c r="L23"/>
  <c r="M23" s="1"/>
  <c r="N23" s="1"/>
  <c r="U16"/>
  <c r="U18"/>
  <c r="U20"/>
  <c r="U22"/>
  <c r="U24"/>
  <c r="V18"/>
  <c r="U23"/>
  <c r="V23" s="1"/>
  <c r="V12"/>
  <c r="V13"/>
  <c r="V10"/>
  <c r="M80"/>
  <c r="N80" s="1"/>
  <c r="L85"/>
  <c r="L94"/>
  <c r="M94" s="1"/>
  <c r="L92"/>
  <c r="M92" s="1"/>
  <c r="L90"/>
  <c r="M90" s="1"/>
  <c r="L29"/>
  <c r="M29" s="1"/>
  <c r="N29" s="1"/>
  <c r="L76"/>
  <c r="M76" s="1"/>
  <c r="L79"/>
  <c r="L72"/>
  <c r="M72" s="1"/>
  <c r="L83"/>
  <c r="M83" s="1"/>
  <c r="L84"/>
  <c r="M84" s="1"/>
  <c r="L88"/>
  <c r="M88" s="1"/>
  <c r="L93"/>
  <c r="M93" s="1"/>
  <c r="N93" s="1"/>
  <c r="L91"/>
  <c r="M91" s="1"/>
  <c r="N91" s="1"/>
  <c r="L108"/>
  <c r="M108" s="1"/>
  <c r="L106"/>
  <c r="M106" s="1"/>
  <c r="L103"/>
  <c r="M103" s="1"/>
  <c r="L101"/>
  <c r="M101" s="1"/>
  <c r="N101" s="1"/>
  <c r="L99"/>
  <c r="M99" s="1"/>
  <c r="L114"/>
  <c r="M112"/>
  <c r="N112" s="1"/>
  <c r="M109"/>
  <c r="N109" s="1"/>
  <c r="N99"/>
  <c r="N102"/>
  <c r="N106"/>
  <c r="N89"/>
  <c r="M85"/>
  <c r="N85" s="1"/>
  <c r="L42"/>
  <c r="M42" s="1"/>
  <c r="N42" s="1"/>
  <c r="L52"/>
  <c r="M52" s="1"/>
  <c r="N52" s="1"/>
  <c r="L50"/>
  <c r="M50" s="1"/>
  <c r="N50" s="1"/>
  <c r="L48"/>
  <c r="M48" s="1"/>
  <c r="N48" s="1"/>
  <c r="L58"/>
  <c r="M58" s="1"/>
  <c r="L56"/>
  <c r="M56" s="1"/>
  <c r="L63"/>
  <c r="M63" s="1"/>
  <c r="L61"/>
  <c r="M61" s="1"/>
  <c r="L68"/>
  <c r="M68" s="1"/>
  <c r="L66"/>
  <c r="M66" s="1"/>
  <c r="L20"/>
  <c r="M20" s="1"/>
  <c r="L39"/>
  <c r="M39" s="1"/>
  <c r="N39" s="1"/>
  <c r="L40"/>
  <c r="M40" s="1"/>
  <c r="N40" s="1"/>
  <c r="L46"/>
  <c r="M46" s="1"/>
  <c r="N46" s="1"/>
  <c r="L51"/>
  <c r="M51" s="1"/>
  <c r="L49"/>
  <c r="M49" s="1"/>
  <c r="L55"/>
  <c r="L60"/>
  <c r="M60" s="1"/>
  <c r="L65"/>
  <c r="M65" s="1"/>
  <c r="L67"/>
  <c r="M67" s="1"/>
  <c r="L77"/>
  <c r="M77" s="1"/>
  <c r="M75"/>
  <c r="N75" s="1"/>
  <c r="N73"/>
  <c r="N65"/>
  <c r="N63"/>
  <c r="N57"/>
  <c r="M55"/>
  <c r="N55" s="1"/>
  <c r="L25"/>
  <c r="L33"/>
  <c r="M33" s="1"/>
  <c r="N33" s="1"/>
  <c r="L31"/>
  <c r="M31" s="1"/>
  <c r="M47"/>
  <c r="N47" s="1"/>
  <c r="L12"/>
  <c r="M12" s="1"/>
  <c r="L17"/>
  <c r="M17" s="1"/>
  <c r="N17" s="1"/>
  <c r="L36"/>
  <c r="M36" s="1"/>
  <c r="N36" s="1"/>
  <c r="L34"/>
  <c r="M34" s="1"/>
  <c r="L32"/>
  <c r="M32" s="1"/>
  <c r="L30"/>
  <c r="L43"/>
  <c r="M43" s="1"/>
  <c r="N43" s="1"/>
  <c r="L11"/>
  <c r="M11" s="1"/>
  <c r="N11" s="1"/>
  <c r="L26"/>
  <c r="M26" s="1"/>
  <c r="N26" s="1"/>
  <c r="M30"/>
  <c r="M35"/>
  <c r="N35" s="1"/>
  <c r="D9"/>
  <c r="E9" s="1"/>
  <c r="L13"/>
  <c r="M13" s="1"/>
  <c r="N13" s="1"/>
  <c r="L19"/>
  <c r="M19" s="1"/>
  <c r="N19" s="1"/>
  <c r="M24"/>
  <c r="N24" s="1"/>
  <c r="N18"/>
  <c r="D40"/>
  <c r="E40" s="1"/>
  <c r="F40" s="1"/>
  <c r="D32"/>
  <c r="E32" s="1"/>
  <c r="F32" s="1"/>
  <c r="D44"/>
  <c r="E44" s="1"/>
  <c r="D50"/>
  <c r="E50" s="1"/>
  <c r="D51"/>
  <c r="E51" s="1"/>
  <c r="F51" s="1"/>
  <c r="D46"/>
  <c r="E46" s="1"/>
  <c r="D30"/>
  <c r="E30" s="1"/>
  <c r="F30" s="1"/>
  <c r="D47"/>
  <c r="E47" s="1"/>
  <c r="D53"/>
  <c r="E53" s="1"/>
  <c r="F53" s="1"/>
  <c r="M10"/>
  <c r="N10" s="1"/>
  <c r="D35"/>
  <c r="E35" s="1"/>
  <c r="F35" s="1"/>
  <c r="D36"/>
  <c r="E36" s="1"/>
  <c r="F36" s="1"/>
  <c r="D26"/>
  <c r="D29"/>
  <c r="D24"/>
  <c r="F52"/>
  <c r="F45"/>
  <c r="E41"/>
  <c r="F41" s="1"/>
  <c r="E37"/>
  <c r="F37" s="1"/>
  <c r="E29"/>
  <c r="F29" s="1"/>
  <c r="E31"/>
  <c r="F31" s="1"/>
  <c r="D20"/>
  <c r="D17"/>
  <c r="D15"/>
  <c r="D13"/>
  <c r="D11"/>
  <c r="D19"/>
  <c r="E25"/>
  <c r="D18"/>
  <c r="D16"/>
  <c r="D14"/>
  <c r="D12"/>
  <c r="D21"/>
  <c r="AK54" l="1"/>
  <c r="AK49"/>
  <c r="V31"/>
  <c r="V37"/>
  <c r="AK46"/>
  <c r="N60"/>
  <c r="N88"/>
  <c r="N107"/>
  <c r="N115"/>
  <c r="N119"/>
  <c r="AD22"/>
  <c r="AD25"/>
  <c r="AD39"/>
  <c r="AK14"/>
  <c r="AK23"/>
  <c r="AK35"/>
  <c r="AK38" s="1"/>
  <c r="V22"/>
  <c r="AK33"/>
  <c r="AJ15"/>
  <c r="AK15" s="1"/>
  <c r="AK17" s="1"/>
  <c r="AJ26"/>
  <c r="AK26" s="1"/>
  <c r="AK27" s="1"/>
  <c r="N72"/>
  <c r="N104"/>
  <c r="N98"/>
  <c r="V9"/>
  <c r="AD17"/>
  <c r="AD20" s="1"/>
  <c r="AD31"/>
  <c r="AD32"/>
  <c r="AD36"/>
  <c r="AK19"/>
  <c r="AK20"/>
  <c r="AK10"/>
  <c r="AC41"/>
  <c r="AD41" s="1"/>
  <c r="AD43" s="1"/>
  <c r="AD28"/>
  <c r="AD24"/>
  <c r="V42"/>
  <c r="AD15"/>
  <c r="AC9"/>
  <c r="AD9" s="1"/>
  <c r="AD12" s="1"/>
  <c r="N71"/>
  <c r="N76"/>
  <c r="N113"/>
  <c r="V34"/>
  <c r="V46"/>
  <c r="N16"/>
  <c r="V39"/>
  <c r="V36"/>
  <c r="V32"/>
  <c r="N20"/>
  <c r="N51"/>
  <c r="N58"/>
  <c r="N77"/>
  <c r="N74"/>
  <c r="N84"/>
  <c r="N92"/>
  <c r="N108"/>
  <c r="N100"/>
  <c r="N103"/>
  <c r="V8"/>
  <c r="V11" s="1"/>
  <c r="V24"/>
  <c r="V20"/>
  <c r="V16"/>
  <c r="V14"/>
  <c r="M114"/>
  <c r="N114" s="1"/>
  <c r="N30"/>
  <c r="N49"/>
  <c r="F47"/>
  <c r="F46"/>
  <c r="N12"/>
  <c r="N14" s="1"/>
  <c r="N56"/>
  <c r="N61"/>
  <c r="N64" s="1"/>
  <c r="N66"/>
  <c r="N67"/>
  <c r="N83"/>
  <c r="N94"/>
  <c r="N90"/>
  <c r="N120"/>
  <c r="M81"/>
  <c r="N81" s="1"/>
  <c r="M79"/>
  <c r="N79" s="1"/>
  <c r="N68"/>
  <c r="F44"/>
  <c r="N34"/>
  <c r="N31"/>
  <c r="N44"/>
  <c r="F50"/>
  <c r="F54" s="1"/>
  <c r="N32"/>
  <c r="M25"/>
  <c r="N25" s="1"/>
  <c r="N27" s="1"/>
  <c r="F42"/>
  <c r="F38"/>
  <c r="F33"/>
  <c r="F25"/>
  <c r="E26"/>
  <c r="F26" s="1"/>
  <c r="E12"/>
  <c r="F12" s="1"/>
  <c r="E16"/>
  <c r="F16" s="1"/>
  <c r="E10"/>
  <c r="F10" s="1"/>
  <c r="E19"/>
  <c r="F19" s="1"/>
  <c r="E13"/>
  <c r="F13" s="1"/>
  <c r="E17"/>
  <c r="F17" s="1"/>
  <c r="F9"/>
  <c r="E21"/>
  <c r="F21" s="1"/>
  <c r="E14"/>
  <c r="F14" s="1"/>
  <c r="E18"/>
  <c r="F18" s="1"/>
  <c r="E24"/>
  <c r="F24" s="1"/>
  <c r="E11"/>
  <c r="F11" s="1"/>
  <c r="E15"/>
  <c r="F15" s="1"/>
  <c r="E20"/>
  <c r="F20" s="1"/>
  <c r="AD34" l="1"/>
  <c r="F48"/>
  <c r="N69"/>
  <c r="N59"/>
  <c r="V47"/>
  <c r="N21"/>
  <c r="V25"/>
  <c r="N110"/>
  <c r="N78"/>
  <c r="N53"/>
  <c r="N95"/>
  <c r="N86"/>
  <c r="N117"/>
  <c r="N37"/>
  <c r="N82"/>
  <c r="F27"/>
  <c r="F22"/>
</calcChain>
</file>

<file path=xl/sharedStrings.xml><?xml version="1.0" encoding="utf-8"?>
<sst xmlns="http://schemas.openxmlformats.org/spreadsheetml/2006/main" count="932" uniqueCount="254">
  <si>
    <t>Artr suelo</t>
  </si>
  <si>
    <t>DET</t>
  </si>
  <si>
    <t>N acari</t>
  </si>
  <si>
    <t>MSP acari</t>
  </si>
  <si>
    <t>N Araneae</t>
  </si>
  <si>
    <t>MSP araneae</t>
  </si>
  <si>
    <t>N collemb</t>
  </si>
  <si>
    <t>MSP collemb</t>
  </si>
  <si>
    <t>N coleo</t>
  </si>
  <si>
    <t>MSP coleo</t>
  </si>
  <si>
    <t>N dipt</t>
  </si>
  <si>
    <t>MSP dipt</t>
  </si>
  <si>
    <t>N dipluro</t>
  </si>
  <si>
    <t>MSP dipluro</t>
  </si>
  <si>
    <t>N hemi</t>
  </si>
  <si>
    <t>MSP hemi</t>
  </si>
  <si>
    <t>N hymen</t>
  </si>
  <si>
    <t>MSP hymen</t>
  </si>
  <si>
    <t>N lepido</t>
  </si>
  <si>
    <t>MSP lepido</t>
  </si>
  <si>
    <t>N psoco</t>
  </si>
  <si>
    <t>MSP psoco</t>
  </si>
  <si>
    <t>N neuro</t>
  </si>
  <si>
    <t>MSP neuro</t>
  </si>
  <si>
    <t>N thysan</t>
  </si>
  <si>
    <t>MSP thysan</t>
  </si>
  <si>
    <t>N isop</t>
  </si>
  <si>
    <t>MSP isop</t>
  </si>
  <si>
    <t>AbTotal</t>
  </si>
  <si>
    <t>H' muestra</t>
  </si>
  <si>
    <t>i10</t>
  </si>
  <si>
    <t>suelo</t>
  </si>
  <si>
    <t>integrado</t>
  </si>
  <si>
    <t>MARTINEZ RICHART, ANA ISABEL</t>
  </si>
  <si>
    <t>6+5+3+6+1+2</t>
  </si>
  <si>
    <t>22+6+2</t>
  </si>
  <si>
    <t>E10</t>
  </si>
  <si>
    <t>ecológico</t>
  </si>
  <si>
    <t>I10</t>
  </si>
  <si>
    <t>copa</t>
  </si>
  <si>
    <t>3+1</t>
  </si>
  <si>
    <t>ni</t>
  </si>
  <si>
    <t>base log</t>
  </si>
  <si>
    <t>log</t>
  </si>
  <si>
    <t>choricillo</t>
  </si>
  <si>
    <t>total ni</t>
  </si>
  <si>
    <t>fracción</t>
  </si>
  <si>
    <t>suelo eco</t>
  </si>
  <si>
    <t>copa int</t>
  </si>
  <si>
    <t>copa eco</t>
  </si>
  <si>
    <t>suelo integrado astor</t>
  </si>
  <si>
    <t>carlos</t>
  </si>
  <si>
    <t>mluz</t>
  </si>
  <si>
    <t>I1</t>
  </si>
  <si>
    <t>ALDANA ALVAREZ, DIANA ALEXANDRA</t>
  </si>
  <si>
    <t>I2</t>
  </si>
  <si>
    <t>BELTRI MUÑOZ, MARINA</t>
  </si>
  <si>
    <t>I3</t>
  </si>
  <si>
    <t>GARCIA CARMONA, MINERVA</t>
  </si>
  <si>
    <t>I4</t>
  </si>
  <si>
    <t>GARCIA ROBLES, HELENA</t>
  </si>
  <si>
    <t>I5</t>
  </si>
  <si>
    <t>GIBAJA GARCIA, EVA MARIA</t>
  </si>
  <si>
    <t>I6</t>
  </si>
  <si>
    <t>LAZARO DOMINGO, DANIEL</t>
  </si>
  <si>
    <t>I7</t>
  </si>
  <si>
    <t>LLANEZA PRIETO, ASTOR</t>
  </si>
  <si>
    <t>I8</t>
  </si>
  <si>
    <t>MARTINEZ BUJANDA, AMAYA</t>
  </si>
  <si>
    <t>I9</t>
  </si>
  <si>
    <t>MARTINEZ NUÑEZ, CARLOS</t>
  </si>
  <si>
    <t>I11</t>
  </si>
  <si>
    <t>MIRALLES NUÑEZ, ADRIA</t>
  </si>
  <si>
    <t>I12</t>
  </si>
  <si>
    <t>PAWLAK, ROSA</t>
  </si>
  <si>
    <t>I13</t>
  </si>
  <si>
    <t>PEREZ CAZORLA, BEATRIZ</t>
  </si>
  <si>
    <t>I14</t>
  </si>
  <si>
    <t>REGUERA MELON, ESTEFANIA</t>
  </si>
  <si>
    <t>I15</t>
  </si>
  <si>
    <t>RUIZ LOPEZ, HELENA</t>
  </si>
  <si>
    <t>I16</t>
  </si>
  <si>
    <t>SANCHEZ CABRERA, MERCEDES</t>
  </si>
  <si>
    <t>I17</t>
  </si>
  <si>
    <t>TENDERO SALIETI, ANDREA MARIA</t>
  </si>
  <si>
    <t>I18</t>
  </si>
  <si>
    <t>TOVAR SALVADOR, MARIA DE LA LUZ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</si>
  <si>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</si>
  <si>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</si>
  <si>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</si>
  <si>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</si>
  <si>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</si>
  <si>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</si>
  <si>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</si>
  <si>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</si>
  <si>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</si>
  <si>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E11</t>
  </si>
  <si>
    <t>E12</t>
  </si>
  <si>
    <t>E13</t>
  </si>
  <si>
    <t>E14</t>
  </si>
  <si>
    <t>E15</t>
  </si>
  <si>
    <t>E16</t>
  </si>
  <si>
    <t>E17</t>
  </si>
  <si>
    <t>E18</t>
  </si>
  <si>
    <t>1+1</t>
  </si>
  <si>
    <t>2+1</t>
  </si>
  <si>
    <t>3+2+7+5</t>
  </si>
  <si>
    <t>10+3</t>
  </si>
  <si>
    <t>8+1</t>
  </si>
  <si>
    <t>3+4+1</t>
  </si>
  <si>
    <t>12+1</t>
  </si>
  <si>
    <t>6+2</t>
  </si>
  <si>
    <t>5+2</t>
  </si>
  <si>
    <t>6+1</t>
  </si>
  <si>
    <t>3+1+1</t>
  </si>
  <si>
    <t xml:space="preserve">1+1
</t>
  </si>
  <si>
    <t>i14</t>
  </si>
  <si>
    <t>13+2</t>
  </si>
  <si>
    <t>4+1</t>
  </si>
  <si>
    <t>5+1+9+1+1+1+1+7</t>
  </si>
  <si>
    <t>6+9+1+2</t>
  </si>
  <si>
    <t>1+1+1</t>
  </si>
  <si>
    <t>1+2</t>
  </si>
  <si>
    <t>2+1+1</t>
  </si>
  <si>
    <t>45+18</t>
  </si>
  <si>
    <t>16+2</t>
  </si>
  <si>
    <t>1+2+1</t>
  </si>
  <si>
    <t>2+2+14</t>
  </si>
  <si>
    <t>2+6+1</t>
  </si>
  <si>
    <t xml:space="preserve">Es 0
</t>
  </si>
  <si>
    <t>ARTR COPA</t>
  </si>
  <si>
    <t>MSPACARI</t>
  </si>
  <si>
    <t>1+5</t>
  </si>
  <si>
    <t>0, 912</t>
  </si>
  <si>
    <t>Es 0</t>
  </si>
  <si>
    <t>2+2</t>
  </si>
  <si>
    <t>0 (0 es el resultado)</t>
  </si>
  <si>
    <t>Suelo-integral diana</t>
  </si>
  <si>
    <t>Suelo-integral</t>
  </si>
  <si>
    <t>Suelo-integral marina</t>
  </si>
  <si>
    <t>SI mine</t>
  </si>
  <si>
    <t>SI eva</t>
  </si>
  <si>
    <t>Suelo-integral helen</t>
  </si>
  <si>
    <t>SI amaya</t>
  </si>
  <si>
    <t>SI carlos</t>
  </si>
  <si>
    <t>SI adri</t>
  </si>
  <si>
    <t>si rosa</t>
  </si>
  <si>
    <t>SI bea</t>
  </si>
  <si>
    <t>SI estefa</t>
  </si>
  <si>
    <t>SI andrea</t>
  </si>
  <si>
    <t>si merce</t>
  </si>
  <si>
    <t>si helena</t>
  </si>
  <si>
    <t>SI mluz</t>
  </si>
  <si>
    <t>SE diana</t>
  </si>
  <si>
    <t>SE marina</t>
  </si>
  <si>
    <t>SE astor</t>
  </si>
  <si>
    <t>SE dani</t>
  </si>
  <si>
    <t>SE rosa</t>
  </si>
  <si>
    <t>SE helena R</t>
  </si>
  <si>
    <t>CI diana</t>
  </si>
  <si>
    <t>SE mluz</t>
  </si>
  <si>
    <t>Ci marina</t>
  </si>
  <si>
    <t>CI dani</t>
  </si>
  <si>
    <t>CI rosa</t>
  </si>
  <si>
    <t>CI astor</t>
  </si>
  <si>
    <t>CI merce</t>
  </si>
  <si>
    <t>CI andrea</t>
  </si>
  <si>
    <t>CE diana</t>
  </si>
  <si>
    <t>CE mine</t>
  </si>
  <si>
    <t>CE helen</t>
  </si>
  <si>
    <t>CE dani</t>
  </si>
  <si>
    <t>CE amaya</t>
  </si>
  <si>
    <t>CE ana</t>
  </si>
  <si>
    <t>CE helena R</t>
  </si>
  <si>
    <t>CE mluz</t>
  </si>
  <si>
    <t>ABUNDANCIA CORREGIDA</t>
  </si>
  <si>
    <t>H CORREGIDA</t>
  </si>
  <si>
    <t>Ab CORREGIDA</t>
  </si>
  <si>
    <t>HÁBITAT</t>
  </si>
  <si>
    <t>MANEJO</t>
  </si>
  <si>
    <t>ISU1</t>
  </si>
  <si>
    <t>ISU2</t>
  </si>
  <si>
    <t>ISU3</t>
  </si>
  <si>
    <t>ISU4</t>
  </si>
  <si>
    <t>ISU5</t>
  </si>
  <si>
    <t>ISU6</t>
  </si>
  <si>
    <t>ISU7</t>
  </si>
  <si>
    <t>ISU8</t>
  </si>
  <si>
    <t>ISU9</t>
  </si>
  <si>
    <t>ISU10</t>
  </si>
  <si>
    <t>ISU11</t>
  </si>
  <si>
    <t>ISU12</t>
  </si>
  <si>
    <t>ISU13</t>
  </si>
  <si>
    <t>ISU14</t>
  </si>
  <si>
    <t>ISU15</t>
  </si>
  <si>
    <t>ISU16</t>
  </si>
  <si>
    <t>ISU17</t>
  </si>
  <si>
    <t>ISU18</t>
  </si>
  <si>
    <t>ESU1</t>
  </si>
  <si>
    <t>ESU2</t>
  </si>
  <si>
    <t>ESU3</t>
  </si>
  <si>
    <t>ESU4</t>
  </si>
  <si>
    <t>ESU5</t>
  </si>
  <si>
    <t>ESU6</t>
  </si>
  <si>
    <t>ESU7</t>
  </si>
  <si>
    <t>ESU8</t>
  </si>
  <si>
    <t>ESU9</t>
  </si>
  <si>
    <t>ESU10</t>
  </si>
  <si>
    <t>ESU11</t>
  </si>
  <si>
    <t>ESU12</t>
  </si>
  <si>
    <t>ESU13</t>
  </si>
  <si>
    <t>ESU14</t>
  </si>
  <si>
    <t>ESU15</t>
  </si>
  <si>
    <t>ESU16</t>
  </si>
  <si>
    <t>ESU17</t>
  </si>
  <si>
    <t>ESU18</t>
  </si>
  <si>
    <t>ICO1</t>
  </si>
  <si>
    <t>ICO2</t>
  </si>
  <si>
    <t>ICO3</t>
  </si>
  <si>
    <t>ICO4</t>
  </si>
  <si>
    <t>ICO5</t>
  </si>
  <si>
    <t>ICO6</t>
  </si>
  <si>
    <t>ICO7</t>
  </si>
  <si>
    <t>ICO8</t>
  </si>
  <si>
    <t>ICO9</t>
  </si>
  <si>
    <t>ICO10</t>
  </si>
  <si>
    <t>ICO11</t>
  </si>
  <si>
    <t>ICO12</t>
  </si>
  <si>
    <t>ICO13</t>
  </si>
  <si>
    <t>ICO14</t>
  </si>
  <si>
    <t>ICO15</t>
  </si>
  <si>
    <t>ICO16</t>
  </si>
  <si>
    <t>ICO17</t>
  </si>
  <si>
    <t>ICO18</t>
  </si>
  <si>
    <t>ECO1</t>
  </si>
  <si>
    <t>ECO2</t>
  </si>
  <si>
    <t>ECO3</t>
  </si>
  <si>
    <t>ECO4</t>
  </si>
  <si>
    <t>ECO5</t>
  </si>
  <si>
    <t>ECO6</t>
  </si>
  <si>
    <t>ECO7</t>
  </si>
  <si>
    <t>ECO8</t>
  </si>
  <si>
    <t>ECO9</t>
  </si>
  <si>
    <t>ECO10</t>
  </si>
  <si>
    <t>ECO11</t>
  </si>
  <si>
    <t>ECO12</t>
  </si>
  <si>
    <t>ECO13</t>
  </si>
  <si>
    <t>ECO14</t>
  </si>
  <si>
    <t>ECO15</t>
  </si>
  <si>
    <t>ECO16</t>
  </si>
  <si>
    <t>ECO17</t>
  </si>
  <si>
    <t>ECO18</t>
  </si>
  <si>
    <t>CÓDIGO</t>
  </si>
  <si>
    <t>H' CORREGIDA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</si>
</sst>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0666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 wrapText="1"/>
    </xf>
    <xf numFmtId="0" fontId="0" fillId="5" borderId="0" xfId="0" applyFill="1"/>
    <xf numFmtId="0" fontId="3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3" fontId="1" fillId="4" borderId="1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3" fontId="1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10" borderId="0" xfId="0" applyFill="1"/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 wrapText="1"/>
    </xf>
    <xf numFmtId="164" fontId="1" fillId="4" borderId="2" xfId="0" applyNumberFormat="1" applyFont="1" applyFill="1" applyBorder="1" applyAlignment="1">
      <alignment horizontal="center" wrapText="1"/>
    </xf>
    <xf numFmtId="164" fontId="1" fillId="4" borderId="3" xfId="0" applyNumberFormat="1" applyFont="1" applyFill="1" applyBorder="1" applyAlignment="1">
      <alignment horizontal="center" wrapText="1"/>
    </xf>
    <xf numFmtId="164" fontId="3" fillId="4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wrapText="1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3" fontId="1" fillId="0" borderId="0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 wrapText="1"/>
    </xf>
    <xf numFmtId="2" fontId="3" fillId="5" borderId="0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Border="1" applyAlignment="1">
      <alignment horizontal="center" wrapText="1"/>
    </xf>
    <xf numFmtId="0" fontId="0" fillId="0" borderId="4" xfId="0" applyFill="1" applyBorder="1"/>
    <xf numFmtId="0" fontId="1" fillId="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20"/>
  <sheetViews>
    <sheetView workbookViewId="0">
      <selection activeCell="AK54" sqref="AK54"/>
    </sheetView>
  </sheetViews>
  <sheetFormatPr baseColWidth="10" defaultRowHeight="15"/>
  <sheetData>
    <row r="1" spans="1:38" ht="15.75" thickBot="1">
      <c r="A1" s="1" t="s">
        <v>0</v>
      </c>
      <c r="B1" s="2"/>
      <c r="C1" s="2"/>
      <c r="D1" s="1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</row>
    <row r="2" spans="1:38" ht="20.25" customHeight="1" thickBot="1">
      <c r="A2" s="5" t="s">
        <v>30</v>
      </c>
      <c r="B2" s="5" t="s">
        <v>31</v>
      </c>
      <c r="C2" s="5" t="s">
        <v>32</v>
      </c>
      <c r="D2" s="5" t="s">
        <v>33</v>
      </c>
      <c r="E2" s="6">
        <v>23</v>
      </c>
      <c r="F2" s="7" t="s">
        <v>34</v>
      </c>
      <c r="G2" s="7">
        <v>0</v>
      </c>
      <c r="H2" s="7">
        <v>0</v>
      </c>
      <c r="I2" s="7">
        <v>30</v>
      </c>
      <c r="J2" s="7" t="s">
        <v>35</v>
      </c>
      <c r="K2" s="7">
        <v>1</v>
      </c>
      <c r="L2" s="7">
        <v>1</v>
      </c>
      <c r="M2" s="7">
        <v>2</v>
      </c>
      <c r="N2" s="7">
        <v>2</v>
      </c>
      <c r="O2" s="7">
        <v>2</v>
      </c>
      <c r="P2" s="7">
        <v>2</v>
      </c>
      <c r="Q2" s="7">
        <v>0</v>
      </c>
      <c r="R2" s="7">
        <v>0</v>
      </c>
      <c r="S2" s="7">
        <v>1</v>
      </c>
      <c r="T2" s="7">
        <v>1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59</v>
      </c>
      <c r="AF2" s="7">
        <v>0</v>
      </c>
    </row>
    <row r="3" spans="1:38" ht="18.75" customHeight="1" thickBot="1">
      <c r="A3" s="5" t="s">
        <v>36</v>
      </c>
      <c r="B3" s="5" t="s">
        <v>31</v>
      </c>
      <c r="C3" s="5" t="s">
        <v>37</v>
      </c>
      <c r="D3" s="5" t="s">
        <v>33</v>
      </c>
      <c r="E3" s="6">
        <v>2</v>
      </c>
      <c r="F3" s="7">
        <v>2</v>
      </c>
      <c r="G3" s="7">
        <v>0</v>
      </c>
      <c r="H3" s="7">
        <v>0</v>
      </c>
      <c r="I3" s="7">
        <v>2</v>
      </c>
      <c r="J3" s="7">
        <v>2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1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5</v>
      </c>
      <c r="AF3" s="7">
        <v>0</v>
      </c>
    </row>
    <row r="4" spans="1:38" ht="18.75" customHeight="1" thickBot="1">
      <c r="A4" s="8" t="s">
        <v>38</v>
      </c>
      <c r="B4" s="8" t="s">
        <v>39</v>
      </c>
      <c r="C4" s="8" t="s">
        <v>32</v>
      </c>
      <c r="D4" s="9" t="s">
        <v>33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4</v>
      </c>
      <c r="R4" s="10" t="s">
        <v>40</v>
      </c>
      <c r="S4" s="10">
        <v>14</v>
      </c>
      <c r="T4" s="10">
        <v>14</v>
      </c>
      <c r="U4" s="10">
        <v>1</v>
      </c>
      <c r="V4" s="10">
        <v>1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19</v>
      </c>
      <c r="AF4" s="10">
        <v>0</v>
      </c>
    </row>
    <row r="5" spans="1:38" ht="16.5" customHeight="1" thickBot="1">
      <c r="A5" s="8" t="s">
        <v>36</v>
      </c>
      <c r="B5" s="8" t="s">
        <v>39</v>
      </c>
      <c r="C5" s="8" t="s">
        <v>37</v>
      </c>
      <c r="D5" s="9" t="s">
        <v>33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1</v>
      </c>
      <c r="L5" s="10">
        <v>1</v>
      </c>
      <c r="M5" s="10">
        <v>0</v>
      </c>
      <c r="N5" s="10">
        <v>0</v>
      </c>
      <c r="O5" s="10">
        <v>0</v>
      </c>
      <c r="P5" s="10">
        <v>0</v>
      </c>
      <c r="Q5" s="10">
        <v>4</v>
      </c>
      <c r="R5" s="10">
        <v>4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1</v>
      </c>
      <c r="AB5" s="10">
        <v>1</v>
      </c>
      <c r="AC5" s="10">
        <v>0</v>
      </c>
      <c r="AD5" s="10">
        <v>0</v>
      </c>
      <c r="AE5" s="10">
        <v>6</v>
      </c>
      <c r="AF5" s="10">
        <v>0</v>
      </c>
    </row>
    <row r="8" spans="1:38">
      <c r="A8" s="36"/>
      <c r="B8" s="36" t="s">
        <v>41</v>
      </c>
      <c r="C8" s="36" t="s">
        <v>42</v>
      </c>
      <c r="D8" s="36" t="s">
        <v>46</v>
      </c>
      <c r="E8" s="36" t="s">
        <v>43</v>
      </c>
      <c r="F8" s="36" t="s">
        <v>44</v>
      </c>
      <c r="G8" s="36"/>
      <c r="I8" s="37"/>
      <c r="J8" s="37" t="s">
        <v>41</v>
      </c>
      <c r="K8" s="37" t="s">
        <v>42</v>
      </c>
      <c r="L8" s="37" t="s">
        <v>46</v>
      </c>
      <c r="M8" s="37" t="s">
        <v>43</v>
      </c>
      <c r="N8" s="37" t="s">
        <v>44</v>
      </c>
      <c r="O8" s="37"/>
      <c r="Q8" s="37"/>
      <c r="R8" s="37">
        <v>1</v>
      </c>
      <c r="S8" s="37">
        <v>2</v>
      </c>
      <c r="T8" s="37">
        <f>R8/$R$11</f>
        <v>0.14285714285714285</v>
      </c>
      <c r="U8" s="37">
        <f>LOG(T8,S8)</f>
        <v>-2.8073549220576046</v>
      </c>
      <c r="V8" s="37">
        <f>T8*U8</f>
        <v>-0.40105070315108637</v>
      </c>
      <c r="Y8" s="37"/>
      <c r="Z8" s="37" t="s">
        <v>41</v>
      </c>
      <c r="AA8" s="37" t="s">
        <v>42</v>
      </c>
      <c r="AB8" s="37" t="s">
        <v>46</v>
      </c>
      <c r="AC8" s="37" t="s">
        <v>43</v>
      </c>
      <c r="AD8" s="37" t="s">
        <v>44</v>
      </c>
      <c r="AE8" s="37"/>
      <c r="AF8" s="37"/>
      <c r="AG8" s="37">
        <v>4</v>
      </c>
      <c r="AH8" s="37">
        <v>2</v>
      </c>
      <c r="AI8" s="37">
        <f>AG8/$AG$10</f>
        <v>0.8</v>
      </c>
      <c r="AJ8" s="37">
        <f>LOG(AI8,AH8)</f>
        <v>-0.32192809488736229</v>
      </c>
      <c r="AK8" s="37">
        <f>AI8*AJ8</f>
        <v>-0.25754247590988982</v>
      </c>
    </row>
    <row r="9" spans="1:38">
      <c r="A9" s="36"/>
      <c r="B9" s="36">
        <v>6</v>
      </c>
      <c r="C9" s="36">
        <v>2</v>
      </c>
      <c r="D9" s="36">
        <f>B9/$B$22</f>
        <v>0.10169491525423729</v>
      </c>
      <c r="E9" s="36">
        <f>LOG(D9,C9)</f>
        <v>-3.297680548640685</v>
      </c>
      <c r="F9" s="36">
        <f>D9*E9</f>
        <v>-0.33535734392956124</v>
      </c>
      <c r="G9" s="36"/>
      <c r="I9" s="37"/>
      <c r="J9" s="37">
        <v>1</v>
      </c>
      <c r="K9" s="37">
        <v>2</v>
      </c>
      <c r="L9" s="37">
        <f>J9/$J$14</f>
        <v>0.16666666666666666</v>
      </c>
      <c r="M9" s="37">
        <f>LOG(L9,K9)</f>
        <v>-2.5849625007211561</v>
      </c>
      <c r="N9" s="37">
        <f>L9*M9</f>
        <v>-0.43082708345352599</v>
      </c>
      <c r="O9" s="37"/>
      <c r="Q9" s="37"/>
      <c r="R9" s="37">
        <v>4</v>
      </c>
      <c r="S9" s="37">
        <v>2</v>
      </c>
      <c r="T9" s="37">
        <f t="shared" ref="T9:T10" si="0">R9/$R$11</f>
        <v>0.5714285714285714</v>
      </c>
      <c r="U9" s="37">
        <f t="shared" ref="U9:U10" si="1">LOG(T9,S9)</f>
        <v>-0.80735492205760429</v>
      </c>
      <c r="V9" s="37">
        <f t="shared" ref="V9:V10" si="2">T9*U9</f>
        <v>-0.46134566974720242</v>
      </c>
      <c r="Y9" s="37"/>
      <c r="Z9" s="37">
        <v>1</v>
      </c>
      <c r="AA9" s="37">
        <v>2</v>
      </c>
      <c r="AB9" s="37">
        <f>Z9/$Z$12</f>
        <v>0.16666666666666666</v>
      </c>
      <c r="AC9" s="37">
        <f>LOG(AB9,AA9)</f>
        <v>-2.5849625007211561</v>
      </c>
      <c r="AD9" s="37">
        <f>AB9*AC9</f>
        <v>-0.43082708345352599</v>
      </c>
      <c r="AE9" s="37"/>
      <c r="AF9" s="37"/>
      <c r="AG9" s="37">
        <v>1</v>
      </c>
      <c r="AH9" s="37">
        <v>2</v>
      </c>
      <c r="AI9" s="37">
        <f>AG9/$AG$10</f>
        <v>0.2</v>
      </c>
      <c r="AJ9" s="37">
        <f t="shared" ref="AJ9" si="3">LOG(AI9,AH9)</f>
        <v>-2.3219280948873622</v>
      </c>
      <c r="AK9" s="37">
        <f t="shared" ref="AK9" si="4">AI9*AJ9</f>
        <v>-0.46438561897747244</v>
      </c>
    </row>
    <row r="10" spans="1:38">
      <c r="A10" s="36"/>
      <c r="B10" s="36">
        <v>5</v>
      </c>
      <c r="C10" s="36">
        <v>2</v>
      </c>
      <c r="D10" s="36">
        <f>B10/$B$22</f>
        <v>8.4745762711864403E-2</v>
      </c>
      <c r="E10" s="36">
        <f t="shared" ref="E10:E21" si="5">LOG(D10,C10)</f>
        <v>-3.5607149544744794</v>
      </c>
      <c r="F10" s="36">
        <f t="shared" ref="F10:F21" si="6">D10*E10</f>
        <v>-0.30175550461648132</v>
      </c>
      <c r="G10" s="36"/>
      <c r="I10" s="37"/>
      <c r="J10" s="37">
        <v>1</v>
      </c>
      <c r="K10" s="37">
        <v>2</v>
      </c>
      <c r="L10" s="37">
        <f t="shared" ref="L10:L13" si="7">J10/$J$14</f>
        <v>0.16666666666666666</v>
      </c>
      <c r="M10" s="37">
        <f t="shared" ref="M10:M11" si="8">LOG(L10,K10)</f>
        <v>-2.5849625007211561</v>
      </c>
      <c r="N10" s="37">
        <f t="shared" ref="N10:N13" si="9">L10*M10</f>
        <v>-0.43082708345352599</v>
      </c>
      <c r="O10" s="37"/>
      <c r="Q10" s="37"/>
      <c r="R10" s="37">
        <v>2</v>
      </c>
      <c r="S10" s="37">
        <v>2</v>
      </c>
      <c r="T10" s="37">
        <f t="shared" si="0"/>
        <v>0.2857142857142857</v>
      </c>
      <c r="U10" s="37">
        <f t="shared" si="1"/>
        <v>-1.8073549220576042</v>
      </c>
      <c r="V10" s="37">
        <f t="shared" si="2"/>
        <v>-0.51638712058788683</v>
      </c>
      <c r="Y10" s="37"/>
      <c r="Z10" s="37">
        <v>1</v>
      </c>
      <c r="AA10" s="37">
        <v>2</v>
      </c>
      <c r="AB10" s="37">
        <f t="shared" ref="AB10:AB11" si="10">Z10/$Z$12</f>
        <v>0.16666666666666666</v>
      </c>
      <c r="AC10" s="37">
        <f t="shared" ref="AC10:AC11" si="11">LOG(AB10,AA10)</f>
        <v>-2.5849625007211561</v>
      </c>
      <c r="AD10" s="37">
        <f t="shared" ref="AD10:AD11" si="12">AB10*AC10</f>
        <v>-0.43082708345352599</v>
      </c>
      <c r="AE10" s="37"/>
      <c r="AF10" s="37" t="s">
        <v>45</v>
      </c>
      <c r="AG10" s="37">
        <f>SUM(AG8:AG9)</f>
        <v>5</v>
      </c>
      <c r="AH10" s="37"/>
      <c r="AI10" s="37"/>
      <c r="AJ10" s="37"/>
      <c r="AK10" s="37">
        <f>-SUM(AK8:AK9)</f>
        <v>0.72192809488736231</v>
      </c>
      <c r="AL10" t="s">
        <v>167</v>
      </c>
    </row>
    <row r="11" spans="1:38">
      <c r="A11" s="36"/>
      <c r="B11" s="36">
        <v>3</v>
      </c>
      <c r="C11" s="36">
        <v>2</v>
      </c>
      <c r="D11" s="36">
        <f t="shared" ref="D11:D20" si="13">B11/$B$22</f>
        <v>5.0847457627118647E-2</v>
      </c>
      <c r="E11" s="36">
        <f t="shared" si="5"/>
        <v>-4.2976805486406855</v>
      </c>
      <c r="F11" s="36">
        <f t="shared" si="6"/>
        <v>-0.21852612959189927</v>
      </c>
      <c r="G11" s="36"/>
      <c r="I11" s="37"/>
      <c r="J11" s="37">
        <v>1</v>
      </c>
      <c r="K11" s="37">
        <v>2</v>
      </c>
      <c r="L11" s="37">
        <f t="shared" si="7"/>
        <v>0.16666666666666666</v>
      </c>
      <c r="M11" s="37">
        <f t="shared" si="8"/>
        <v>-2.5849625007211561</v>
      </c>
      <c r="N11" s="37">
        <f t="shared" si="9"/>
        <v>-0.43082708345352599</v>
      </c>
      <c r="O11" s="37"/>
      <c r="Q11" s="37" t="s">
        <v>45</v>
      </c>
      <c r="R11" s="37">
        <f>SUM(R8:R10)</f>
        <v>7</v>
      </c>
      <c r="S11" s="37"/>
      <c r="T11" s="37"/>
      <c r="U11" s="37"/>
      <c r="V11" s="37">
        <f>-SUM(V8:V10)</f>
        <v>1.3787834934861758</v>
      </c>
      <c r="W11" t="s">
        <v>153</v>
      </c>
      <c r="Y11" s="37"/>
      <c r="Z11" s="37">
        <v>4</v>
      </c>
      <c r="AA11" s="37">
        <v>2</v>
      </c>
      <c r="AB11" s="37">
        <f t="shared" si="10"/>
        <v>0.66666666666666663</v>
      </c>
      <c r="AC11" s="37">
        <f t="shared" si="11"/>
        <v>-0.5849625007211563</v>
      </c>
      <c r="AD11" s="37">
        <f t="shared" si="12"/>
        <v>-0.38997500048077083</v>
      </c>
      <c r="AE11" s="37"/>
      <c r="AF11" s="37"/>
      <c r="AG11" s="37" t="s">
        <v>41</v>
      </c>
      <c r="AH11" s="37" t="s">
        <v>42</v>
      </c>
      <c r="AI11" s="37" t="s">
        <v>46</v>
      </c>
      <c r="AJ11" s="37" t="s">
        <v>43</v>
      </c>
      <c r="AK11" s="37" t="s">
        <v>44</v>
      </c>
      <c r="AL11" s="37"/>
    </row>
    <row r="12" spans="1:38">
      <c r="A12" s="36"/>
      <c r="B12" s="36">
        <v>6</v>
      </c>
      <c r="C12" s="36">
        <v>2</v>
      </c>
      <c r="D12" s="36">
        <f t="shared" si="13"/>
        <v>0.10169491525423729</v>
      </c>
      <c r="E12" s="36">
        <f>LOG(D12,C12)</f>
        <v>-3.297680548640685</v>
      </c>
      <c r="F12" s="36">
        <f t="shared" si="6"/>
        <v>-0.33535734392956124</v>
      </c>
      <c r="G12" s="36"/>
      <c r="I12" s="37"/>
      <c r="J12" s="37">
        <v>1</v>
      </c>
      <c r="K12" s="37">
        <v>2</v>
      </c>
      <c r="L12" s="37">
        <f>J12/$J$14</f>
        <v>0.16666666666666666</v>
      </c>
      <c r="M12" s="37">
        <f>LOG(L12,K12)</f>
        <v>-2.5849625007211561</v>
      </c>
      <c r="N12" s="37">
        <f>L12*M12</f>
        <v>-0.43082708345352599</v>
      </c>
      <c r="O12" s="37"/>
      <c r="Q12" s="37"/>
      <c r="R12" s="37">
        <v>12</v>
      </c>
      <c r="S12" s="37">
        <v>2</v>
      </c>
      <c r="T12" s="37">
        <f>R12/$R$14</f>
        <v>0.92307692307692313</v>
      </c>
      <c r="U12" s="37">
        <f>LOG(T12,S12)</f>
        <v>-0.1154772174199359</v>
      </c>
      <c r="V12" s="37">
        <f>T12*U12</f>
        <v>-0.10659435454147929</v>
      </c>
      <c r="Y12" s="37" t="s">
        <v>45</v>
      </c>
      <c r="Z12" s="37">
        <f>SUM(Z9:Z11)</f>
        <v>6</v>
      </c>
      <c r="AA12" s="37"/>
      <c r="AB12" s="37"/>
      <c r="AC12" s="37"/>
      <c r="AD12" s="37">
        <f>-SUM(AD9:AD11)</f>
        <v>1.2516291673878228</v>
      </c>
      <c r="AE12" s="37" t="s">
        <v>159</v>
      </c>
      <c r="AF12" s="37"/>
      <c r="AG12" s="37">
        <v>1</v>
      </c>
      <c r="AH12" s="37">
        <v>2</v>
      </c>
      <c r="AI12" s="37">
        <f>AG12/$AG$17</f>
        <v>0.2</v>
      </c>
      <c r="AJ12" s="37">
        <f>LOG(AI12,AH12)</f>
        <v>-2.3219280948873622</v>
      </c>
      <c r="AK12" s="37">
        <f>AI12*AJ12</f>
        <v>-0.46438561897747244</v>
      </c>
      <c r="AL12" s="37"/>
    </row>
    <row r="13" spans="1:38">
      <c r="A13" s="36"/>
      <c r="B13" s="36">
        <v>1</v>
      </c>
      <c r="C13" s="36">
        <v>2</v>
      </c>
      <c r="D13" s="36">
        <f t="shared" si="13"/>
        <v>1.6949152542372881E-2</v>
      </c>
      <c r="E13" s="36">
        <f t="shared" si="5"/>
        <v>-5.8826430493618416</v>
      </c>
      <c r="F13" s="36">
        <f t="shared" si="6"/>
        <v>-9.9705814395963419E-2</v>
      </c>
      <c r="G13" s="36"/>
      <c r="I13" s="37"/>
      <c r="J13" s="37">
        <v>2</v>
      </c>
      <c r="K13" s="37">
        <v>2</v>
      </c>
      <c r="L13" s="37">
        <f t="shared" si="7"/>
        <v>0.33333333333333331</v>
      </c>
      <c r="M13" s="37">
        <f>LOG(L13,K13)</f>
        <v>-1.5849625007211563</v>
      </c>
      <c r="N13" s="37">
        <f t="shared" si="9"/>
        <v>-0.52832083357371873</v>
      </c>
      <c r="O13" s="37"/>
      <c r="Q13" s="37"/>
      <c r="R13" s="37">
        <v>1</v>
      </c>
      <c r="S13" s="37">
        <v>2</v>
      </c>
      <c r="T13" s="37">
        <f>R13/$R$14</f>
        <v>7.6923076923076927E-2</v>
      </c>
      <c r="U13" s="37">
        <f t="shared" ref="U13" si="14">LOG(T13,S13)</f>
        <v>-3.7004397181410922</v>
      </c>
      <c r="V13" s="37">
        <f t="shared" ref="V13" si="15">T13*U13</f>
        <v>-0.28464920908777636</v>
      </c>
      <c r="Y13" s="37"/>
      <c r="Z13" s="37">
        <v>3</v>
      </c>
      <c r="AA13" s="37">
        <v>2</v>
      </c>
      <c r="AB13" s="37">
        <f>Z13/$Z$15</f>
        <v>0.75</v>
      </c>
      <c r="AC13" s="37">
        <f>LOG(AB13,AA13)</f>
        <v>-0.41503749927884381</v>
      </c>
      <c r="AD13" s="37">
        <f>AB13*AC13</f>
        <v>-0.31127812445913283</v>
      </c>
      <c r="AF13" s="37"/>
      <c r="AG13" s="37">
        <v>1</v>
      </c>
      <c r="AH13" s="37">
        <v>2</v>
      </c>
      <c r="AI13" s="37">
        <f t="shared" ref="AI13:AI16" si="16">AG13/$AG$17</f>
        <v>0.2</v>
      </c>
      <c r="AJ13" s="37">
        <f t="shared" ref="AJ13:AJ14" si="17">LOG(AI13,AH13)</f>
        <v>-2.3219280948873622</v>
      </c>
      <c r="AK13" s="37">
        <f t="shared" ref="AK13:AK14" si="18">AI13*AJ13</f>
        <v>-0.46438561897747244</v>
      </c>
      <c r="AL13" s="37"/>
    </row>
    <row r="14" spans="1:38">
      <c r="A14" s="36"/>
      <c r="B14" s="36">
        <v>2</v>
      </c>
      <c r="C14" s="36">
        <v>2</v>
      </c>
      <c r="D14" s="36">
        <f t="shared" si="13"/>
        <v>3.3898305084745763E-2</v>
      </c>
      <c r="E14" s="36">
        <f t="shared" si="5"/>
        <v>-4.8826430493618416</v>
      </c>
      <c r="F14" s="36">
        <f t="shared" si="6"/>
        <v>-0.16551332370718108</v>
      </c>
      <c r="G14" s="36"/>
      <c r="I14" s="37" t="s">
        <v>45</v>
      </c>
      <c r="J14" s="37">
        <f>SUM(J9:J13)</f>
        <v>6</v>
      </c>
      <c r="K14" s="37"/>
      <c r="L14" s="37"/>
      <c r="M14" s="37"/>
      <c r="N14" s="37">
        <f>-SUM(N9:N13)</f>
        <v>2.2516291673878226</v>
      </c>
      <c r="O14" s="37" t="s">
        <v>137</v>
      </c>
      <c r="Q14" s="37" t="s">
        <v>45</v>
      </c>
      <c r="R14" s="37">
        <f>SUM(R12:R13)</f>
        <v>13</v>
      </c>
      <c r="S14" s="37"/>
      <c r="T14" s="37"/>
      <c r="U14" s="37"/>
      <c r="V14" s="37">
        <f>-SUM(V12:V13)</f>
        <v>0.39124356362925566</v>
      </c>
      <c r="W14" t="s">
        <v>154</v>
      </c>
      <c r="Y14" s="37"/>
      <c r="Z14" s="37">
        <v>1</v>
      </c>
      <c r="AA14" s="37">
        <v>2</v>
      </c>
      <c r="AB14" s="37">
        <f>Z14/$Z$15</f>
        <v>0.25</v>
      </c>
      <c r="AC14" s="37">
        <f t="shared" ref="AC14" si="19">LOG(AB14,AA14)</f>
        <v>-2</v>
      </c>
      <c r="AD14" s="37">
        <f t="shared" ref="AD14" si="20">AB14*AC14</f>
        <v>-0.5</v>
      </c>
      <c r="AF14" s="37"/>
      <c r="AG14" s="37">
        <v>1</v>
      </c>
      <c r="AH14" s="37">
        <v>2</v>
      </c>
      <c r="AI14" s="37">
        <f t="shared" si="16"/>
        <v>0.2</v>
      </c>
      <c r="AJ14" s="37">
        <f t="shared" si="17"/>
        <v>-2.3219280948873622</v>
      </c>
      <c r="AK14" s="37">
        <f t="shared" si="18"/>
        <v>-0.46438561897747244</v>
      </c>
      <c r="AL14" s="37"/>
    </row>
    <row r="15" spans="1:38">
      <c r="A15" s="36"/>
      <c r="B15" s="36">
        <v>22</v>
      </c>
      <c r="C15" s="36">
        <v>2</v>
      </c>
      <c r="D15" s="36">
        <f t="shared" si="13"/>
        <v>0.3728813559322034</v>
      </c>
      <c r="E15" s="36">
        <f t="shared" si="5"/>
        <v>-1.423211430724544</v>
      </c>
      <c r="F15" s="36">
        <f t="shared" si="6"/>
        <v>-0.5306890080667791</v>
      </c>
      <c r="G15" s="36"/>
      <c r="I15" s="37"/>
      <c r="J15" s="37" t="s">
        <v>41</v>
      </c>
      <c r="K15" s="37" t="s">
        <v>42</v>
      </c>
      <c r="L15" s="37" t="s">
        <v>46</v>
      </c>
      <c r="M15" s="37" t="s">
        <v>43</v>
      </c>
      <c r="N15" s="37" t="s">
        <v>44</v>
      </c>
      <c r="O15" s="37"/>
      <c r="Q15" s="36"/>
      <c r="R15" s="36" t="s">
        <v>41</v>
      </c>
      <c r="S15" s="36" t="s">
        <v>42</v>
      </c>
      <c r="T15" s="36" t="s">
        <v>46</v>
      </c>
      <c r="U15" s="36" t="s">
        <v>43</v>
      </c>
      <c r="V15" s="36" t="s">
        <v>44</v>
      </c>
      <c r="W15" s="36"/>
      <c r="Y15" s="37" t="s">
        <v>45</v>
      </c>
      <c r="Z15" s="37">
        <f>SUM(Z13:Z14)</f>
        <v>4</v>
      </c>
      <c r="AA15" s="37"/>
      <c r="AB15" s="37"/>
      <c r="AC15" s="37"/>
      <c r="AD15" s="37">
        <f>-SUM(AD13:AD14)</f>
        <v>0.81127812445913283</v>
      </c>
      <c r="AE15" t="s">
        <v>161</v>
      </c>
      <c r="AF15" s="37"/>
      <c r="AG15" s="37">
        <v>1</v>
      </c>
      <c r="AH15" s="37">
        <v>2</v>
      </c>
      <c r="AI15" s="37">
        <f t="shared" si="16"/>
        <v>0.2</v>
      </c>
      <c r="AJ15" s="37">
        <f>LOG(AI15,AH15)</f>
        <v>-2.3219280948873622</v>
      </c>
      <c r="AK15" s="37">
        <f>AI15*AJ15</f>
        <v>-0.46438561897747244</v>
      </c>
      <c r="AL15" s="37"/>
    </row>
    <row r="16" spans="1:38">
      <c r="A16" s="36"/>
      <c r="B16" s="36">
        <v>6</v>
      </c>
      <c r="C16" s="36">
        <v>2</v>
      </c>
      <c r="D16" s="36">
        <f t="shared" si="13"/>
        <v>0.10169491525423729</v>
      </c>
      <c r="E16" s="36">
        <f>LOG(D16,C16)</f>
        <v>-3.297680548640685</v>
      </c>
      <c r="F16" s="36">
        <f t="shared" si="6"/>
        <v>-0.33535734392956124</v>
      </c>
      <c r="G16" s="36"/>
      <c r="I16" s="37"/>
      <c r="J16" s="37">
        <v>2</v>
      </c>
      <c r="K16" s="37">
        <v>2</v>
      </c>
      <c r="L16" s="37">
        <f>J16/$J$21</f>
        <v>0.15384615384615385</v>
      </c>
      <c r="M16" s="37">
        <f>LOG(L16,K16)</f>
        <v>-2.7004397181410922</v>
      </c>
      <c r="N16" s="37">
        <f>L16*M16</f>
        <v>-0.4154522643293988</v>
      </c>
      <c r="O16" s="37"/>
      <c r="Q16" s="36"/>
      <c r="R16" s="36">
        <v>2</v>
      </c>
      <c r="S16" s="36">
        <v>2</v>
      </c>
      <c r="T16" s="36">
        <f>R16/$R$25</f>
        <v>2.8169014084507043E-2</v>
      </c>
      <c r="U16" s="36">
        <f>LOG(T16,S16)</f>
        <v>-5.1497471195046822</v>
      </c>
      <c r="V16" s="36">
        <f>T16*U16</f>
        <v>-0.14506329914097696</v>
      </c>
      <c r="W16" s="36"/>
      <c r="Y16" s="37"/>
      <c r="Z16" s="37" t="s">
        <v>41</v>
      </c>
      <c r="AA16" s="37" t="s">
        <v>42</v>
      </c>
      <c r="AB16" s="37" t="s">
        <v>46</v>
      </c>
      <c r="AC16" s="37" t="s">
        <v>43</v>
      </c>
      <c r="AD16" s="37" t="s">
        <v>44</v>
      </c>
      <c r="AE16" s="37"/>
      <c r="AF16" s="37"/>
      <c r="AG16" s="37">
        <v>1</v>
      </c>
      <c r="AH16" s="37">
        <v>2</v>
      </c>
      <c r="AI16" s="37">
        <f t="shared" si="16"/>
        <v>0.2</v>
      </c>
      <c r="AJ16" s="37">
        <f>LOG(AI16,AH16)</f>
        <v>-2.3219280948873622</v>
      </c>
      <c r="AK16" s="37">
        <f t="shared" ref="AK16" si="21">AI16*AJ16</f>
        <v>-0.46438561897747244</v>
      </c>
      <c r="AL16" s="37"/>
    </row>
    <row r="17" spans="1:38">
      <c r="A17" s="36"/>
      <c r="B17" s="36">
        <v>2</v>
      </c>
      <c r="C17" s="36">
        <v>2</v>
      </c>
      <c r="D17" s="36">
        <f t="shared" si="13"/>
        <v>3.3898305084745763E-2</v>
      </c>
      <c r="E17" s="36">
        <f t="shared" si="5"/>
        <v>-4.8826430493618416</v>
      </c>
      <c r="F17" s="36">
        <f t="shared" si="6"/>
        <v>-0.16551332370718108</v>
      </c>
      <c r="G17" s="36"/>
      <c r="I17" s="37"/>
      <c r="J17" s="37">
        <v>1</v>
      </c>
      <c r="K17" s="37">
        <v>2</v>
      </c>
      <c r="L17" s="37">
        <f>J17/$J$21</f>
        <v>7.6923076923076927E-2</v>
      </c>
      <c r="M17" s="37">
        <f t="shared" ref="M17:M18" si="22">LOG(L17,K17)</f>
        <v>-3.7004397181410922</v>
      </c>
      <c r="N17" s="37">
        <f t="shared" ref="N17:N18" si="23">L17*M17</f>
        <v>-0.28464920908777636</v>
      </c>
      <c r="O17" s="37"/>
      <c r="Q17" s="36"/>
      <c r="R17" s="36">
        <v>1</v>
      </c>
      <c r="S17" s="36">
        <v>2</v>
      </c>
      <c r="T17" s="36">
        <f t="shared" ref="T17:T24" si="24">R17/$R$25</f>
        <v>1.4084507042253521E-2</v>
      </c>
      <c r="U17" s="36">
        <f t="shared" ref="U17:U18" si="25">LOG(T17,S17)</f>
        <v>-6.1497471195046822</v>
      </c>
      <c r="V17" s="36">
        <f t="shared" ref="V17:V24" si="26">T17*U17</f>
        <v>-8.661615661274201E-2</v>
      </c>
      <c r="W17" s="36"/>
      <c r="Y17" s="37"/>
      <c r="Z17" s="37">
        <v>1</v>
      </c>
      <c r="AA17" s="37">
        <v>2</v>
      </c>
      <c r="AB17" s="37">
        <f>Z17/$Z$20</f>
        <v>0.33333333333333331</v>
      </c>
      <c r="AC17" s="37">
        <f>LOG(AB17,AA17)</f>
        <v>-1.5849625007211563</v>
      </c>
      <c r="AD17" s="37">
        <f>AB17*AC17</f>
        <v>-0.52832083357371873</v>
      </c>
      <c r="AE17" s="37"/>
      <c r="AF17" s="37" t="s">
        <v>45</v>
      </c>
      <c r="AG17" s="37">
        <f>SUM(AG12:AG16)</f>
        <v>5</v>
      </c>
      <c r="AH17" s="37"/>
      <c r="AI17" s="37"/>
      <c r="AJ17" s="37"/>
      <c r="AK17" s="37">
        <f>-SUM(AK12:AK16)</f>
        <v>2.3219280948873622</v>
      </c>
      <c r="AL17" s="37" t="s">
        <v>168</v>
      </c>
    </row>
    <row r="18" spans="1:38">
      <c r="A18" s="36"/>
      <c r="B18" s="36">
        <v>1</v>
      </c>
      <c r="C18" s="36">
        <v>2</v>
      </c>
      <c r="D18" s="36">
        <f t="shared" si="13"/>
        <v>1.6949152542372881E-2</v>
      </c>
      <c r="E18" s="36">
        <f t="shared" si="5"/>
        <v>-5.8826430493618416</v>
      </c>
      <c r="F18" s="36">
        <f>D18*E18</f>
        <v>-9.9705814395963419E-2</v>
      </c>
      <c r="G18" s="36"/>
      <c r="I18" s="37"/>
      <c r="J18" s="37">
        <v>1</v>
      </c>
      <c r="K18" s="37">
        <v>2</v>
      </c>
      <c r="L18" s="37">
        <f t="shared" ref="L18:L19" si="27">J18/$J$21</f>
        <v>7.6923076923076927E-2</v>
      </c>
      <c r="M18" s="37">
        <f t="shared" si="22"/>
        <v>-3.7004397181410922</v>
      </c>
      <c r="N18" s="37">
        <f t="shared" si="23"/>
        <v>-0.28464920908777636</v>
      </c>
      <c r="O18" s="37"/>
      <c r="Q18" s="36"/>
      <c r="R18" s="36">
        <v>1</v>
      </c>
      <c r="S18" s="36">
        <v>2</v>
      </c>
      <c r="T18" s="36">
        <f t="shared" si="24"/>
        <v>1.4084507042253521E-2</v>
      </c>
      <c r="U18" s="36">
        <f t="shared" si="25"/>
        <v>-6.1497471195046822</v>
      </c>
      <c r="V18" s="36">
        <f t="shared" si="26"/>
        <v>-8.661615661274201E-2</v>
      </c>
      <c r="W18" s="36"/>
      <c r="Y18" s="37"/>
      <c r="Z18" s="37">
        <v>1</v>
      </c>
      <c r="AA18" s="37">
        <v>2</v>
      </c>
      <c r="AB18" s="37">
        <f t="shared" ref="AB18:AB19" si="28">Z18/$Z$20</f>
        <v>0.33333333333333331</v>
      </c>
      <c r="AC18" s="37">
        <f t="shared" ref="AC18:AC19" si="29">LOG(AB18,AA18)</f>
        <v>-1.5849625007211563</v>
      </c>
      <c r="AD18" s="37">
        <f t="shared" ref="AD18:AD19" si="30">AB18*AC18</f>
        <v>-0.52832083357371873</v>
      </c>
      <c r="AE18" s="37"/>
      <c r="AF18" s="37"/>
      <c r="AG18" s="37">
        <v>2</v>
      </c>
      <c r="AH18" s="37">
        <v>2</v>
      </c>
      <c r="AI18" s="37">
        <f>AG18/$AG$20</f>
        <v>0.66666666666666663</v>
      </c>
      <c r="AJ18" s="37">
        <f>LOG(AI18,AH18)</f>
        <v>-0.5849625007211563</v>
      </c>
      <c r="AK18" s="37">
        <f>AI18*AJ18</f>
        <v>-0.38997500048077083</v>
      </c>
    </row>
    <row r="19" spans="1:38">
      <c r="A19" s="36"/>
      <c r="B19" s="36">
        <v>2</v>
      </c>
      <c r="C19" s="36">
        <v>2</v>
      </c>
      <c r="D19" s="36">
        <f>B19/$B$22</f>
        <v>3.3898305084745763E-2</v>
      </c>
      <c r="E19" s="36">
        <f t="shared" si="5"/>
        <v>-4.8826430493618416</v>
      </c>
      <c r="F19" s="36">
        <f t="shared" si="6"/>
        <v>-0.16551332370718108</v>
      </c>
      <c r="G19" s="36"/>
      <c r="I19" s="37"/>
      <c r="J19" s="37">
        <v>1</v>
      </c>
      <c r="K19" s="37">
        <v>2</v>
      </c>
      <c r="L19" s="37">
        <f t="shared" si="27"/>
        <v>7.6923076923076927E-2</v>
      </c>
      <c r="M19" s="37">
        <f>LOG(L19,K19)</f>
        <v>-3.7004397181410922</v>
      </c>
      <c r="N19" s="37">
        <f>L19*M19</f>
        <v>-0.28464920908777636</v>
      </c>
      <c r="O19" s="37"/>
      <c r="Q19" s="36"/>
      <c r="R19" s="36">
        <v>45</v>
      </c>
      <c r="S19" s="36">
        <v>2</v>
      </c>
      <c r="T19" s="36">
        <f t="shared" si="24"/>
        <v>0.63380281690140849</v>
      </c>
      <c r="U19" s="36">
        <f>LOG(T19,S19)</f>
        <v>-0.65789402317500734</v>
      </c>
      <c r="V19" s="36">
        <f t="shared" si="26"/>
        <v>-0.41697508511092019</v>
      </c>
      <c r="W19" s="36"/>
      <c r="Y19" s="37"/>
      <c r="Z19" s="37">
        <v>1</v>
      </c>
      <c r="AA19" s="37">
        <v>2</v>
      </c>
      <c r="AB19" s="37">
        <f t="shared" si="28"/>
        <v>0.33333333333333331</v>
      </c>
      <c r="AC19" s="37">
        <f t="shared" si="29"/>
        <v>-1.5849625007211563</v>
      </c>
      <c r="AD19" s="37">
        <f t="shared" si="30"/>
        <v>-0.52832083357371873</v>
      </c>
      <c r="AE19" s="37"/>
      <c r="AF19" s="37"/>
      <c r="AG19" s="37">
        <v>1</v>
      </c>
      <c r="AH19" s="37">
        <v>2</v>
      </c>
      <c r="AI19" s="37">
        <f>AG19/$AG$20</f>
        <v>0.33333333333333331</v>
      </c>
      <c r="AJ19" s="37">
        <f t="shared" ref="AJ19" si="31">LOG(AI19,AH19)</f>
        <v>-1.5849625007211563</v>
      </c>
      <c r="AK19" s="37">
        <f t="shared" ref="AK19" si="32">AI19*AJ19</f>
        <v>-0.52832083357371873</v>
      </c>
    </row>
    <row r="20" spans="1:38">
      <c r="A20" s="36"/>
      <c r="B20" s="36">
        <v>2</v>
      </c>
      <c r="C20" s="36">
        <v>2</v>
      </c>
      <c r="D20" s="36">
        <f t="shared" si="13"/>
        <v>3.3898305084745763E-2</v>
      </c>
      <c r="E20" s="36">
        <f t="shared" si="5"/>
        <v>-4.8826430493618416</v>
      </c>
      <c r="F20" s="36">
        <f t="shared" si="6"/>
        <v>-0.16551332370718108</v>
      </c>
      <c r="G20" s="36"/>
      <c r="I20" s="37"/>
      <c r="J20" s="37">
        <v>8</v>
      </c>
      <c r="K20" s="37">
        <v>2</v>
      </c>
      <c r="L20" s="37">
        <f>J20/$J$21</f>
        <v>0.61538461538461542</v>
      </c>
      <c r="M20" s="37">
        <f>LOG(L20,K20)</f>
        <v>-0.70043971814109218</v>
      </c>
      <c r="N20" s="37">
        <f t="shared" ref="N20" si="33">L20*M20</f>
        <v>-0.43103982654836442</v>
      </c>
      <c r="O20" s="37"/>
      <c r="Q20" s="36"/>
      <c r="R20" s="36">
        <v>18</v>
      </c>
      <c r="S20" s="36">
        <v>2</v>
      </c>
      <c r="T20" s="36">
        <f t="shared" si="24"/>
        <v>0.25352112676056338</v>
      </c>
      <c r="U20" s="36">
        <f t="shared" ref="U20:U22" si="34">LOG(T20,S20)</f>
        <v>-1.9798221180623699</v>
      </c>
      <c r="V20" s="36">
        <f t="shared" si="26"/>
        <v>-0.50192673415665712</v>
      </c>
      <c r="W20" s="36"/>
      <c r="Y20" s="37" t="s">
        <v>45</v>
      </c>
      <c r="Z20" s="37">
        <f>SUM(Z17:Z19)</f>
        <v>3</v>
      </c>
      <c r="AA20" s="37"/>
      <c r="AB20" s="37"/>
      <c r="AC20" s="37"/>
      <c r="AD20" s="37">
        <f>-SUM(AD17:AD19)</f>
        <v>1.5849625007211561</v>
      </c>
      <c r="AE20" s="37" t="s">
        <v>162</v>
      </c>
      <c r="AF20" s="37" t="s">
        <v>45</v>
      </c>
      <c r="AG20" s="37">
        <f>SUM(AG18:AG19)</f>
        <v>3</v>
      </c>
      <c r="AH20" s="37"/>
      <c r="AI20" s="37"/>
      <c r="AJ20" s="37"/>
      <c r="AK20" s="37">
        <f>-SUM(AK18:AK19)</f>
        <v>0.91829583405448956</v>
      </c>
      <c r="AL20" t="s">
        <v>169</v>
      </c>
    </row>
    <row r="21" spans="1:38">
      <c r="A21" s="36"/>
      <c r="B21" s="36">
        <v>1</v>
      </c>
      <c r="C21" s="36">
        <v>2</v>
      </c>
      <c r="D21" s="36">
        <f>B21/$B$22</f>
        <v>1.6949152542372881E-2</v>
      </c>
      <c r="E21" s="36">
        <f t="shared" si="5"/>
        <v>-5.8826430493618416</v>
      </c>
      <c r="F21" s="36">
        <f t="shared" si="6"/>
        <v>-9.9705814395963419E-2</v>
      </c>
      <c r="G21" s="36"/>
      <c r="I21" s="37" t="s">
        <v>45</v>
      </c>
      <c r="J21" s="37">
        <f>SUM(J16:J20)</f>
        <v>13</v>
      </c>
      <c r="K21" s="37"/>
      <c r="L21" s="37"/>
      <c r="M21" s="37"/>
      <c r="N21" s="37">
        <f>-SUM(N16:N20)</f>
        <v>1.7004397181410922</v>
      </c>
      <c r="O21" s="37" t="s">
        <v>139</v>
      </c>
      <c r="Q21" s="36"/>
      <c r="R21" s="36">
        <v>1</v>
      </c>
      <c r="S21" s="36">
        <v>2</v>
      </c>
      <c r="T21" s="36">
        <f t="shared" si="24"/>
        <v>1.4084507042253521E-2</v>
      </c>
      <c r="U21" s="36">
        <f t="shared" si="34"/>
        <v>-6.1497471195046822</v>
      </c>
      <c r="V21" s="36">
        <f t="shared" si="26"/>
        <v>-8.661615661274201E-2</v>
      </c>
      <c r="W21" s="36"/>
      <c r="Y21" s="37"/>
      <c r="Z21" s="37">
        <v>4</v>
      </c>
      <c r="AA21" s="37">
        <v>2</v>
      </c>
      <c r="AB21" s="37">
        <f>Z21/$Z$24</f>
        <v>0.44444444444444442</v>
      </c>
      <c r="AC21" s="37">
        <f>LOG(AB21,AA21)</f>
        <v>-1.1699250014423124</v>
      </c>
      <c r="AD21" s="37">
        <f>AB21*AC21</f>
        <v>-0.51996666730769436</v>
      </c>
      <c r="AF21" s="36"/>
      <c r="AG21" s="36" t="s">
        <v>41</v>
      </c>
      <c r="AH21" s="36" t="s">
        <v>42</v>
      </c>
      <c r="AI21" s="36" t="s">
        <v>46</v>
      </c>
      <c r="AJ21" s="36" t="s">
        <v>43</v>
      </c>
      <c r="AK21" s="36" t="s">
        <v>44</v>
      </c>
      <c r="AL21" s="36"/>
    </row>
    <row r="22" spans="1:38">
      <c r="A22" s="36" t="s">
        <v>45</v>
      </c>
      <c r="B22" s="36">
        <f>SUM(B9:B21)</f>
        <v>59</v>
      </c>
      <c r="C22" s="36"/>
      <c r="D22" s="36"/>
      <c r="E22" s="36"/>
      <c r="F22" s="36">
        <f>-SUM(F9:F21)</f>
        <v>3.0182134120804571</v>
      </c>
      <c r="G22" s="36" t="s">
        <v>138</v>
      </c>
      <c r="I22" s="37"/>
      <c r="J22" s="37" t="s">
        <v>41</v>
      </c>
      <c r="K22" s="37" t="s">
        <v>42</v>
      </c>
      <c r="L22" s="37" t="s">
        <v>46</v>
      </c>
      <c r="M22" s="37" t="s">
        <v>43</v>
      </c>
      <c r="N22" s="37" t="s">
        <v>44</v>
      </c>
      <c r="O22" s="37"/>
      <c r="Q22" s="36"/>
      <c r="R22" s="36">
        <v>1</v>
      </c>
      <c r="S22" s="36">
        <v>2</v>
      </c>
      <c r="T22" s="36">
        <f t="shared" si="24"/>
        <v>1.4084507042253521E-2</v>
      </c>
      <c r="U22" s="36">
        <f t="shared" si="34"/>
        <v>-6.1497471195046822</v>
      </c>
      <c r="V22" s="36">
        <f t="shared" si="26"/>
        <v>-8.661615661274201E-2</v>
      </c>
      <c r="W22" s="36"/>
      <c r="Y22" s="37"/>
      <c r="Z22" s="37">
        <v>3</v>
      </c>
      <c r="AA22" s="37">
        <v>2</v>
      </c>
      <c r="AB22" s="37">
        <f t="shared" ref="AB22:AB23" si="35">Z22/$Z$24</f>
        <v>0.33333333333333331</v>
      </c>
      <c r="AC22" s="37">
        <f t="shared" ref="AC22:AC23" si="36">LOG(AB22,AA22)</f>
        <v>-1.5849625007211563</v>
      </c>
      <c r="AD22" s="37">
        <f t="shared" ref="AD22:AD23" si="37">AB22*AC22</f>
        <v>-0.52832083357371873</v>
      </c>
      <c r="AF22" s="36"/>
      <c r="AG22" s="36">
        <v>1</v>
      </c>
      <c r="AH22" s="36">
        <v>2</v>
      </c>
      <c r="AI22" s="36">
        <f>AG22/$AG$27</f>
        <v>0.16666666666666666</v>
      </c>
      <c r="AJ22" s="36">
        <f>LOG(AI22,AH22)</f>
        <v>-2.5849625007211561</v>
      </c>
      <c r="AK22" s="36">
        <f>AI22*AJ22</f>
        <v>-0.43082708345352599</v>
      </c>
      <c r="AL22" s="36"/>
    </row>
    <row r="23" spans="1:38">
      <c r="A23" s="36"/>
      <c r="B23" s="36" t="s">
        <v>41</v>
      </c>
      <c r="C23" s="36" t="s">
        <v>42</v>
      </c>
      <c r="D23" s="36" t="s">
        <v>46</v>
      </c>
      <c r="E23" s="36" t="s">
        <v>43</v>
      </c>
      <c r="F23" s="36" t="s">
        <v>44</v>
      </c>
      <c r="G23" s="36"/>
      <c r="I23" s="37"/>
      <c r="J23" s="37">
        <v>1</v>
      </c>
      <c r="K23" s="37">
        <v>2</v>
      </c>
      <c r="L23" s="37">
        <f>J23/$J$27</f>
        <v>3.4482758620689655E-2</v>
      </c>
      <c r="M23" s="37">
        <f>LOG(L23,K23)</f>
        <v>-4.8579809951275728</v>
      </c>
      <c r="N23" s="37">
        <f>L23*M23</f>
        <v>-0.16751658603888181</v>
      </c>
      <c r="O23" s="37"/>
      <c r="Q23" s="36"/>
      <c r="R23" s="36">
        <v>1</v>
      </c>
      <c r="S23" s="36">
        <v>2</v>
      </c>
      <c r="T23" s="36">
        <f t="shared" si="24"/>
        <v>1.4084507042253521E-2</v>
      </c>
      <c r="U23" s="36">
        <f>LOG(T23,S23)</f>
        <v>-6.1497471195046822</v>
      </c>
      <c r="V23" s="36">
        <f t="shared" si="26"/>
        <v>-8.661615661274201E-2</v>
      </c>
      <c r="W23" s="36"/>
      <c r="Y23" s="37"/>
      <c r="Z23" s="37">
        <v>2</v>
      </c>
      <c r="AA23" s="37">
        <v>2</v>
      </c>
      <c r="AB23" s="37">
        <f t="shared" si="35"/>
        <v>0.22222222222222221</v>
      </c>
      <c r="AC23" s="37">
        <f t="shared" si="36"/>
        <v>-2.1699250014423126</v>
      </c>
      <c r="AD23" s="37">
        <f t="shared" si="37"/>
        <v>-0.48220555587606945</v>
      </c>
      <c r="AF23" s="36"/>
      <c r="AG23" s="36">
        <v>1</v>
      </c>
      <c r="AH23" s="36">
        <v>2</v>
      </c>
      <c r="AI23" s="36">
        <f t="shared" ref="AI23:AI26" si="38">AG23/$AG$27</f>
        <v>0.16666666666666666</v>
      </c>
      <c r="AJ23" s="36">
        <f t="shared" ref="AJ23:AJ24" si="39">LOG(AI23,AH23)</f>
        <v>-2.5849625007211561</v>
      </c>
      <c r="AK23" s="36">
        <f t="shared" ref="AK23:AK26" si="40">AI23*AJ23</f>
        <v>-0.43082708345352599</v>
      </c>
      <c r="AL23" s="36"/>
    </row>
    <row r="24" spans="1:38">
      <c r="A24" s="36"/>
      <c r="B24" s="36">
        <v>2</v>
      </c>
      <c r="C24" s="36">
        <v>2</v>
      </c>
      <c r="D24" s="36">
        <f>B24/$B$27</f>
        <v>0.4</v>
      </c>
      <c r="E24" s="36">
        <f>LOG(D24,C24)</f>
        <v>-1.3219280948873622</v>
      </c>
      <c r="F24" s="36">
        <f>D24*E24</f>
        <v>-0.52877123795494485</v>
      </c>
      <c r="G24" s="36"/>
      <c r="I24" s="37"/>
      <c r="J24" s="37">
        <v>2</v>
      </c>
      <c r="K24" s="37">
        <v>2</v>
      </c>
      <c r="L24" s="37">
        <f t="shared" ref="L24:L26" si="41">J24/$J$27</f>
        <v>6.8965517241379309E-2</v>
      </c>
      <c r="M24" s="37">
        <f t="shared" ref="M24:M25" si="42">LOG(L24,K24)</f>
        <v>-3.8579809951275723</v>
      </c>
      <c r="N24" s="37">
        <f t="shared" ref="N24:N25" si="43">L24*M24</f>
        <v>-0.26606765483638428</v>
      </c>
      <c r="O24" s="37"/>
      <c r="Q24" s="36"/>
      <c r="R24" s="36">
        <v>1</v>
      </c>
      <c r="S24" s="36">
        <v>2</v>
      </c>
      <c r="T24" s="36">
        <f t="shared" si="24"/>
        <v>1.4084507042253521E-2</v>
      </c>
      <c r="U24" s="36">
        <f t="shared" ref="U24" si="44">LOG(T24,S24)</f>
        <v>-6.1497471195046822</v>
      </c>
      <c r="V24" s="36">
        <f t="shared" si="26"/>
        <v>-8.661615661274201E-2</v>
      </c>
      <c r="W24" s="36"/>
      <c r="Y24" s="37" t="s">
        <v>45</v>
      </c>
      <c r="Z24" s="37">
        <f>SUM(Z21:Z23)</f>
        <v>9</v>
      </c>
      <c r="AA24" s="37"/>
      <c r="AB24" s="37"/>
      <c r="AC24" s="37"/>
      <c r="AD24" s="37">
        <f>-SUM(AD21:AD23)</f>
        <v>1.5304930567574824</v>
      </c>
      <c r="AE24" t="s">
        <v>164</v>
      </c>
      <c r="AF24" s="36"/>
      <c r="AG24" s="36">
        <v>2</v>
      </c>
      <c r="AH24" s="36">
        <v>2</v>
      </c>
      <c r="AI24" s="36">
        <f t="shared" si="38"/>
        <v>0.33333333333333331</v>
      </c>
      <c r="AJ24" s="36">
        <f t="shared" si="39"/>
        <v>-1.5849625007211563</v>
      </c>
      <c r="AK24" s="36">
        <f t="shared" si="40"/>
        <v>-0.52832083357371873</v>
      </c>
      <c r="AL24" s="36"/>
    </row>
    <row r="25" spans="1:38">
      <c r="A25" s="36"/>
      <c r="B25" s="36">
        <v>2</v>
      </c>
      <c r="C25" s="36">
        <v>2</v>
      </c>
      <c r="D25" s="36">
        <f t="shared" ref="D25:D26" si="45">B25/$B$27</f>
        <v>0.4</v>
      </c>
      <c r="E25" s="36">
        <f>LOG(D25,C25)</f>
        <v>-1.3219280948873622</v>
      </c>
      <c r="F25" s="36">
        <f t="shared" ref="F25:F26" si="46">D25*E25</f>
        <v>-0.52877123795494485</v>
      </c>
      <c r="G25" s="36"/>
      <c r="I25" s="37"/>
      <c r="J25" s="37">
        <v>1</v>
      </c>
      <c r="K25" s="37">
        <v>2</v>
      </c>
      <c r="L25" s="37">
        <f t="shared" si="41"/>
        <v>3.4482758620689655E-2</v>
      </c>
      <c r="M25" s="37">
        <f t="shared" si="42"/>
        <v>-4.8579809951275728</v>
      </c>
      <c r="N25" s="37">
        <f t="shared" si="43"/>
        <v>-0.16751658603888181</v>
      </c>
      <c r="O25" s="37"/>
      <c r="Q25" s="36" t="s">
        <v>45</v>
      </c>
      <c r="R25" s="36">
        <f>SUM(R16:R24)</f>
        <v>71</v>
      </c>
      <c r="S25" s="36"/>
      <c r="T25" s="36"/>
      <c r="U25" s="36"/>
      <c r="V25" s="36">
        <f>-SUM(V16:V24)</f>
        <v>1.583662058085006</v>
      </c>
      <c r="W25" s="36" t="s">
        <v>156</v>
      </c>
      <c r="Y25" s="37"/>
      <c r="Z25" s="37">
        <v>3</v>
      </c>
      <c r="AA25" s="37">
        <v>2</v>
      </c>
      <c r="AB25" s="37">
        <f>Z25/$Z$28</f>
        <v>0.5</v>
      </c>
      <c r="AC25" s="37">
        <f>LOG(AB25,AA25)</f>
        <v>-1</v>
      </c>
      <c r="AD25" s="37">
        <f>AB25*AC25</f>
        <v>-0.5</v>
      </c>
      <c r="AF25" s="36"/>
      <c r="AG25" s="36">
        <v>1</v>
      </c>
      <c r="AH25" s="36">
        <v>2</v>
      </c>
      <c r="AI25" s="36">
        <f t="shared" si="38"/>
        <v>0.16666666666666666</v>
      </c>
      <c r="AJ25" s="36">
        <f>LOG(AI25,AH25)</f>
        <v>-2.5849625007211561</v>
      </c>
      <c r="AK25" s="36">
        <f t="shared" si="40"/>
        <v>-0.43082708345352599</v>
      </c>
      <c r="AL25" s="36"/>
    </row>
    <row r="26" spans="1:38">
      <c r="A26" s="36"/>
      <c r="B26" s="36">
        <v>1</v>
      </c>
      <c r="C26" s="36">
        <v>2</v>
      </c>
      <c r="D26" s="36">
        <f t="shared" si="45"/>
        <v>0.2</v>
      </c>
      <c r="E26" s="36">
        <f t="shared" ref="E26" si="47">LOG(D26,C26)</f>
        <v>-2.3219280948873622</v>
      </c>
      <c r="F26" s="36">
        <f t="shared" si="46"/>
        <v>-0.46438561897747244</v>
      </c>
      <c r="G26" s="36"/>
      <c r="I26" s="37"/>
      <c r="J26" s="37">
        <v>25</v>
      </c>
      <c r="K26" s="37">
        <v>2</v>
      </c>
      <c r="L26" s="37">
        <f t="shared" si="41"/>
        <v>0.86206896551724133</v>
      </c>
      <c r="M26" s="37">
        <f>LOG(L26,K26)</f>
        <v>-0.2141248053528475</v>
      </c>
      <c r="N26" s="37">
        <f>L26*M26</f>
        <v>-0.18459034944210989</v>
      </c>
      <c r="O26" s="37"/>
      <c r="Q26" s="37"/>
      <c r="R26" s="37" t="s">
        <v>41</v>
      </c>
      <c r="S26" s="37" t="s">
        <v>42</v>
      </c>
      <c r="T26" s="37" t="s">
        <v>46</v>
      </c>
      <c r="U26" s="37" t="s">
        <v>43</v>
      </c>
      <c r="V26" s="37" t="s">
        <v>44</v>
      </c>
      <c r="Y26" s="37"/>
      <c r="Z26" s="37">
        <v>1</v>
      </c>
      <c r="AA26" s="37">
        <v>2</v>
      </c>
      <c r="AB26" s="37">
        <f t="shared" ref="AB26:AB27" si="48">Z26/$Z$28</f>
        <v>0.16666666666666666</v>
      </c>
      <c r="AC26" s="37">
        <f t="shared" ref="AC26:AC27" si="49">LOG(AB26,AA26)</f>
        <v>-2.5849625007211561</v>
      </c>
      <c r="AD26" s="37">
        <f t="shared" ref="AD26:AD27" si="50">AB26*AC26</f>
        <v>-0.43082708345352599</v>
      </c>
      <c r="AF26" s="36"/>
      <c r="AG26" s="36">
        <v>1</v>
      </c>
      <c r="AH26" s="36">
        <v>2</v>
      </c>
      <c r="AI26" s="36">
        <f t="shared" si="38"/>
        <v>0.16666666666666666</v>
      </c>
      <c r="AJ26" s="36">
        <f t="shared" ref="AJ26" si="51">LOG(AI26,AH26)</f>
        <v>-2.5849625007211561</v>
      </c>
      <c r="AK26" s="36">
        <f t="shared" si="40"/>
        <v>-0.43082708345352599</v>
      </c>
      <c r="AL26" s="36"/>
    </row>
    <row r="27" spans="1:38">
      <c r="A27" s="36" t="s">
        <v>45</v>
      </c>
      <c r="B27" s="36">
        <f>SUM(B24:B26)</f>
        <v>5</v>
      </c>
      <c r="C27" s="36"/>
      <c r="D27" s="36"/>
      <c r="E27" s="36"/>
      <c r="F27" s="36">
        <f>-SUM(F24:F26)</f>
        <v>1.5219280948873621</v>
      </c>
      <c r="G27" s="36" t="s">
        <v>47</v>
      </c>
      <c r="I27" s="37" t="s">
        <v>45</v>
      </c>
      <c r="J27" s="37">
        <f>SUM(J23:J26)</f>
        <v>29</v>
      </c>
      <c r="K27" s="37"/>
      <c r="L27" s="37"/>
      <c r="M27" s="37"/>
      <c r="N27" s="37">
        <f>-SUM(N23:N26)</f>
        <v>0.78569117635625774</v>
      </c>
      <c r="O27" s="37" t="s">
        <v>140</v>
      </c>
      <c r="Q27" s="37"/>
      <c r="R27" s="37">
        <v>1</v>
      </c>
      <c r="S27" s="37">
        <v>2</v>
      </c>
      <c r="T27" s="37">
        <f>R27/$R$32</f>
        <v>4.7619047619047616E-2</v>
      </c>
      <c r="U27" s="37">
        <f>LOG(T27,S27)</f>
        <v>-4.3923174227787607</v>
      </c>
      <c r="V27" s="37">
        <f>T27*U27</f>
        <v>-0.20915797251327431</v>
      </c>
      <c r="Y27" s="37"/>
      <c r="Z27" s="37">
        <v>2</v>
      </c>
      <c r="AA27" s="37">
        <v>2</v>
      </c>
      <c r="AB27" s="37">
        <f t="shared" si="48"/>
        <v>0.33333333333333331</v>
      </c>
      <c r="AC27" s="37">
        <f t="shared" si="49"/>
        <v>-1.5849625007211563</v>
      </c>
      <c r="AD27" s="37">
        <f t="shared" si="50"/>
        <v>-0.52832083357371873</v>
      </c>
      <c r="AF27" s="36" t="s">
        <v>45</v>
      </c>
      <c r="AG27" s="36">
        <f>SUM(AG22:AG26)</f>
        <v>6</v>
      </c>
      <c r="AH27" s="36"/>
      <c r="AI27" s="36"/>
      <c r="AJ27" s="36"/>
      <c r="AK27" s="36">
        <f>-SUM(AK22:AK26)</f>
        <v>2.2516291673878226</v>
      </c>
      <c r="AL27" s="36" t="s">
        <v>170</v>
      </c>
    </row>
    <row r="28" spans="1:38">
      <c r="A28" s="36"/>
      <c r="B28" s="36" t="s">
        <v>41</v>
      </c>
      <c r="C28" s="36" t="s">
        <v>42</v>
      </c>
      <c r="D28" s="36" t="s">
        <v>46</v>
      </c>
      <c r="E28" s="36" t="s">
        <v>43</v>
      </c>
      <c r="F28" s="36" t="s">
        <v>44</v>
      </c>
      <c r="G28" s="36"/>
      <c r="I28" s="36"/>
      <c r="J28" s="36" t="s">
        <v>41</v>
      </c>
      <c r="K28" s="36" t="s">
        <v>42</v>
      </c>
      <c r="L28" s="36" t="s">
        <v>46</v>
      </c>
      <c r="M28" s="36" t="s">
        <v>43</v>
      </c>
      <c r="N28" s="36" t="s">
        <v>44</v>
      </c>
      <c r="O28" s="36"/>
      <c r="Q28" s="37"/>
      <c r="R28" s="37">
        <v>16</v>
      </c>
      <c r="S28" s="37">
        <v>2</v>
      </c>
      <c r="T28" s="37">
        <f t="shared" ref="T28:T31" si="52">R28/$R$32</f>
        <v>0.76190476190476186</v>
      </c>
      <c r="U28" s="37">
        <f t="shared" ref="U28:U29" si="53">LOG(T28,S28)</f>
        <v>-0.39231742277876036</v>
      </c>
      <c r="V28" s="37">
        <f t="shared" ref="V28:V29" si="54">T28*U28</f>
        <v>-0.29890851259334122</v>
      </c>
      <c r="Y28" s="37" t="s">
        <v>45</v>
      </c>
      <c r="Z28" s="37">
        <f>SUM(Z25:Z27)</f>
        <v>6</v>
      </c>
      <c r="AA28" s="37"/>
      <c r="AB28" s="37"/>
      <c r="AC28" s="37"/>
      <c r="AD28" s="37">
        <f>-SUM(AD25:AD27)</f>
        <v>1.4591479170272446</v>
      </c>
      <c r="AE28" t="s">
        <v>163</v>
      </c>
      <c r="AF28" s="37"/>
      <c r="AG28" s="37" t="s">
        <v>41</v>
      </c>
      <c r="AH28" s="37" t="s">
        <v>42</v>
      </c>
      <c r="AI28" s="37" t="s">
        <v>46</v>
      </c>
      <c r="AJ28" s="37" t="s">
        <v>43</v>
      </c>
      <c r="AK28" s="37" t="s">
        <v>44</v>
      </c>
      <c r="AL28" s="37"/>
    </row>
    <row r="29" spans="1:38">
      <c r="A29" s="36"/>
      <c r="B29" s="36">
        <v>3</v>
      </c>
      <c r="C29" s="36">
        <v>2</v>
      </c>
      <c r="D29" s="36">
        <f>B29/$B$33</f>
        <v>0.15789473684210525</v>
      </c>
      <c r="E29" s="36">
        <f>LOG(D29,C29)</f>
        <v>-2.6629650127224296</v>
      </c>
      <c r="F29" s="36">
        <f>D29*E29</f>
        <v>-0.42046815990354147</v>
      </c>
      <c r="G29" s="36"/>
      <c r="I29" s="36"/>
      <c r="J29" s="36">
        <v>3</v>
      </c>
      <c r="K29" s="36">
        <v>2</v>
      </c>
      <c r="L29" s="36">
        <f>J29/$J$37</f>
        <v>8.8235294117647065E-2</v>
      </c>
      <c r="M29" s="36">
        <f>LOG(L29,K29)</f>
        <v>-3.502500340529183</v>
      </c>
      <c r="N29" s="36">
        <f>L29*M29</f>
        <v>-0.30904414769375144</v>
      </c>
      <c r="O29" s="36"/>
      <c r="Q29" s="37"/>
      <c r="R29" s="37">
        <v>2</v>
      </c>
      <c r="S29" s="37">
        <v>2</v>
      </c>
      <c r="T29" s="37">
        <f t="shared" si="52"/>
        <v>9.5238095238095233E-2</v>
      </c>
      <c r="U29" s="37">
        <f t="shared" si="53"/>
        <v>-3.3923174227787602</v>
      </c>
      <c r="V29" s="37">
        <f t="shared" si="54"/>
        <v>-0.32307784978845333</v>
      </c>
      <c r="Y29" s="37"/>
      <c r="Z29" s="37" t="s">
        <v>41</v>
      </c>
      <c r="AA29" s="37" t="s">
        <v>42</v>
      </c>
      <c r="AB29" s="37" t="s">
        <v>46</v>
      </c>
      <c r="AC29" s="37" t="s">
        <v>43</v>
      </c>
      <c r="AD29" s="37" t="s">
        <v>44</v>
      </c>
      <c r="AE29" s="37"/>
      <c r="AF29" s="37"/>
      <c r="AG29" s="37">
        <v>1</v>
      </c>
      <c r="AH29" s="37">
        <v>2</v>
      </c>
      <c r="AI29" s="37">
        <f>AG29/$AG$33</f>
        <v>0.2</v>
      </c>
      <c r="AJ29" s="37">
        <f>LOG(AI29,AH29)</f>
        <v>-2.3219280948873622</v>
      </c>
      <c r="AK29" s="37">
        <f>AI29*AJ29</f>
        <v>-0.46438561897747244</v>
      </c>
      <c r="AL29" s="37"/>
    </row>
    <row r="30" spans="1:38">
      <c r="A30" s="36"/>
      <c r="B30" s="36">
        <v>1</v>
      </c>
      <c r="C30" s="36">
        <v>2</v>
      </c>
      <c r="D30" s="36">
        <f t="shared" ref="D30:D32" si="55">B30/$B$33</f>
        <v>5.2631578947368418E-2</v>
      </c>
      <c r="E30" s="36">
        <f t="shared" ref="E30:E31" si="56">LOG(D30,C30)</f>
        <v>-4.2479275134435861</v>
      </c>
      <c r="F30" s="36">
        <f t="shared" ref="F30:F32" si="57">D30*E30</f>
        <v>-0.22357513228650452</v>
      </c>
      <c r="G30" s="36"/>
      <c r="I30" s="36"/>
      <c r="J30" s="36">
        <v>2</v>
      </c>
      <c r="K30" s="36">
        <v>2</v>
      </c>
      <c r="L30" s="36">
        <f t="shared" ref="L30:L36" si="58">J30/$J$37</f>
        <v>5.8823529411764705E-2</v>
      </c>
      <c r="M30" s="36">
        <f t="shared" ref="M30:M31" si="59">LOG(L30,K30)</f>
        <v>-4.08746284125034</v>
      </c>
      <c r="N30" s="36">
        <f t="shared" ref="N30:N36" si="60">L30*M30</f>
        <v>-0.2404389906617847</v>
      </c>
      <c r="O30" s="36"/>
      <c r="Q30" s="37"/>
      <c r="R30" s="37">
        <v>1</v>
      </c>
      <c r="S30" s="37">
        <v>2</v>
      </c>
      <c r="T30" s="37">
        <f t="shared" si="52"/>
        <v>4.7619047619047616E-2</v>
      </c>
      <c r="U30" s="37">
        <f>LOG(T30,S30)</f>
        <v>-4.3923174227787607</v>
      </c>
      <c r="V30" s="37">
        <f>T30*U30</f>
        <v>-0.20915797251327431</v>
      </c>
      <c r="Y30" s="37"/>
      <c r="Z30" s="37">
        <v>1</v>
      </c>
      <c r="AA30" s="37">
        <v>2</v>
      </c>
      <c r="AB30" s="37">
        <f>Z30/$Z$34</f>
        <v>9.0909090909090912E-2</v>
      </c>
      <c r="AC30" s="37">
        <f>LOG(AB30,AA30)</f>
        <v>-3.4594316186372978</v>
      </c>
      <c r="AD30" s="37">
        <f>AB30*AC30</f>
        <v>-0.31449378351248164</v>
      </c>
      <c r="AE30" s="37"/>
      <c r="AF30" s="37"/>
      <c r="AG30" s="37">
        <v>2</v>
      </c>
      <c r="AH30" s="37">
        <v>2</v>
      </c>
      <c r="AI30" s="37">
        <f t="shared" ref="AI30:AI32" si="61">AG30/$AG$33</f>
        <v>0.4</v>
      </c>
      <c r="AJ30" s="37">
        <f t="shared" ref="AJ30:AJ31" si="62">LOG(AI30,AH30)</f>
        <v>-1.3219280948873622</v>
      </c>
      <c r="AK30" s="37">
        <f t="shared" ref="AK30:AK31" si="63">AI30*AJ30</f>
        <v>-0.52877123795494485</v>
      </c>
      <c r="AL30" s="37"/>
    </row>
    <row r="31" spans="1:38">
      <c r="A31" s="36"/>
      <c r="B31" s="36">
        <v>14</v>
      </c>
      <c r="C31" s="36">
        <v>2</v>
      </c>
      <c r="D31" s="36">
        <f t="shared" si="55"/>
        <v>0.73684210526315785</v>
      </c>
      <c r="E31" s="36">
        <f t="shared" si="56"/>
        <v>-0.44057259138598148</v>
      </c>
      <c r="F31" s="36">
        <f t="shared" si="57"/>
        <v>-0.32463243575809159</v>
      </c>
      <c r="G31" s="36"/>
      <c r="I31" s="36"/>
      <c r="J31" s="36">
        <v>7</v>
      </c>
      <c r="K31" s="36">
        <v>2</v>
      </c>
      <c r="L31" s="36">
        <f t="shared" si="58"/>
        <v>0.20588235294117646</v>
      </c>
      <c r="M31" s="36">
        <f t="shared" si="59"/>
        <v>-2.2801079191927354</v>
      </c>
      <c r="N31" s="36">
        <f t="shared" si="60"/>
        <v>-0.46943398336321018</v>
      </c>
      <c r="O31" s="36"/>
      <c r="Q31" s="37"/>
      <c r="R31" s="37">
        <v>1</v>
      </c>
      <c r="S31" s="37">
        <v>2</v>
      </c>
      <c r="T31" s="37">
        <f t="shared" si="52"/>
        <v>4.7619047619047616E-2</v>
      </c>
      <c r="U31" s="37">
        <f>LOG(T31,S31)</f>
        <v>-4.3923174227787607</v>
      </c>
      <c r="V31" s="37">
        <f t="shared" ref="V31" si="64">T31*U31</f>
        <v>-0.20915797251327431</v>
      </c>
      <c r="Y31" s="37"/>
      <c r="Z31" s="37">
        <v>1</v>
      </c>
      <c r="AA31" s="37">
        <v>2</v>
      </c>
      <c r="AB31" s="37">
        <f t="shared" ref="AB31:AB32" si="65">Z31/$Z$34</f>
        <v>9.0909090909090912E-2</v>
      </c>
      <c r="AC31" s="37">
        <f t="shared" ref="AC31:AC32" si="66">LOG(AB31,AA31)</f>
        <v>-3.4594316186372978</v>
      </c>
      <c r="AD31" s="37">
        <f t="shared" ref="AD31:AD32" si="67">AB31*AC31</f>
        <v>-0.31449378351248164</v>
      </c>
      <c r="AE31" s="37"/>
      <c r="AF31" s="37"/>
      <c r="AG31" s="37">
        <v>1</v>
      </c>
      <c r="AH31" s="37">
        <v>2</v>
      </c>
      <c r="AI31" s="37">
        <f t="shared" si="61"/>
        <v>0.2</v>
      </c>
      <c r="AJ31" s="37">
        <f t="shared" si="62"/>
        <v>-2.3219280948873622</v>
      </c>
      <c r="AK31" s="37">
        <f t="shared" si="63"/>
        <v>-0.46438561897747244</v>
      </c>
      <c r="AL31" s="37"/>
    </row>
    <row r="32" spans="1:38">
      <c r="A32" s="36"/>
      <c r="B32" s="36">
        <v>1</v>
      </c>
      <c r="C32" s="36">
        <v>2</v>
      </c>
      <c r="D32" s="36">
        <f t="shared" si="55"/>
        <v>5.2631578947368418E-2</v>
      </c>
      <c r="E32" s="36">
        <f>LOG(D32,C32)</f>
        <v>-4.2479275134435861</v>
      </c>
      <c r="F32" s="36">
        <f t="shared" si="57"/>
        <v>-0.22357513228650452</v>
      </c>
      <c r="G32" s="36"/>
      <c r="I32" s="36"/>
      <c r="J32" s="36">
        <v>5</v>
      </c>
      <c r="K32" s="36">
        <v>2</v>
      </c>
      <c r="L32" s="36">
        <f t="shared" si="58"/>
        <v>0.14705882352941177</v>
      </c>
      <c r="M32" s="36">
        <f>LOG(L32,K32)</f>
        <v>-2.7655347463629774</v>
      </c>
      <c r="N32" s="36">
        <f t="shared" si="60"/>
        <v>-0.4066962862298496</v>
      </c>
      <c r="O32" s="36"/>
      <c r="Q32" s="37" t="s">
        <v>45</v>
      </c>
      <c r="R32" s="37">
        <f>SUM(R27:R31)</f>
        <v>21</v>
      </c>
      <c r="S32" s="37"/>
      <c r="T32" s="37"/>
      <c r="U32" s="37"/>
      <c r="V32" s="37">
        <f>-SUM(V27:V31)</f>
        <v>1.2494602799216177</v>
      </c>
      <c r="W32" t="s">
        <v>155</v>
      </c>
      <c r="Y32" s="37"/>
      <c r="Z32" s="37">
        <v>3</v>
      </c>
      <c r="AA32" s="37">
        <v>2</v>
      </c>
      <c r="AB32" s="37">
        <f t="shared" si="65"/>
        <v>0.27272727272727271</v>
      </c>
      <c r="AC32" s="37">
        <f t="shared" si="66"/>
        <v>-1.8744691179161412</v>
      </c>
      <c r="AD32" s="37">
        <f t="shared" si="67"/>
        <v>-0.51121885034076575</v>
      </c>
      <c r="AE32" s="37"/>
      <c r="AF32" s="37"/>
      <c r="AG32" s="37">
        <v>1</v>
      </c>
      <c r="AH32" s="37">
        <v>2</v>
      </c>
      <c r="AI32" s="37">
        <f t="shared" si="61"/>
        <v>0.2</v>
      </c>
      <c r="AJ32" s="37">
        <f>LOG(AI32,AH32)</f>
        <v>-2.3219280948873622</v>
      </c>
      <c r="AK32" s="37">
        <f>AI32*AJ32</f>
        <v>-0.46438561897747244</v>
      </c>
      <c r="AL32" s="37"/>
    </row>
    <row r="33" spans="1:38">
      <c r="A33" s="36" t="s">
        <v>45</v>
      </c>
      <c r="B33" s="36">
        <f>SUM(B29:B32)</f>
        <v>19</v>
      </c>
      <c r="C33" s="36"/>
      <c r="D33" s="36"/>
      <c r="E33" s="36"/>
      <c r="F33" s="36">
        <f>-SUM(F29:F32)</f>
        <v>1.192250860234642</v>
      </c>
      <c r="G33" s="36" t="s">
        <v>48</v>
      </c>
      <c r="I33" s="36"/>
      <c r="J33" s="36">
        <v>10</v>
      </c>
      <c r="K33" s="36">
        <v>2</v>
      </c>
      <c r="L33" s="36">
        <f t="shared" si="58"/>
        <v>0.29411764705882354</v>
      </c>
      <c r="M33" s="36">
        <f t="shared" ref="M33:M35" si="68">LOG(L33,K33)</f>
        <v>-1.7655347463629771</v>
      </c>
      <c r="N33" s="36">
        <f t="shared" si="60"/>
        <v>-0.51927492540087561</v>
      </c>
      <c r="O33" s="36"/>
      <c r="Q33" s="37"/>
      <c r="R33" s="37">
        <v>2</v>
      </c>
      <c r="S33" s="37">
        <v>2</v>
      </c>
      <c r="T33" s="37">
        <f>R33/$R$36</f>
        <v>0.4</v>
      </c>
      <c r="U33" s="37">
        <f>LOG(T33,S33)</f>
        <v>-1.3219280948873622</v>
      </c>
      <c r="V33" s="37">
        <f>T33*U33</f>
        <v>-0.52877123795494485</v>
      </c>
      <c r="Y33" s="37"/>
      <c r="Z33" s="37">
        <v>6</v>
      </c>
      <c r="AA33" s="37">
        <v>2</v>
      </c>
      <c r="AB33" s="37">
        <f>Z33/$Z$34</f>
        <v>0.54545454545454541</v>
      </c>
      <c r="AC33" s="37">
        <f>LOG(AB33,AA33)</f>
        <v>-0.87446911791614124</v>
      </c>
      <c r="AD33" s="37">
        <f>AB33*AC33</f>
        <v>-0.47698315522698609</v>
      </c>
      <c r="AE33" s="37"/>
      <c r="AF33" s="37" t="s">
        <v>45</v>
      </c>
      <c r="AG33" s="37">
        <f>SUM(AG29:AG32)</f>
        <v>5</v>
      </c>
      <c r="AH33" s="37"/>
      <c r="AI33" s="37"/>
      <c r="AJ33" s="37"/>
      <c r="AK33" s="37">
        <f>-SUM(AK29:AK32)</f>
        <v>1.9219280948873623</v>
      </c>
      <c r="AL33" s="37" t="s">
        <v>171</v>
      </c>
    </row>
    <row r="34" spans="1:38">
      <c r="A34" s="36"/>
      <c r="B34" s="36" t="s">
        <v>41</v>
      </c>
      <c r="C34" s="36" t="s">
        <v>42</v>
      </c>
      <c r="D34" s="36" t="s">
        <v>46</v>
      </c>
      <c r="E34" s="36" t="s">
        <v>43</v>
      </c>
      <c r="F34" s="36" t="s">
        <v>44</v>
      </c>
      <c r="G34" s="36"/>
      <c r="I34" s="36"/>
      <c r="J34" s="36">
        <v>3</v>
      </c>
      <c r="K34" s="36">
        <v>2</v>
      </c>
      <c r="L34" s="36">
        <f t="shared" si="58"/>
        <v>8.8235294117647065E-2</v>
      </c>
      <c r="M34" s="36">
        <f t="shared" si="68"/>
        <v>-3.502500340529183</v>
      </c>
      <c r="N34" s="36">
        <f t="shared" si="60"/>
        <v>-0.30904414769375144</v>
      </c>
      <c r="O34" s="36"/>
      <c r="Q34" s="37"/>
      <c r="R34" s="37">
        <v>1</v>
      </c>
      <c r="S34" s="37">
        <v>2</v>
      </c>
      <c r="T34" s="37">
        <f t="shared" ref="T34:T35" si="69">R34/$R$36</f>
        <v>0.2</v>
      </c>
      <c r="U34" s="37">
        <f t="shared" ref="U34:U35" si="70">LOG(T34,S34)</f>
        <v>-2.3219280948873622</v>
      </c>
      <c r="V34" s="37">
        <f t="shared" ref="V34:V35" si="71">T34*U34</f>
        <v>-0.46438561897747244</v>
      </c>
      <c r="Y34" s="37" t="s">
        <v>45</v>
      </c>
      <c r="Z34" s="37">
        <f>SUM(Z30:Z33)</f>
        <v>11</v>
      </c>
      <c r="AA34" s="37"/>
      <c r="AB34" s="37"/>
      <c r="AC34" s="37"/>
      <c r="AD34" s="37">
        <f>-SUM(AD30:AD33)</f>
        <v>1.6171895725927152</v>
      </c>
      <c r="AE34" s="37" t="s">
        <v>165</v>
      </c>
      <c r="AF34" s="37"/>
      <c r="AG34" s="37" t="s">
        <v>41</v>
      </c>
      <c r="AH34" s="37" t="s">
        <v>42</v>
      </c>
      <c r="AI34" s="37" t="s">
        <v>46</v>
      </c>
      <c r="AJ34" s="37" t="s">
        <v>43</v>
      </c>
      <c r="AK34" s="37" t="s">
        <v>44</v>
      </c>
      <c r="AL34" s="37"/>
    </row>
    <row r="35" spans="1:38">
      <c r="A35" s="36"/>
      <c r="B35" s="36">
        <v>1</v>
      </c>
      <c r="C35" s="36">
        <v>2</v>
      </c>
      <c r="D35" s="36">
        <f>B35/$B$38</f>
        <v>0.16666666666666666</v>
      </c>
      <c r="E35" s="36">
        <f>LOG(D35,C35)</f>
        <v>-2.5849625007211561</v>
      </c>
      <c r="F35" s="36">
        <f>D35*E35</f>
        <v>-0.43082708345352599</v>
      </c>
      <c r="G35" s="36"/>
      <c r="I35" s="36"/>
      <c r="J35" s="36">
        <v>3</v>
      </c>
      <c r="K35" s="36">
        <v>2</v>
      </c>
      <c r="L35" s="36">
        <f t="shared" si="58"/>
        <v>8.8235294117647065E-2</v>
      </c>
      <c r="M35" s="36">
        <f t="shared" si="68"/>
        <v>-3.502500340529183</v>
      </c>
      <c r="N35" s="36">
        <f t="shared" si="60"/>
        <v>-0.30904414769375144</v>
      </c>
      <c r="O35" s="36"/>
      <c r="Q35" s="37"/>
      <c r="R35" s="37">
        <v>2</v>
      </c>
      <c r="S35" s="37">
        <v>2</v>
      </c>
      <c r="T35" s="37">
        <f t="shared" si="69"/>
        <v>0.4</v>
      </c>
      <c r="U35" s="37">
        <f t="shared" si="70"/>
        <v>-1.3219280948873622</v>
      </c>
      <c r="V35" s="37">
        <f t="shared" si="71"/>
        <v>-0.52877123795494485</v>
      </c>
      <c r="Y35" s="36"/>
      <c r="Z35" s="36" t="s">
        <v>41</v>
      </c>
      <c r="AA35" s="36" t="s">
        <v>42</v>
      </c>
      <c r="AB35" s="36" t="s">
        <v>46</v>
      </c>
      <c r="AC35" s="36" t="s">
        <v>43</v>
      </c>
      <c r="AD35" s="36" t="s">
        <v>44</v>
      </c>
      <c r="AE35" s="36"/>
      <c r="AF35" s="37"/>
      <c r="AG35" s="37">
        <v>1</v>
      </c>
      <c r="AH35" s="37">
        <v>2</v>
      </c>
      <c r="AI35" s="37">
        <f>AG35/$AG$38</f>
        <v>0.16666666666666666</v>
      </c>
      <c r="AJ35" s="37">
        <f>LOG(AI35,AH35)</f>
        <v>-2.5849625007211561</v>
      </c>
      <c r="AK35" s="37">
        <f>AI35*AJ35</f>
        <v>-0.43082708345352599</v>
      </c>
      <c r="AL35" s="37"/>
    </row>
    <row r="36" spans="1:38">
      <c r="A36" s="36"/>
      <c r="B36" s="36">
        <v>4</v>
      </c>
      <c r="C36" s="36">
        <v>2</v>
      </c>
      <c r="D36" s="36">
        <f>B36/$B$38</f>
        <v>0.66666666666666663</v>
      </c>
      <c r="E36" s="36">
        <f>LOG(D36,C36)</f>
        <v>-0.5849625007211563</v>
      </c>
      <c r="F36" s="36">
        <f t="shared" ref="F36:F37" si="72">D36*E36</f>
        <v>-0.38997500048077083</v>
      </c>
      <c r="G36" s="36"/>
      <c r="I36" s="36"/>
      <c r="J36" s="36">
        <v>1</v>
      </c>
      <c r="K36" s="36">
        <v>2</v>
      </c>
      <c r="L36" s="36">
        <f t="shared" si="58"/>
        <v>2.9411764705882353E-2</v>
      </c>
      <c r="M36" s="36">
        <f>LOG(L36,K36)</f>
        <v>-5.08746284125034</v>
      </c>
      <c r="N36" s="36">
        <f t="shared" si="60"/>
        <v>-0.14963126003677471</v>
      </c>
      <c r="O36" s="36"/>
      <c r="Q36" s="37" t="s">
        <v>45</v>
      </c>
      <c r="R36" s="37">
        <f>SUM(R33:R35)</f>
        <v>5</v>
      </c>
      <c r="S36" s="37"/>
      <c r="T36" s="37"/>
      <c r="U36" s="37"/>
      <c r="V36" s="37">
        <f>-SUM(V33:V35)</f>
        <v>1.5219280948873621</v>
      </c>
      <c r="W36" t="s">
        <v>157</v>
      </c>
      <c r="Y36" s="36"/>
      <c r="Z36" s="36">
        <v>1</v>
      </c>
      <c r="AA36" s="36">
        <v>2</v>
      </c>
      <c r="AB36" s="36">
        <f>Z36/$Z$43</f>
        <v>0.1111111111111111</v>
      </c>
      <c r="AC36" s="36">
        <f>LOG(AB36,AA36)</f>
        <v>-3.1699250014423126</v>
      </c>
      <c r="AD36" s="36">
        <f>AB36*AC36</f>
        <v>-0.3522138890491458</v>
      </c>
      <c r="AE36" s="36"/>
      <c r="AF36" s="37"/>
      <c r="AG36" s="37">
        <v>4</v>
      </c>
      <c r="AH36" s="37">
        <v>2</v>
      </c>
      <c r="AI36" s="37">
        <f t="shared" ref="AI36:AI37" si="73">AG36/$AG$38</f>
        <v>0.66666666666666663</v>
      </c>
      <c r="AJ36" s="37">
        <f t="shared" ref="AJ36:AJ37" si="74">LOG(AI36,AH36)</f>
        <v>-0.5849625007211563</v>
      </c>
      <c r="AK36" s="37">
        <f t="shared" ref="AK36:AK37" si="75">AI36*AJ36</f>
        <v>-0.38997500048077083</v>
      </c>
      <c r="AL36" s="37"/>
    </row>
    <row r="37" spans="1:38">
      <c r="A37" s="36"/>
      <c r="B37" s="36">
        <v>1</v>
      </c>
      <c r="C37" s="36">
        <v>2</v>
      </c>
      <c r="D37" s="36">
        <f>B37/$B$38</f>
        <v>0.16666666666666666</v>
      </c>
      <c r="E37" s="36">
        <f t="shared" ref="E37" si="76">LOG(D37,C37)</f>
        <v>-2.5849625007211561</v>
      </c>
      <c r="F37" s="36">
        <f t="shared" si="72"/>
        <v>-0.43082708345352599</v>
      </c>
      <c r="G37" s="36"/>
      <c r="I37" s="36" t="s">
        <v>45</v>
      </c>
      <c r="J37" s="36">
        <f>SUM(J29:J36)</f>
        <v>34</v>
      </c>
      <c r="K37" s="36"/>
      <c r="L37" s="36"/>
      <c r="M37" s="36"/>
      <c r="N37" s="36">
        <f>-SUM(N29:N36)</f>
        <v>2.712607888773749</v>
      </c>
      <c r="O37" s="36" t="s">
        <v>142</v>
      </c>
      <c r="Q37" s="37"/>
      <c r="R37" s="37">
        <v>2</v>
      </c>
      <c r="S37" s="37">
        <v>2</v>
      </c>
      <c r="T37" s="37">
        <f>R37/$R$39</f>
        <v>0.66666666666666663</v>
      </c>
      <c r="U37" s="37">
        <f>LOG(T37,S37)</f>
        <v>-0.5849625007211563</v>
      </c>
      <c r="V37" s="37">
        <f>T37*U37</f>
        <v>-0.38997500048077083</v>
      </c>
      <c r="Y37" s="36"/>
      <c r="Z37" s="36">
        <v>2</v>
      </c>
      <c r="AA37" s="36">
        <v>2</v>
      </c>
      <c r="AB37" s="36">
        <f t="shared" ref="AB37:AB42" si="77">Z37/$Z$43</f>
        <v>0.22222222222222221</v>
      </c>
      <c r="AC37" s="36">
        <f t="shared" ref="AC37:AC38" si="78">LOG(AB37,AA37)</f>
        <v>-2.1699250014423126</v>
      </c>
      <c r="AD37" s="36">
        <f t="shared" ref="AD37:AD42" si="79">AB37*AC37</f>
        <v>-0.48220555587606945</v>
      </c>
      <c r="AE37" s="36"/>
      <c r="AF37" s="37"/>
      <c r="AG37" s="37">
        <v>1</v>
      </c>
      <c r="AH37" s="37">
        <v>2</v>
      </c>
      <c r="AI37" s="37">
        <f t="shared" si="73"/>
        <v>0.16666666666666666</v>
      </c>
      <c r="AJ37" s="37">
        <f t="shared" si="74"/>
        <v>-2.5849625007211561</v>
      </c>
      <c r="AK37" s="37">
        <f t="shared" si="75"/>
        <v>-0.43082708345352599</v>
      </c>
      <c r="AL37" s="37"/>
    </row>
    <row r="38" spans="1:38">
      <c r="A38" s="36" t="s">
        <v>45</v>
      </c>
      <c r="B38" s="36">
        <f>SUM(B35:B37)</f>
        <v>6</v>
      </c>
      <c r="C38" s="36"/>
      <c r="D38" s="36"/>
      <c r="E38" s="36"/>
      <c r="F38" s="36">
        <f>-SUM(F35:F37)</f>
        <v>1.2516291673878228</v>
      </c>
      <c r="G38" s="36" t="s">
        <v>49</v>
      </c>
      <c r="I38" s="37"/>
      <c r="J38" s="37" t="s">
        <v>41</v>
      </c>
      <c r="K38" s="37" t="s">
        <v>42</v>
      </c>
      <c r="L38" s="37" t="s">
        <v>46</v>
      </c>
      <c r="M38" s="37" t="s">
        <v>43</v>
      </c>
      <c r="N38" s="37" t="s">
        <v>44</v>
      </c>
      <c r="Q38" s="37"/>
      <c r="R38" s="37">
        <v>1</v>
      </c>
      <c r="S38" s="37">
        <v>2</v>
      </c>
      <c r="T38" s="37">
        <f>R38/$R$39</f>
        <v>0.33333333333333331</v>
      </c>
      <c r="U38" s="37">
        <f t="shared" ref="U38" si="80">LOG(T38,S38)</f>
        <v>-1.5849625007211563</v>
      </c>
      <c r="V38" s="37">
        <f t="shared" ref="V38" si="81">T38*U38</f>
        <v>-0.52832083357371873</v>
      </c>
      <c r="Y38" s="36"/>
      <c r="Z38" s="36">
        <v>1</v>
      </c>
      <c r="AA38" s="36">
        <v>2</v>
      </c>
      <c r="AB38" s="36">
        <f t="shared" si="77"/>
        <v>0.1111111111111111</v>
      </c>
      <c r="AC38" s="36">
        <f t="shared" si="78"/>
        <v>-3.1699250014423126</v>
      </c>
      <c r="AD38" s="36">
        <f t="shared" si="79"/>
        <v>-0.3522138890491458</v>
      </c>
      <c r="AE38" s="36"/>
      <c r="AF38" s="37" t="s">
        <v>45</v>
      </c>
      <c r="AG38" s="37">
        <f>SUM(AG35:AG37)</f>
        <v>6</v>
      </c>
      <c r="AH38" s="37"/>
      <c r="AI38" s="37"/>
      <c r="AJ38" s="37"/>
      <c r="AK38" s="37">
        <f>-SUM(AK35:AK37)</f>
        <v>1.2516291673878228</v>
      </c>
      <c r="AL38" s="37" t="s">
        <v>172</v>
      </c>
    </row>
    <row r="39" spans="1:38">
      <c r="B39" t="s">
        <v>41</v>
      </c>
      <c r="C39" t="s">
        <v>42</v>
      </c>
      <c r="D39" t="s">
        <v>46</v>
      </c>
      <c r="E39" t="s">
        <v>43</v>
      </c>
      <c r="F39" t="s">
        <v>44</v>
      </c>
      <c r="I39" s="37"/>
      <c r="J39" s="37">
        <v>8</v>
      </c>
      <c r="K39" s="37">
        <v>2</v>
      </c>
      <c r="L39" s="37">
        <f>J39/$J$44</f>
        <v>0.66666666666666663</v>
      </c>
      <c r="M39" s="37">
        <f>LOG(L39,K39)</f>
        <v>-0.5849625007211563</v>
      </c>
      <c r="N39" s="37">
        <f>L39*M39</f>
        <v>-0.38997500048077083</v>
      </c>
      <c r="Q39" s="37" t="s">
        <v>45</v>
      </c>
      <c r="R39" s="37">
        <f>SUM(R37:R38)</f>
        <v>3</v>
      </c>
      <c r="S39" s="37"/>
      <c r="T39" s="37"/>
      <c r="U39" s="37"/>
      <c r="V39" s="37">
        <f>-SUM(V37:V38)</f>
        <v>0.91829583405448956</v>
      </c>
      <c r="W39" t="s">
        <v>158</v>
      </c>
      <c r="Y39" s="36"/>
      <c r="Z39" s="36">
        <v>2</v>
      </c>
      <c r="AA39" s="36">
        <v>2</v>
      </c>
      <c r="AB39" s="36">
        <f t="shared" si="77"/>
        <v>0.22222222222222221</v>
      </c>
      <c r="AC39" s="36">
        <f>LOG(AB39,AA39)</f>
        <v>-2.1699250014423126</v>
      </c>
      <c r="AD39" s="36">
        <f t="shared" si="79"/>
        <v>-0.48220555587606945</v>
      </c>
      <c r="AE39" s="36"/>
      <c r="AF39" s="36"/>
      <c r="AG39" s="36" t="s">
        <v>41</v>
      </c>
      <c r="AH39" s="36" t="s">
        <v>42</v>
      </c>
      <c r="AI39" s="36" t="s">
        <v>46</v>
      </c>
      <c r="AJ39" s="36" t="s">
        <v>43</v>
      </c>
      <c r="AK39" s="36" t="s">
        <v>44</v>
      </c>
      <c r="AL39" s="36"/>
    </row>
    <row r="40" spans="1:38">
      <c r="B40">
        <v>2</v>
      </c>
      <c r="C40">
        <v>2</v>
      </c>
      <c r="D40">
        <f>B40/$B$42</f>
        <v>0.5</v>
      </c>
      <c r="E40">
        <f>LOG(D40,C40)</f>
        <v>-1</v>
      </c>
      <c r="F40">
        <f>D40*E40</f>
        <v>-0.5</v>
      </c>
      <c r="I40" s="37"/>
      <c r="J40" s="37">
        <v>1</v>
      </c>
      <c r="K40" s="37">
        <v>2</v>
      </c>
      <c r="L40" s="37">
        <f t="shared" ref="L40:L43" si="82">J40/$J$44</f>
        <v>8.3333333333333329E-2</v>
      </c>
      <c r="M40" s="37">
        <f t="shared" ref="M40:M41" si="83">LOG(L40,K40)</f>
        <v>-3.5849625007211565</v>
      </c>
      <c r="N40" s="37">
        <f t="shared" ref="N40:N41" si="84">L40*M40</f>
        <v>-0.29874687506009634</v>
      </c>
      <c r="Q40" s="36"/>
      <c r="R40" s="36" t="s">
        <v>41</v>
      </c>
      <c r="S40" s="36" t="s">
        <v>42</v>
      </c>
      <c r="T40" s="36" t="s">
        <v>46</v>
      </c>
      <c r="U40" s="36" t="s">
        <v>43</v>
      </c>
      <c r="V40" s="36" t="s">
        <v>44</v>
      </c>
      <c r="W40" s="36"/>
      <c r="Y40" s="36"/>
      <c r="Z40" s="36">
        <v>1</v>
      </c>
      <c r="AA40" s="36">
        <v>2</v>
      </c>
      <c r="AB40" s="36">
        <f>Z40/$Z$43</f>
        <v>0.1111111111111111</v>
      </c>
      <c r="AC40" s="36">
        <f t="shared" ref="AC40:AC42" si="85">LOG(AB40,AA40)</f>
        <v>-3.1699250014423126</v>
      </c>
      <c r="AD40" s="36">
        <f t="shared" si="79"/>
        <v>-0.3522138890491458</v>
      </c>
      <c r="AE40" s="36"/>
      <c r="AF40" s="36"/>
      <c r="AG40" s="36">
        <v>1</v>
      </c>
      <c r="AH40" s="36">
        <v>2</v>
      </c>
      <c r="AI40" s="36">
        <f>AG40/$AG$46</f>
        <v>0.16666666666666666</v>
      </c>
      <c r="AJ40" s="36">
        <f>LOG(AI40,AH40)</f>
        <v>-2.5849625007211561</v>
      </c>
      <c r="AK40" s="36">
        <f>AI40*AJ40</f>
        <v>-0.43082708345352599</v>
      </c>
      <c r="AL40" s="36"/>
    </row>
    <row r="41" spans="1:38">
      <c r="B41">
        <v>2</v>
      </c>
      <c r="C41">
        <v>2</v>
      </c>
      <c r="D41">
        <f>B41/$B$42</f>
        <v>0.5</v>
      </c>
      <c r="E41">
        <f>LOG(D41,C41)</f>
        <v>-1</v>
      </c>
      <c r="F41">
        <f t="shared" ref="F41" si="86">D41*E41</f>
        <v>-0.5</v>
      </c>
      <c r="I41" s="37"/>
      <c r="J41" s="37">
        <v>1</v>
      </c>
      <c r="K41" s="37">
        <v>2</v>
      </c>
      <c r="L41" s="37">
        <f t="shared" si="82"/>
        <v>8.3333333333333329E-2</v>
      </c>
      <c r="M41" s="37">
        <f t="shared" si="83"/>
        <v>-3.5849625007211565</v>
      </c>
      <c r="N41" s="37">
        <f t="shared" si="84"/>
        <v>-0.29874687506009634</v>
      </c>
      <c r="Q41" s="36"/>
      <c r="R41" s="36">
        <v>2</v>
      </c>
      <c r="S41" s="36">
        <v>2</v>
      </c>
      <c r="T41" s="36">
        <f>R41/$R$47</f>
        <v>7.407407407407407E-2</v>
      </c>
      <c r="U41" s="36">
        <f>LOG(T41,S41)</f>
        <v>-3.7548875021634687</v>
      </c>
      <c r="V41" s="36">
        <f>T41*U41</f>
        <v>-0.27813981497507173</v>
      </c>
      <c r="W41" s="36"/>
      <c r="Y41" s="36"/>
      <c r="Z41" s="36">
        <v>1</v>
      </c>
      <c r="AA41" s="36">
        <v>2</v>
      </c>
      <c r="AB41" s="36">
        <f t="shared" si="77"/>
        <v>0.1111111111111111</v>
      </c>
      <c r="AC41" s="36">
        <f t="shared" si="85"/>
        <v>-3.1699250014423126</v>
      </c>
      <c r="AD41" s="36">
        <f t="shared" si="79"/>
        <v>-0.3522138890491458</v>
      </c>
      <c r="AE41" s="36"/>
      <c r="AF41" s="36"/>
      <c r="AG41" s="36">
        <v>1</v>
      </c>
      <c r="AH41" s="36">
        <v>2</v>
      </c>
      <c r="AI41" s="36">
        <f t="shared" ref="AI41:AI45" si="87">AG41/$AG$46</f>
        <v>0.16666666666666666</v>
      </c>
      <c r="AJ41" s="36">
        <f t="shared" ref="AJ41:AJ42" si="88">LOG(AI41,AH41)</f>
        <v>-2.5849625007211561</v>
      </c>
      <c r="AK41" s="36">
        <f t="shared" ref="AK41:AK45" si="89">AI41*AJ41</f>
        <v>-0.43082708345352599</v>
      </c>
      <c r="AL41" s="36"/>
    </row>
    <row r="42" spans="1:38">
      <c r="A42" t="s">
        <v>45</v>
      </c>
      <c r="B42" s="11">
        <f>SUM(B40:B41)</f>
        <v>4</v>
      </c>
      <c r="F42" s="11">
        <f>-SUM(F40:F41)</f>
        <v>1</v>
      </c>
      <c r="G42" t="s">
        <v>51</v>
      </c>
      <c r="I42" s="37"/>
      <c r="J42" s="37">
        <v>1</v>
      </c>
      <c r="K42" s="37">
        <v>2</v>
      </c>
      <c r="L42" s="37">
        <f t="shared" si="82"/>
        <v>8.3333333333333329E-2</v>
      </c>
      <c r="M42" s="37">
        <f>LOG(L42,K42)</f>
        <v>-3.5849625007211565</v>
      </c>
      <c r="N42" s="37">
        <f>L42*M42</f>
        <v>-0.29874687506009634</v>
      </c>
      <c r="Q42" s="36"/>
      <c r="R42" s="36">
        <v>2</v>
      </c>
      <c r="S42" s="36">
        <v>2</v>
      </c>
      <c r="T42" s="36">
        <f t="shared" ref="T42:T46" si="90">R42/$R$47</f>
        <v>7.407407407407407E-2</v>
      </c>
      <c r="U42" s="36">
        <f t="shared" ref="U42:U43" si="91">LOG(T42,S42)</f>
        <v>-3.7548875021634687</v>
      </c>
      <c r="V42" s="36">
        <f t="shared" ref="V42:V46" si="92">T42*U42</f>
        <v>-0.27813981497507173</v>
      </c>
      <c r="W42" s="36"/>
      <c r="Y42" s="36"/>
      <c r="Z42" s="36">
        <v>1</v>
      </c>
      <c r="AA42" s="36">
        <v>2</v>
      </c>
      <c r="AB42" s="36">
        <f t="shared" si="77"/>
        <v>0.1111111111111111</v>
      </c>
      <c r="AC42" s="36">
        <f t="shared" si="85"/>
        <v>-3.1699250014423126</v>
      </c>
      <c r="AD42" s="36">
        <f t="shared" si="79"/>
        <v>-0.3522138890491458</v>
      </c>
      <c r="AE42" s="36"/>
      <c r="AF42" s="36"/>
      <c r="AG42" s="36">
        <v>1</v>
      </c>
      <c r="AH42" s="36">
        <v>2</v>
      </c>
      <c r="AI42" s="36">
        <f t="shared" si="87"/>
        <v>0.16666666666666666</v>
      </c>
      <c r="AJ42" s="36">
        <f t="shared" si="88"/>
        <v>-2.5849625007211561</v>
      </c>
      <c r="AK42" s="36">
        <f t="shared" si="89"/>
        <v>-0.43082708345352599</v>
      </c>
      <c r="AL42" s="36"/>
    </row>
    <row r="43" spans="1:38">
      <c r="B43" t="s">
        <v>41</v>
      </c>
      <c r="C43" t="s">
        <v>42</v>
      </c>
      <c r="D43" t="s">
        <v>46</v>
      </c>
      <c r="E43" t="s">
        <v>43</v>
      </c>
      <c r="F43" t="s">
        <v>44</v>
      </c>
      <c r="I43" s="37"/>
      <c r="J43" s="37">
        <v>1</v>
      </c>
      <c r="K43" s="37">
        <v>2</v>
      </c>
      <c r="L43" s="37">
        <f t="shared" si="82"/>
        <v>8.3333333333333329E-2</v>
      </c>
      <c r="M43" s="37">
        <f>LOG(L43,K43)</f>
        <v>-3.5849625007211565</v>
      </c>
      <c r="N43" s="37">
        <f t="shared" ref="N43" si="93">L43*M43</f>
        <v>-0.29874687506009634</v>
      </c>
      <c r="Q43" s="36"/>
      <c r="R43" s="36">
        <v>14</v>
      </c>
      <c r="S43" s="36">
        <v>2</v>
      </c>
      <c r="T43" s="36">
        <f t="shared" si="90"/>
        <v>0.51851851851851849</v>
      </c>
      <c r="U43" s="36">
        <f t="shared" si="91"/>
        <v>-0.9475325801058645</v>
      </c>
      <c r="V43" s="36">
        <f t="shared" si="92"/>
        <v>-0.49131318968452231</v>
      </c>
      <c r="W43" s="36"/>
      <c r="Y43" s="36" t="s">
        <v>45</v>
      </c>
      <c r="Z43" s="36">
        <f>SUM(Z36:Z42)</f>
        <v>9</v>
      </c>
      <c r="AA43" s="36"/>
      <c r="AB43" s="36"/>
      <c r="AC43" s="36"/>
      <c r="AD43" s="36">
        <f>-SUM(AD36:AD42)</f>
        <v>2.725480556997868</v>
      </c>
      <c r="AE43" s="36" t="s">
        <v>166</v>
      </c>
      <c r="AF43" s="36"/>
      <c r="AG43" s="36">
        <v>1</v>
      </c>
      <c r="AH43" s="36">
        <v>2</v>
      </c>
      <c r="AI43" s="36">
        <f t="shared" si="87"/>
        <v>0.16666666666666666</v>
      </c>
      <c r="AJ43" s="36">
        <f>LOG(AI43,AH43)</f>
        <v>-2.5849625007211561</v>
      </c>
      <c r="AK43" s="36">
        <f t="shared" si="89"/>
        <v>-0.43082708345352599</v>
      </c>
      <c r="AL43" s="36"/>
    </row>
    <row r="44" spans="1:38">
      <c r="B44">
        <v>1</v>
      </c>
      <c r="C44">
        <v>2</v>
      </c>
      <c r="D44">
        <f>B44/$B$48</f>
        <v>0.16666666666666666</v>
      </c>
      <c r="E44">
        <f>LOG(D44,C44)</f>
        <v>-2.5849625007211561</v>
      </c>
      <c r="F44">
        <f>D44*E44</f>
        <v>-0.43082708345352599</v>
      </c>
      <c r="I44" s="37" t="s">
        <v>45</v>
      </c>
      <c r="J44" s="37">
        <f>SUM(J39:J43)</f>
        <v>12</v>
      </c>
      <c r="K44" s="37"/>
      <c r="L44" s="37"/>
      <c r="M44" s="37"/>
      <c r="N44" s="37">
        <f>-SUM(N39:N43)</f>
        <v>1.5849625007211561</v>
      </c>
      <c r="O44" t="s">
        <v>141</v>
      </c>
      <c r="Q44" s="36"/>
      <c r="R44" s="36">
        <v>2</v>
      </c>
      <c r="S44" s="36">
        <v>2</v>
      </c>
      <c r="T44" s="36">
        <f t="shared" si="90"/>
        <v>7.407407407407407E-2</v>
      </c>
      <c r="U44" s="36">
        <f>LOG(T44,S44)</f>
        <v>-3.7548875021634687</v>
      </c>
      <c r="V44" s="36">
        <f t="shared" si="92"/>
        <v>-0.27813981497507173</v>
      </c>
      <c r="W44" s="36"/>
      <c r="AF44" s="36"/>
      <c r="AG44" s="36">
        <v>1</v>
      </c>
      <c r="AH44" s="36">
        <v>2</v>
      </c>
      <c r="AI44" s="36">
        <f t="shared" si="87"/>
        <v>0.16666666666666666</v>
      </c>
      <c r="AJ44" s="36">
        <f t="shared" ref="AJ44:AJ45" si="94">LOG(AI44,AH44)</f>
        <v>-2.5849625007211561</v>
      </c>
      <c r="AK44" s="36">
        <f t="shared" si="89"/>
        <v>-0.43082708345352599</v>
      </c>
      <c r="AL44" s="36"/>
    </row>
    <row r="45" spans="1:38">
      <c r="B45">
        <v>3</v>
      </c>
      <c r="C45">
        <v>2</v>
      </c>
      <c r="D45">
        <f t="shared" ref="D45:D46" si="95">B45/$B$48</f>
        <v>0.5</v>
      </c>
      <c r="E45">
        <f t="shared" ref="E45:E46" si="96">LOG(D45,C45)</f>
        <v>-1</v>
      </c>
      <c r="F45">
        <f t="shared" ref="F45:F47" si="97">D45*E45</f>
        <v>-0.5</v>
      </c>
      <c r="I45" s="36"/>
      <c r="J45" s="36" t="s">
        <v>41</v>
      </c>
      <c r="K45" s="36" t="s">
        <v>42</v>
      </c>
      <c r="L45" s="36" t="s">
        <v>46</v>
      </c>
      <c r="M45" s="36" t="s">
        <v>43</v>
      </c>
      <c r="N45" s="36" t="s">
        <v>44</v>
      </c>
      <c r="O45" s="36"/>
      <c r="Q45" s="36"/>
      <c r="R45" s="36">
        <v>6</v>
      </c>
      <c r="S45" s="36">
        <v>2</v>
      </c>
      <c r="T45" s="36">
        <f t="shared" si="90"/>
        <v>0.22222222222222221</v>
      </c>
      <c r="U45" s="36">
        <f t="shared" ref="U45:U46" si="98">LOG(T45,S45)</f>
        <v>-2.1699250014423126</v>
      </c>
      <c r="V45" s="36">
        <f t="shared" si="92"/>
        <v>-0.48220555587606945</v>
      </c>
      <c r="W45" s="36"/>
      <c r="AF45" s="36"/>
      <c r="AG45" s="36">
        <v>1</v>
      </c>
      <c r="AH45" s="36">
        <v>2</v>
      </c>
      <c r="AI45" s="36">
        <f t="shared" si="87"/>
        <v>0.16666666666666666</v>
      </c>
      <c r="AJ45" s="36">
        <f t="shared" si="94"/>
        <v>-2.5849625007211561</v>
      </c>
      <c r="AK45" s="36">
        <f t="shared" si="89"/>
        <v>-0.43082708345352599</v>
      </c>
      <c r="AL45" s="36"/>
    </row>
    <row r="46" spans="1:38">
      <c r="B46">
        <v>1</v>
      </c>
      <c r="C46">
        <v>2</v>
      </c>
      <c r="D46">
        <f t="shared" si="95"/>
        <v>0.16666666666666666</v>
      </c>
      <c r="E46">
        <f t="shared" si="96"/>
        <v>-2.5849625007211561</v>
      </c>
      <c r="F46">
        <f t="shared" si="97"/>
        <v>-0.43082708345352599</v>
      </c>
      <c r="I46" s="36"/>
      <c r="J46" s="36">
        <v>3</v>
      </c>
      <c r="K46" s="36">
        <v>2</v>
      </c>
      <c r="L46" s="36">
        <f>J46/$J$53</f>
        <v>0.12</v>
      </c>
      <c r="M46" s="36">
        <f>LOG(L46,K46)</f>
        <v>-3.0588936890535687</v>
      </c>
      <c r="N46" s="36">
        <f>L46*M46</f>
        <v>-0.36706724268642821</v>
      </c>
      <c r="O46" s="36"/>
      <c r="Q46" s="36"/>
      <c r="R46" s="36">
        <v>1</v>
      </c>
      <c r="S46" s="36">
        <v>2</v>
      </c>
      <c r="T46" s="36">
        <f t="shared" si="90"/>
        <v>3.7037037037037035E-2</v>
      </c>
      <c r="U46" s="36">
        <f t="shared" si="98"/>
        <v>-4.7548875021634691</v>
      </c>
      <c r="V46" s="36">
        <f t="shared" si="92"/>
        <v>-0.17610694452457293</v>
      </c>
      <c r="W46" s="36"/>
      <c r="AF46" s="36" t="s">
        <v>45</v>
      </c>
      <c r="AG46" s="36">
        <f>SUM(AG40:AG45)</f>
        <v>6</v>
      </c>
      <c r="AH46" s="36"/>
      <c r="AI46" s="36"/>
      <c r="AJ46" s="36"/>
      <c r="AK46" s="36">
        <f>-SUM(AK40:AK45)</f>
        <v>2.5849625007211561</v>
      </c>
      <c r="AL46" s="36" t="s">
        <v>166</v>
      </c>
    </row>
    <row r="47" spans="1:38">
      <c r="B47">
        <v>1</v>
      </c>
      <c r="C47">
        <v>2</v>
      </c>
      <c r="D47">
        <f>B47/$B$48</f>
        <v>0.16666666666666666</v>
      </c>
      <c r="E47">
        <f>LOG(D47,C47)</f>
        <v>-2.5849625007211561</v>
      </c>
      <c r="F47">
        <f t="shared" si="97"/>
        <v>-0.43082708345352599</v>
      </c>
      <c r="I47" s="36"/>
      <c r="J47" s="36">
        <v>4</v>
      </c>
      <c r="K47" s="36">
        <v>2</v>
      </c>
      <c r="L47" s="36">
        <f t="shared" ref="L47:L52" si="99">J47/$J$53</f>
        <v>0.16</v>
      </c>
      <c r="M47" s="36">
        <f t="shared" ref="M47:M48" si="100">LOG(L47,K47)</f>
        <v>-2.6438561897747248</v>
      </c>
      <c r="N47" s="36">
        <f t="shared" ref="N47:N52" si="101">L47*M47</f>
        <v>-0.42301699036395596</v>
      </c>
      <c r="O47" s="36"/>
      <c r="Q47" s="36" t="s">
        <v>45</v>
      </c>
      <c r="R47" s="36">
        <f>SUM(R41:R46)</f>
        <v>27</v>
      </c>
      <c r="S47" s="36"/>
      <c r="T47" s="36"/>
      <c r="U47" s="36"/>
      <c r="V47" s="36">
        <f>-SUM(V41:V46)</f>
        <v>1.9840451350103798</v>
      </c>
      <c r="W47" s="36" t="s">
        <v>138</v>
      </c>
      <c r="AF47" s="37"/>
      <c r="AG47" s="37">
        <v>1</v>
      </c>
      <c r="AH47" s="37">
        <v>2</v>
      </c>
      <c r="AI47" s="37">
        <f>AG47/$AG$49</f>
        <v>0.5</v>
      </c>
      <c r="AJ47" s="37">
        <f>LOG(AI47,AH47)</f>
        <v>-1</v>
      </c>
      <c r="AK47" s="37">
        <f>AI47*AJ47</f>
        <v>-0.5</v>
      </c>
    </row>
    <row r="48" spans="1:38">
      <c r="A48" t="s">
        <v>45</v>
      </c>
      <c r="B48" s="11">
        <f>SUM(B44:B47)</f>
        <v>6</v>
      </c>
      <c r="F48" s="11">
        <f>-SUM(F44:F47)</f>
        <v>1.7924812503605778</v>
      </c>
      <c r="G48" t="s">
        <v>52</v>
      </c>
      <c r="I48" s="36"/>
      <c r="J48" s="36">
        <v>1</v>
      </c>
      <c r="K48" s="36">
        <v>2</v>
      </c>
      <c r="L48" s="36">
        <f t="shared" si="99"/>
        <v>0.04</v>
      </c>
      <c r="M48" s="36">
        <f t="shared" si="100"/>
        <v>-4.6438561897747244</v>
      </c>
      <c r="N48" s="36">
        <f t="shared" si="101"/>
        <v>-0.18575424759098899</v>
      </c>
      <c r="O48" s="36"/>
      <c r="Q48" s="37"/>
      <c r="R48" s="37">
        <v>1</v>
      </c>
      <c r="S48" s="37">
        <v>2</v>
      </c>
      <c r="T48" s="37">
        <f>R48/$R$49</f>
        <v>1</v>
      </c>
      <c r="U48" s="37">
        <f>LOG(T48,S48)</f>
        <v>0</v>
      </c>
      <c r="V48" s="37">
        <f>T48*U48</f>
        <v>0</v>
      </c>
      <c r="AF48" s="37"/>
      <c r="AG48" s="37">
        <v>1</v>
      </c>
      <c r="AH48" s="37">
        <v>2</v>
      </c>
      <c r="AI48" s="37">
        <f>AG48/$AG$49</f>
        <v>0.5</v>
      </c>
      <c r="AJ48" s="37">
        <f t="shared" ref="AJ48" si="102">LOG(AI48,AH48)</f>
        <v>-1</v>
      </c>
      <c r="AK48" s="37">
        <f t="shared" ref="AK48" si="103">AI48*AJ48</f>
        <v>-0.5</v>
      </c>
    </row>
    <row r="49" spans="1:38">
      <c r="B49" t="s">
        <v>41</v>
      </c>
      <c r="C49" t="s">
        <v>42</v>
      </c>
      <c r="D49" t="s">
        <v>46</v>
      </c>
      <c r="E49" t="s">
        <v>43</v>
      </c>
      <c r="F49" t="s">
        <v>44</v>
      </c>
      <c r="I49" s="36"/>
      <c r="J49" s="36">
        <v>3</v>
      </c>
      <c r="K49" s="36">
        <v>2</v>
      </c>
      <c r="L49" s="36">
        <f t="shared" si="99"/>
        <v>0.12</v>
      </c>
      <c r="M49" s="36">
        <f>LOG(L49,K49)</f>
        <v>-3.0588936890535687</v>
      </c>
      <c r="N49" s="36">
        <f t="shared" si="101"/>
        <v>-0.36706724268642821</v>
      </c>
      <c r="O49" s="36"/>
      <c r="Q49" s="37" t="s">
        <v>45</v>
      </c>
      <c r="R49" s="37">
        <f>SUM(R48:R48)</f>
        <v>1</v>
      </c>
      <c r="S49" s="37"/>
      <c r="T49" s="37"/>
      <c r="U49" s="37"/>
      <c r="V49" s="37">
        <f>-SUM(V48:V48)</f>
        <v>0</v>
      </c>
      <c r="W49" t="s">
        <v>160</v>
      </c>
      <c r="AF49" s="37" t="s">
        <v>45</v>
      </c>
      <c r="AG49" s="37">
        <f>SUM(AG47:AG48)</f>
        <v>2</v>
      </c>
      <c r="AH49" s="37"/>
      <c r="AI49" s="37"/>
      <c r="AJ49" s="37"/>
      <c r="AK49" s="37">
        <f>-SUM(AK47:AK48)</f>
        <v>1</v>
      </c>
      <c r="AL49" t="s">
        <v>173</v>
      </c>
    </row>
    <row r="50" spans="1:38">
      <c r="B50">
        <v>1</v>
      </c>
      <c r="C50">
        <v>2</v>
      </c>
      <c r="D50">
        <f>B50/$B$54</f>
        <v>9.0909090909090912E-2</v>
      </c>
      <c r="E50">
        <f>LOG(D50,C50)</f>
        <v>-3.4594316186372978</v>
      </c>
      <c r="F50">
        <f>D50*E50</f>
        <v>-0.31449378351248164</v>
      </c>
      <c r="I50" s="36"/>
      <c r="J50" s="36">
        <v>1</v>
      </c>
      <c r="K50" s="36">
        <v>2</v>
      </c>
      <c r="L50" s="36">
        <f t="shared" si="99"/>
        <v>0.04</v>
      </c>
      <c r="M50" s="36">
        <f t="shared" ref="M50:M52" si="104">LOG(L50,K50)</f>
        <v>-4.6438561897747244</v>
      </c>
      <c r="N50" s="36">
        <f t="shared" si="101"/>
        <v>-0.18575424759098899</v>
      </c>
      <c r="O50" s="36"/>
      <c r="AF50" s="37"/>
      <c r="AG50" s="37" t="s">
        <v>41</v>
      </c>
      <c r="AH50" s="37" t="s">
        <v>42</v>
      </c>
      <c r="AI50" s="37" t="s">
        <v>46</v>
      </c>
      <c r="AJ50" s="37" t="s">
        <v>43</v>
      </c>
      <c r="AK50" s="37" t="s">
        <v>44</v>
      </c>
      <c r="AL50" s="37"/>
    </row>
    <row r="51" spans="1:38">
      <c r="B51">
        <v>2</v>
      </c>
      <c r="C51">
        <v>2</v>
      </c>
      <c r="D51">
        <f>B51/$B$54</f>
        <v>0.18181818181818182</v>
      </c>
      <c r="E51">
        <f t="shared" ref="E51:E52" si="105">LOG(D51,C51)</f>
        <v>-2.4594316186372973</v>
      </c>
      <c r="F51">
        <f t="shared" ref="F51:F53" si="106">D51*E51</f>
        <v>-0.44716938520678134</v>
      </c>
      <c r="I51" s="36"/>
      <c r="J51" s="36">
        <v>12</v>
      </c>
      <c r="K51" s="36">
        <v>2</v>
      </c>
      <c r="L51" s="36">
        <f t="shared" si="99"/>
        <v>0.48</v>
      </c>
      <c r="M51" s="36">
        <f t="shared" si="104"/>
        <v>-1.0588936890535685</v>
      </c>
      <c r="N51" s="36">
        <f t="shared" si="101"/>
        <v>-0.50826897074571287</v>
      </c>
      <c r="O51" s="36"/>
      <c r="AF51" s="37"/>
      <c r="AG51" s="37">
        <v>1</v>
      </c>
      <c r="AH51" s="37">
        <v>2</v>
      </c>
      <c r="AI51" s="37">
        <f>AG51/$AG$54</f>
        <v>0.2</v>
      </c>
      <c r="AJ51" s="37">
        <f>LOG(AI51,AH51)</f>
        <v>-2.3219280948873622</v>
      </c>
      <c r="AK51" s="37">
        <f>AI51*AJ51</f>
        <v>-0.46438561897747244</v>
      </c>
      <c r="AL51" s="37"/>
    </row>
    <row r="52" spans="1:38">
      <c r="B52">
        <v>6</v>
      </c>
      <c r="C52">
        <v>2</v>
      </c>
      <c r="D52">
        <f>B52/$B$54</f>
        <v>0.54545454545454541</v>
      </c>
      <c r="E52">
        <f t="shared" si="105"/>
        <v>-0.87446911791614124</v>
      </c>
      <c r="F52">
        <f t="shared" si="106"/>
        <v>-0.47698315522698609</v>
      </c>
      <c r="I52" s="36"/>
      <c r="J52" s="36">
        <v>1</v>
      </c>
      <c r="K52" s="36">
        <v>2</v>
      </c>
      <c r="L52" s="36">
        <f t="shared" si="99"/>
        <v>0.04</v>
      </c>
      <c r="M52" s="36">
        <f t="shared" si="104"/>
        <v>-4.6438561897747244</v>
      </c>
      <c r="N52" s="36">
        <f t="shared" si="101"/>
        <v>-0.18575424759098899</v>
      </c>
      <c r="O52" s="36"/>
      <c r="AF52" s="37"/>
      <c r="AG52" s="37">
        <v>3</v>
      </c>
      <c r="AH52" s="37">
        <v>2</v>
      </c>
      <c r="AI52" s="37">
        <f t="shared" ref="AI52:AI53" si="107">AG52/$AG$54</f>
        <v>0.6</v>
      </c>
      <c r="AJ52" s="37">
        <f t="shared" ref="AJ52:AJ53" si="108">LOG(AI52,AH52)</f>
        <v>-0.73696559416620622</v>
      </c>
      <c r="AK52" s="37">
        <f t="shared" ref="AK52:AK53" si="109">AI52*AJ52</f>
        <v>-0.44217935649972373</v>
      </c>
      <c r="AL52" s="37"/>
    </row>
    <row r="53" spans="1:38">
      <c r="B53">
        <v>2</v>
      </c>
      <c r="C53">
        <v>2</v>
      </c>
      <c r="D53">
        <f t="shared" ref="D53" si="110">B53/$B$54</f>
        <v>0.18181818181818182</v>
      </c>
      <c r="E53">
        <f>LOG(D53,C53)</f>
        <v>-2.4594316186372973</v>
      </c>
      <c r="F53">
        <f t="shared" si="106"/>
        <v>-0.44716938520678134</v>
      </c>
      <c r="I53" s="36" t="s">
        <v>45</v>
      </c>
      <c r="J53" s="36">
        <f>SUM(J46:J52)</f>
        <v>25</v>
      </c>
      <c r="K53" s="36"/>
      <c r="L53" s="36"/>
      <c r="M53" s="36"/>
      <c r="N53" s="36">
        <f>-SUM(N46:N52)</f>
        <v>2.2226831892554921</v>
      </c>
      <c r="O53" s="36" t="s">
        <v>138</v>
      </c>
      <c r="AF53" s="37"/>
      <c r="AG53" s="37">
        <v>1</v>
      </c>
      <c r="AH53" s="37">
        <v>2</v>
      </c>
      <c r="AI53" s="37">
        <f t="shared" si="107"/>
        <v>0.2</v>
      </c>
      <c r="AJ53" s="37">
        <f t="shared" si="108"/>
        <v>-2.3219280948873622</v>
      </c>
      <c r="AK53" s="37">
        <f t="shared" si="109"/>
        <v>-0.46438561897747244</v>
      </c>
      <c r="AL53" s="37"/>
    </row>
    <row r="54" spans="1:38">
      <c r="A54" t="s">
        <v>45</v>
      </c>
      <c r="B54" s="11">
        <f>SUM(B50:B53)</f>
        <v>11</v>
      </c>
      <c r="F54" s="11">
        <f>-SUM(F50:F53)</f>
        <v>1.6858157091530304</v>
      </c>
      <c r="G54" t="s">
        <v>50</v>
      </c>
      <c r="I54" s="37"/>
      <c r="J54" s="37" t="s">
        <v>41</v>
      </c>
      <c r="K54" s="37" t="s">
        <v>42</v>
      </c>
      <c r="L54" s="37" t="s">
        <v>46</v>
      </c>
      <c r="M54" s="37" t="s">
        <v>43</v>
      </c>
      <c r="N54" s="37" t="s">
        <v>44</v>
      </c>
      <c r="O54" s="37"/>
      <c r="AF54" s="37" t="s">
        <v>45</v>
      </c>
      <c r="AG54" s="37">
        <f>SUM(AG51:AG53)</f>
        <v>5</v>
      </c>
      <c r="AH54" s="37"/>
      <c r="AI54" s="37"/>
      <c r="AJ54" s="37"/>
      <c r="AK54" s="37">
        <f>-SUM(AK51:AK53)</f>
        <v>1.3709505944546687</v>
      </c>
      <c r="AL54" s="37" t="s">
        <v>174</v>
      </c>
    </row>
    <row r="55" spans="1:38">
      <c r="I55" s="37"/>
      <c r="J55" s="37">
        <v>5</v>
      </c>
      <c r="K55" s="37">
        <v>2</v>
      </c>
      <c r="L55" s="37">
        <f>J55/$J$59</f>
        <v>0.45454545454545453</v>
      </c>
      <c r="M55" s="37">
        <f>LOG(L55,K55)</f>
        <v>-1.1375035237499349</v>
      </c>
      <c r="N55" s="37">
        <f>L55*M55</f>
        <v>-0.51704705624997038</v>
      </c>
      <c r="O55" s="37"/>
    </row>
    <row r="56" spans="1:38">
      <c r="I56" s="37"/>
      <c r="J56" s="37">
        <v>2</v>
      </c>
      <c r="K56" s="37">
        <v>2</v>
      </c>
      <c r="L56" s="37">
        <f t="shared" ref="L56:L58" si="111">J56/$J$59</f>
        <v>0.18181818181818182</v>
      </c>
      <c r="M56" s="37">
        <f t="shared" ref="M56:M57" si="112">LOG(L56,K56)</f>
        <v>-2.4594316186372973</v>
      </c>
      <c r="N56" s="37">
        <f t="shared" ref="N56:N57" si="113">L56*M56</f>
        <v>-0.44716938520678134</v>
      </c>
      <c r="O56" s="37"/>
    </row>
    <row r="57" spans="1:38">
      <c r="I57" s="37"/>
      <c r="J57" s="37">
        <v>2</v>
      </c>
      <c r="K57" s="37">
        <v>2</v>
      </c>
      <c r="L57" s="37">
        <f t="shared" si="111"/>
        <v>0.18181818181818182</v>
      </c>
      <c r="M57" s="37">
        <f t="shared" si="112"/>
        <v>-2.4594316186372973</v>
      </c>
      <c r="N57" s="37">
        <f t="shared" si="113"/>
        <v>-0.44716938520678134</v>
      </c>
      <c r="O57" s="37"/>
    </row>
    <row r="58" spans="1:38">
      <c r="I58" s="37"/>
      <c r="J58" s="37">
        <v>2</v>
      </c>
      <c r="K58" s="37">
        <v>2</v>
      </c>
      <c r="L58" s="37">
        <f t="shared" si="111"/>
        <v>0.18181818181818182</v>
      </c>
      <c r="M58" s="37">
        <f>LOG(L58,K58)</f>
        <v>-2.4594316186372973</v>
      </c>
      <c r="N58" s="37">
        <f>L58*M58</f>
        <v>-0.44716938520678134</v>
      </c>
      <c r="O58" s="37"/>
    </row>
    <row r="59" spans="1:38">
      <c r="I59" s="37" t="s">
        <v>45</v>
      </c>
      <c r="J59" s="37">
        <f>SUM(J55:J58)</f>
        <v>11</v>
      </c>
      <c r="K59" s="37"/>
      <c r="L59" s="37"/>
      <c r="M59" s="37"/>
      <c r="N59" s="37">
        <f>-SUM(N55:N58)</f>
        <v>1.8585552118703144</v>
      </c>
      <c r="O59" s="37" t="s">
        <v>143</v>
      </c>
    </row>
    <row r="60" spans="1:38">
      <c r="I60" s="37"/>
      <c r="J60" s="37">
        <v>6</v>
      </c>
      <c r="K60" s="37">
        <v>2</v>
      </c>
      <c r="L60" s="37">
        <f>J60/$J$64</f>
        <v>0.6</v>
      </c>
      <c r="M60" s="37">
        <f>LOG(L60,K60)</f>
        <v>-0.73696559416620622</v>
      </c>
      <c r="N60" s="37">
        <f>L60*M60</f>
        <v>-0.44217935649972373</v>
      </c>
      <c r="O60" s="37"/>
    </row>
    <row r="61" spans="1:38">
      <c r="I61" s="37"/>
      <c r="J61" s="37">
        <v>1</v>
      </c>
      <c r="K61" s="37">
        <v>2</v>
      </c>
      <c r="L61" s="37">
        <f t="shared" ref="L61:L63" si="114">J61/$J$64</f>
        <v>0.1</v>
      </c>
      <c r="M61" s="37">
        <f t="shared" ref="M61:M62" si="115">LOG(L61,K61)</f>
        <v>-3.3219280948873622</v>
      </c>
      <c r="N61" s="37">
        <f t="shared" ref="N61:N62" si="116">L61*M61</f>
        <v>-0.33219280948873625</v>
      </c>
      <c r="O61" s="37"/>
    </row>
    <row r="62" spans="1:38">
      <c r="I62" s="37"/>
      <c r="J62" s="37">
        <v>2</v>
      </c>
      <c r="K62" s="37">
        <v>2</v>
      </c>
      <c r="L62" s="37">
        <f t="shared" si="114"/>
        <v>0.2</v>
      </c>
      <c r="M62" s="37">
        <f t="shared" si="115"/>
        <v>-2.3219280948873622</v>
      </c>
      <c r="N62" s="37">
        <f t="shared" si="116"/>
        <v>-0.46438561897747244</v>
      </c>
      <c r="O62" s="37"/>
    </row>
    <row r="63" spans="1:38">
      <c r="I63" s="37"/>
      <c r="J63" s="37">
        <v>1</v>
      </c>
      <c r="K63" s="37">
        <v>2</v>
      </c>
      <c r="L63" s="37">
        <f t="shared" si="114"/>
        <v>0.1</v>
      </c>
      <c r="M63" s="37">
        <f>LOG(L63,K63)</f>
        <v>-3.3219280948873622</v>
      </c>
      <c r="N63" s="37">
        <f>L63*M63</f>
        <v>-0.33219280948873625</v>
      </c>
      <c r="O63" s="37"/>
    </row>
    <row r="64" spans="1:38">
      <c r="I64" s="37" t="s">
        <v>45</v>
      </c>
      <c r="J64" s="37">
        <f>SUM(J60:J63)</f>
        <v>10</v>
      </c>
      <c r="K64" s="37"/>
      <c r="L64" s="37"/>
      <c r="M64" s="37"/>
      <c r="N64" s="37">
        <f>-SUM(N60:N63)</f>
        <v>1.5709505944546687</v>
      </c>
      <c r="O64" s="37" t="s">
        <v>144</v>
      </c>
    </row>
    <row r="65" spans="9:15">
      <c r="I65" s="37"/>
      <c r="J65" s="37">
        <v>1</v>
      </c>
      <c r="K65" s="37">
        <v>2</v>
      </c>
      <c r="L65" s="37">
        <f>J65/$J$69</f>
        <v>0.16666666666666666</v>
      </c>
      <c r="M65" s="37">
        <f>LOG(L65,K65)</f>
        <v>-2.5849625007211561</v>
      </c>
      <c r="N65" s="37">
        <f>L65*M65</f>
        <v>-0.43082708345352599</v>
      </c>
    </row>
    <row r="66" spans="9:15">
      <c r="I66" s="37"/>
      <c r="J66" s="37">
        <v>3</v>
      </c>
      <c r="K66" s="37">
        <v>2</v>
      </c>
      <c r="L66" s="37">
        <f t="shared" ref="L66:L68" si="117">J66/$J$69</f>
        <v>0.5</v>
      </c>
      <c r="M66" s="37">
        <f t="shared" ref="M66:M67" si="118">LOG(L66,K66)</f>
        <v>-1</v>
      </c>
      <c r="N66" s="37">
        <f t="shared" ref="N66:N67" si="119">L66*M66</f>
        <v>-0.5</v>
      </c>
    </row>
    <row r="67" spans="9:15">
      <c r="I67" s="37"/>
      <c r="J67" s="37">
        <v>1</v>
      </c>
      <c r="K67" s="37">
        <v>2</v>
      </c>
      <c r="L67" s="37">
        <f t="shared" si="117"/>
        <v>0.16666666666666666</v>
      </c>
      <c r="M67" s="37">
        <f t="shared" si="118"/>
        <v>-2.5849625007211561</v>
      </c>
      <c r="N67" s="37">
        <f t="shared" si="119"/>
        <v>-0.43082708345352599</v>
      </c>
    </row>
    <row r="68" spans="9:15">
      <c r="I68" s="37"/>
      <c r="J68" s="37">
        <v>1</v>
      </c>
      <c r="K68" s="37">
        <v>2</v>
      </c>
      <c r="L68" s="37">
        <f t="shared" si="117"/>
        <v>0.16666666666666666</v>
      </c>
      <c r="M68" s="37">
        <f>LOG(L68,K68)</f>
        <v>-2.5849625007211561</v>
      </c>
      <c r="N68" s="37">
        <f>L68*M68</f>
        <v>-0.43082708345352599</v>
      </c>
    </row>
    <row r="69" spans="9:15">
      <c r="I69" s="37" t="s">
        <v>45</v>
      </c>
      <c r="J69" s="37">
        <f>SUM(J65:J68)</f>
        <v>6</v>
      </c>
      <c r="K69" s="37"/>
      <c r="L69" s="37"/>
      <c r="M69" s="37"/>
      <c r="N69" s="37">
        <f>-SUM(N65:N68)</f>
        <v>1.7924812503605778</v>
      </c>
      <c r="O69" t="s">
        <v>145</v>
      </c>
    </row>
    <row r="70" spans="9:15">
      <c r="I70" s="36"/>
      <c r="J70" s="36" t="s">
        <v>41</v>
      </c>
      <c r="K70" s="36" t="s">
        <v>42</v>
      </c>
      <c r="L70" s="36" t="s">
        <v>46</v>
      </c>
      <c r="M70" s="36" t="s">
        <v>43</v>
      </c>
      <c r="N70" s="36" t="s">
        <v>44</v>
      </c>
    </row>
    <row r="71" spans="9:15">
      <c r="I71" s="36"/>
      <c r="J71" s="36">
        <v>2</v>
      </c>
      <c r="K71" s="36">
        <v>2</v>
      </c>
      <c r="L71" s="36">
        <f>J71/$J$78</f>
        <v>0.2</v>
      </c>
      <c r="M71" s="36">
        <f>LOG(L71,K71)</f>
        <v>-2.3219280948873622</v>
      </c>
      <c r="N71" s="36">
        <f>L71*M71</f>
        <v>-0.46438561897747244</v>
      </c>
    </row>
    <row r="72" spans="9:15">
      <c r="I72" s="36"/>
      <c r="J72" s="36">
        <v>1</v>
      </c>
      <c r="K72" s="36">
        <v>2</v>
      </c>
      <c r="L72" s="36">
        <f>J72/$J$78</f>
        <v>0.1</v>
      </c>
      <c r="M72" s="36">
        <f t="shared" ref="M72:M73" si="120">LOG(L72,K72)</f>
        <v>-3.3219280948873622</v>
      </c>
      <c r="N72" s="36">
        <f t="shared" ref="N72:N77" si="121">L72*M72</f>
        <v>-0.33219280948873625</v>
      </c>
    </row>
    <row r="73" spans="9:15">
      <c r="I73" s="36"/>
      <c r="J73" s="36">
        <v>2</v>
      </c>
      <c r="K73" s="36">
        <v>2</v>
      </c>
      <c r="L73" s="36">
        <f t="shared" ref="L73:L77" si="122">J73/$J$78</f>
        <v>0.2</v>
      </c>
      <c r="M73" s="36">
        <f t="shared" si="120"/>
        <v>-2.3219280948873622</v>
      </c>
      <c r="N73" s="36">
        <f t="shared" si="121"/>
        <v>-0.46438561897747244</v>
      </c>
    </row>
    <row r="74" spans="9:15">
      <c r="I74" s="36"/>
      <c r="J74" s="36">
        <v>1</v>
      </c>
      <c r="K74" s="36">
        <v>2</v>
      </c>
      <c r="L74" s="36">
        <f t="shared" si="122"/>
        <v>0.1</v>
      </c>
      <c r="M74" s="36">
        <f>LOG(L74,K74)</f>
        <v>-3.3219280948873622</v>
      </c>
      <c r="N74" s="36">
        <f t="shared" si="121"/>
        <v>-0.33219280948873625</v>
      </c>
    </row>
    <row r="75" spans="9:15">
      <c r="I75" s="36"/>
      <c r="J75" s="36">
        <v>1</v>
      </c>
      <c r="K75" s="36">
        <v>2</v>
      </c>
      <c r="L75" s="36">
        <f>J75/$J$78</f>
        <v>0.1</v>
      </c>
      <c r="M75" s="36">
        <f t="shared" ref="M75:M77" si="123">LOG(L75,K75)</f>
        <v>-3.3219280948873622</v>
      </c>
      <c r="N75" s="36">
        <f t="shared" si="121"/>
        <v>-0.33219280948873625</v>
      </c>
    </row>
    <row r="76" spans="9:15">
      <c r="I76" s="36"/>
      <c r="J76" s="36">
        <v>1</v>
      </c>
      <c r="K76" s="36">
        <v>2</v>
      </c>
      <c r="L76" s="36">
        <f t="shared" si="122"/>
        <v>0.1</v>
      </c>
      <c r="M76" s="36">
        <f t="shared" si="123"/>
        <v>-3.3219280948873622</v>
      </c>
      <c r="N76" s="36">
        <f t="shared" si="121"/>
        <v>-0.33219280948873625</v>
      </c>
    </row>
    <row r="77" spans="9:15">
      <c r="I77" s="36"/>
      <c r="J77" s="36">
        <v>2</v>
      </c>
      <c r="K77" s="36">
        <v>2</v>
      </c>
      <c r="L77" s="36">
        <f t="shared" si="122"/>
        <v>0.2</v>
      </c>
      <c r="M77" s="36">
        <f t="shared" si="123"/>
        <v>-2.3219280948873622</v>
      </c>
      <c r="N77" s="36">
        <f t="shared" si="121"/>
        <v>-0.46438561897747244</v>
      </c>
    </row>
    <row r="78" spans="9:15">
      <c r="I78" s="36" t="s">
        <v>45</v>
      </c>
      <c r="J78" s="36">
        <f>SUM(J71:J77)</f>
        <v>10</v>
      </c>
      <c r="K78" s="36"/>
      <c r="L78" s="36"/>
      <c r="M78" s="36"/>
      <c r="N78" s="36">
        <f>-SUM(N71:N77)</f>
        <v>2.7219280948873625</v>
      </c>
      <c r="O78" t="s">
        <v>146</v>
      </c>
    </row>
    <row r="79" spans="9:15">
      <c r="I79" s="37"/>
      <c r="J79" s="37">
        <v>1</v>
      </c>
      <c r="K79" s="37">
        <v>2</v>
      </c>
      <c r="L79" s="37">
        <f>J79/$J$82</f>
        <v>0.33333333333333331</v>
      </c>
      <c r="M79" s="37">
        <f>LOG(L79,K79)</f>
        <v>-1.5849625007211563</v>
      </c>
      <c r="N79" s="37">
        <f>L79*M79</f>
        <v>-0.52832083357371873</v>
      </c>
    </row>
    <row r="80" spans="9:15">
      <c r="I80" s="37"/>
      <c r="J80" s="37">
        <v>1</v>
      </c>
      <c r="K80" s="37">
        <v>2</v>
      </c>
      <c r="L80" s="37">
        <f t="shared" ref="L80:L81" si="124">J80/$J$82</f>
        <v>0.33333333333333331</v>
      </c>
      <c r="M80" s="37">
        <f t="shared" ref="M80:M81" si="125">LOG(L80,K80)</f>
        <v>-1.5849625007211563</v>
      </c>
      <c r="N80" s="37">
        <f t="shared" ref="N80:N81" si="126">L80*M80</f>
        <v>-0.52832083357371873</v>
      </c>
    </row>
    <row r="81" spans="9:15">
      <c r="I81" s="37"/>
      <c r="J81" s="37">
        <v>1</v>
      </c>
      <c r="K81" s="37">
        <v>2</v>
      </c>
      <c r="L81" s="37">
        <f t="shared" si="124"/>
        <v>0.33333333333333331</v>
      </c>
      <c r="M81" s="37">
        <f t="shared" si="125"/>
        <v>-1.5849625007211563</v>
      </c>
      <c r="N81" s="37">
        <f t="shared" si="126"/>
        <v>-0.52832083357371873</v>
      </c>
    </row>
    <row r="82" spans="9:15">
      <c r="I82" s="37" t="s">
        <v>45</v>
      </c>
      <c r="J82" s="37">
        <f>SUM(J79:J81)</f>
        <v>3</v>
      </c>
      <c r="K82" s="37"/>
      <c r="L82" s="37"/>
      <c r="M82" s="37"/>
      <c r="N82" s="37">
        <f>-SUM(N79:N81)</f>
        <v>1.5849625007211561</v>
      </c>
      <c r="O82" t="s">
        <v>147</v>
      </c>
    </row>
    <row r="83" spans="9:15">
      <c r="I83" s="37"/>
      <c r="J83" s="37">
        <v>13</v>
      </c>
      <c r="K83" s="37">
        <v>2</v>
      </c>
      <c r="L83" s="37">
        <f>J83/$J$86</f>
        <v>0.72222222222222221</v>
      </c>
      <c r="M83" s="37">
        <f>LOG(L83,K83)</f>
        <v>-0.4694852833012203</v>
      </c>
      <c r="N83" s="37">
        <f>L83*M83</f>
        <v>-0.3390727046064369</v>
      </c>
    </row>
    <row r="84" spans="9:15">
      <c r="I84" s="37"/>
      <c r="J84" s="37">
        <v>2</v>
      </c>
      <c r="K84" s="37">
        <v>2</v>
      </c>
      <c r="L84" s="37">
        <f t="shared" ref="L84:L85" si="127">J84/$J$86</f>
        <v>0.1111111111111111</v>
      </c>
      <c r="M84" s="37">
        <f t="shared" ref="M84:M85" si="128">LOG(L84,K84)</f>
        <v>-3.1699250014423126</v>
      </c>
      <c r="N84" s="37">
        <f t="shared" ref="N84:N85" si="129">L84*M84</f>
        <v>-0.3522138890491458</v>
      </c>
    </row>
    <row r="85" spans="9:15">
      <c r="I85" s="37"/>
      <c r="J85" s="37">
        <v>3</v>
      </c>
      <c r="K85" s="37">
        <v>2</v>
      </c>
      <c r="L85" s="37">
        <f t="shared" si="127"/>
        <v>0.16666666666666666</v>
      </c>
      <c r="M85" s="37">
        <f t="shared" si="128"/>
        <v>-2.5849625007211561</v>
      </c>
      <c r="N85" s="37">
        <f t="shared" si="129"/>
        <v>-0.43082708345352599</v>
      </c>
    </row>
    <row r="86" spans="9:15">
      <c r="I86" s="37" t="s">
        <v>45</v>
      </c>
      <c r="J86" s="37">
        <f>SUM(J83:J85)</f>
        <v>18</v>
      </c>
      <c r="K86" s="37"/>
      <c r="L86" s="37"/>
      <c r="M86" s="37"/>
      <c r="N86" s="37">
        <f>-SUM(N83:N85)</f>
        <v>1.1221136771091087</v>
      </c>
      <c r="O86" t="s">
        <v>148</v>
      </c>
    </row>
    <row r="87" spans="9:15">
      <c r="I87" s="36"/>
      <c r="J87" s="36" t="s">
        <v>41</v>
      </c>
      <c r="K87" s="36" t="s">
        <v>42</v>
      </c>
      <c r="L87" s="36" t="s">
        <v>46</v>
      </c>
      <c r="M87" s="36" t="s">
        <v>43</v>
      </c>
      <c r="N87" s="36" t="s">
        <v>44</v>
      </c>
    </row>
    <row r="88" spans="9:15">
      <c r="I88" s="36"/>
      <c r="J88" s="36">
        <v>1</v>
      </c>
      <c r="K88" s="36">
        <v>2</v>
      </c>
      <c r="L88" s="36">
        <f>J88/$J$95</f>
        <v>7.6923076923076927E-2</v>
      </c>
      <c r="M88" s="36">
        <f>LOG(L88,K88)</f>
        <v>-3.7004397181410922</v>
      </c>
      <c r="N88" s="36">
        <f>L88*M88</f>
        <v>-0.28464920908777636</v>
      </c>
    </row>
    <row r="89" spans="9:15">
      <c r="I89" s="36"/>
      <c r="J89" s="36">
        <v>2</v>
      </c>
      <c r="K89" s="36">
        <v>2</v>
      </c>
      <c r="L89" s="36">
        <f t="shared" ref="L89:L94" si="130">J89/$J$95</f>
        <v>0.15384615384615385</v>
      </c>
      <c r="M89" s="36">
        <f t="shared" ref="M89:M90" si="131">LOG(L89,K89)</f>
        <v>-2.7004397181410922</v>
      </c>
      <c r="N89" s="36">
        <f t="shared" ref="N89:N94" si="132">L89*M89</f>
        <v>-0.4154522643293988</v>
      </c>
    </row>
    <row r="90" spans="9:15">
      <c r="I90" s="36"/>
      <c r="J90" s="36">
        <v>1</v>
      </c>
      <c r="K90" s="36">
        <v>2</v>
      </c>
      <c r="L90" s="36">
        <f t="shared" si="130"/>
        <v>7.6923076923076927E-2</v>
      </c>
      <c r="M90" s="36">
        <f t="shared" si="131"/>
        <v>-3.7004397181410922</v>
      </c>
      <c r="N90" s="36">
        <f t="shared" si="132"/>
        <v>-0.28464920908777636</v>
      </c>
    </row>
    <row r="91" spans="9:15">
      <c r="I91" s="36"/>
      <c r="J91" s="36">
        <v>4</v>
      </c>
      <c r="K91" s="36">
        <v>2</v>
      </c>
      <c r="L91" s="36">
        <f t="shared" si="130"/>
        <v>0.30769230769230771</v>
      </c>
      <c r="M91" s="36">
        <f>LOG(L91,K91)</f>
        <v>-1.7004397181410922</v>
      </c>
      <c r="N91" s="36">
        <f t="shared" si="132"/>
        <v>-0.52321222096648989</v>
      </c>
    </row>
    <row r="92" spans="9:15">
      <c r="I92" s="36"/>
      <c r="J92" s="36">
        <v>1</v>
      </c>
      <c r="K92" s="36">
        <v>2</v>
      </c>
      <c r="L92" s="36">
        <f t="shared" si="130"/>
        <v>7.6923076923076927E-2</v>
      </c>
      <c r="M92" s="36">
        <f t="shared" ref="M92:M94" si="133">LOG(L92,K92)</f>
        <v>-3.7004397181410922</v>
      </c>
      <c r="N92" s="36">
        <f t="shared" si="132"/>
        <v>-0.28464920908777636</v>
      </c>
    </row>
    <row r="93" spans="9:15">
      <c r="I93" s="36"/>
      <c r="J93" s="36">
        <v>1</v>
      </c>
      <c r="K93" s="36">
        <v>2</v>
      </c>
      <c r="L93" s="36">
        <f t="shared" si="130"/>
        <v>7.6923076923076927E-2</v>
      </c>
      <c r="M93" s="36">
        <f t="shared" si="133"/>
        <v>-3.7004397181410922</v>
      </c>
      <c r="N93" s="36">
        <f t="shared" si="132"/>
        <v>-0.28464920908777636</v>
      </c>
    </row>
    <row r="94" spans="9:15">
      <c r="I94" s="36"/>
      <c r="J94" s="36">
        <v>3</v>
      </c>
      <c r="K94" s="36">
        <v>2</v>
      </c>
      <c r="L94" s="36">
        <f t="shared" si="130"/>
        <v>0.23076923076923078</v>
      </c>
      <c r="M94" s="36">
        <f t="shared" si="133"/>
        <v>-2.1154772174199361</v>
      </c>
      <c r="N94" s="36">
        <f t="shared" si="132"/>
        <v>-0.48818705017383146</v>
      </c>
    </row>
    <row r="95" spans="9:15">
      <c r="I95" s="36" t="s">
        <v>45</v>
      </c>
      <c r="J95" s="36">
        <f>SUM(J88:J94)</f>
        <v>13</v>
      </c>
      <c r="K95" s="36"/>
      <c r="L95" s="36"/>
      <c r="M95" s="36"/>
      <c r="N95" s="36">
        <f>-SUM(N88:N94)</f>
        <v>2.5654483718208256</v>
      </c>
      <c r="O95" t="s">
        <v>151</v>
      </c>
    </row>
    <row r="96" spans="9:15">
      <c r="I96" s="36"/>
      <c r="J96" s="36" t="s">
        <v>41</v>
      </c>
      <c r="K96" s="36" t="s">
        <v>42</v>
      </c>
      <c r="L96" s="36" t="s">
        <v>46</v>
      </c>
      <c r="M96" s="36" t="s">
        <v>43</v>
      </c>
      <c r="N96" s="36" t="s">
        <v>44</v>
      </c>
      <c r="O96" s="36"/>
    </row>
    <row r="97" spans="9:15">
      <c r="I97" s="36"/>
      <c r="J97" s="36">
        <v>1</v>
      </c>
      <c r="K97" s="36">
        <v>2</v>
      </c>
      <c r="L97" s="36">
        <f>J97/$J$110</f>
        <v>2.2222222222222223E-2</v>
      </c>
      <c r="M97" s="36">
        <f>LOG(L97,K97)</f>
        <v>-5.4918530963296748</v>
      </c>
      <c r="N97" s="36">
        <f>L97*M97</f>
        <v>-0.12204117991843723</v>
      </c>
      <c r="O97" s="36"/>
    </row>
    <row r="98" spans="9:15">
      <c r="I98" s="36"/>
      <c r="J98" s="36">
        <v>6</v>
      </c>
      <c r="K98" s="36">
        <v>2</v>
      </c>
      <c r="L98" s="36">
        <f t="shared" ref="L98:L108" si="134">J98/$J$110</f>
        <v>0.13333333333333333</v>
      </c>
      <c r="M98" s="36">
        <f t="shared" ref="M98:M99" si="135">LOG(L98,K98)</f>
        <v>-2.9068905956085187</v>
      </c>
      <c r="N98" s="36">
        <f t="shared" ref="N98:N105" si="136">L98*M98</f>
        <v>-0.3875854127478025</v>
      </c>
      <c r="O98" s="36"/>
    </row>
    <row r="99" spans="9:15">
      <c r="I99" s="36"/>
      <c r="J99" s="36">
        <v>9</v>
      </c>
      <c r="K99" s="36">
        <v>2</v>
      </c>
      <c r="L99" s="36">
        <f t="shared" si="134"/>
        <v>0.2</v>
      </c>
      <c r="M99" s="36">
        <f t="shared" si="135"/>
        <v>-2.3219280948873622</v>
      </c>
      <c r="N99" s="36">
        <f t="shared" si="136"/>
        <v>-0.46438561897747244</v>
      </c>
      <c r="O99" s="36"/>
    </row>
    <row r="100" spans="9:15">
      <c r="I100" s="36"/>
      <c r="J100" s="36">
        <v>1</v>
      </c>
      <c r="K100" s="36">
        <v>2</v>
      </c>
      <c r="L100" s="36">
        <f t="shared" si="134"/>
        <v>2.2222222222222223E-2</v>
      </c>
      <c r="M100" s="36">
        <f>LOG(L100,K100)</f>
        <v>-5.4918530963296748</v>
      </c>
      <c r="N100" s="36">
        <f t="shared" si="136"/>
        <v>-0.12204117991843723</v>
      </c>
      <c r="O100" s="36"/>
    </row>
    <row r="101" spans="9:15">
      <c r="I101" s="36"/>
      <c r="J101" s="36">
        <v>2</v>
      </c>
      <c r="K101" s="36">
        <v>2</v>
      </c>
      <c r="L101" s="36">
        <f t="shared" si="134"/>
        <v>4.4444444444444446E-2</v>
      </c>
      <c r="M101" s="36">
        <f t="shared" ref="M101:M103" si="137">LOG(L101,K101)</f>
        <v>-4.4918530963296748</v>
      </c>
      <c r="N101" s="36">
        <f t="shared" si="136"/>
        <v>-0.19963791539243</v>
      </c>
      <c r="O101" s="36"/>
    </row>
    <row r="102" spans="9:15">
      <c r="I102" s="36"/>
      <c r="J102" s="36">
        <v>5</v>
      </c>
      <c r="K102" s="36">
        <v>2</v>
      </c>
      <c r="L102" s="36">
        <f t="shared" si="134"/>
        <v>0.1111111111111111</v>
      </c>
      <c r="M102" s="36">
        <f t="shared" si="137"/>
        <v>-3.1699250014423126</v>
      </c>
      <c r="N102" s="36">
        <f t="shared" si="136"/>
        <v>-0.3522138890491458</v>
      </c>
      <c r="O102" s="36"/>
    </row>
    <row r="103" spans="9:15">
      <c r="I103" s="36"/>
      <c r="J103" s="36">
        <v>1</v>
      </c>
      <c r="K103" s="36">
        <v>2</v>
      </c>
      <c r="L103" s="36">
        <f t="shared" si="134"/>
        <v>2.2222222222222223E-2</v>
      </c>
      <c r="M103" s="36">
        <f t="shared" si="137"/>
        <v>-5.4918530963296748</v>
      </c>
      <c r="N103" s="36">
        <f t="shared" si="136"/>
        <v>-0.12204117991843723</v>
      </c>
      <c r="O103" s="36"/>
    </row>
    <row r="104" spans="9:15">
      <c r="I104" s="36"/>
      <c r="J104" s="36">
        <v>9</v>
      </c>
      <c r="K104" s="36">
        <v>2</v>
      </c>
      <c r="L104" s="36">
        <f t="shared" si="134"/>
        <v>0.2</v>
      </c>
      <c r="M104" s="36">
        <f>LOG(L104,K104)</f>
        <v>-2.3219280948873622</v>
      </c>
      <c r="N104" s="36">
        <f t="shared" si="136"/>
        <v>-0.46438561897747244</v>
      </c>
      <c r="O104" s="36"/>
    </row>
    <row r="105" spans="9:15">
      <c r="I105" s="36"/>
      <c r="J105" s="36">
        <v>1</v>
      </c>
      <c r="K105" s="36">
        <v>2</v>
      </c>
      <c r="L105" s="36">
        <f>J105/$J$110</f>
        <v>2.2222222222222223E-2</v>
      </c>
      <c r="M105" s="36">
        <f t="shared" ref="M105:M109" si="138">LOG(L105,K105)</f>
        <v>-5.4918530963296748</v>
      </c>
      <c r="N105" s="36">
        <f t="shared" si="136"/>
        <v>-0.12204117991843723</v>
      </c>
      <c r="O105" s="36"/>
    </row>
    <row r="106" spans="9:15">
      <c r="I106" s="36"/>
      <c r="J106" s="36">
        <v>1</v>
      </c>
      <c r="K106" s="36">
        <v>2</v>
      </c>
      <c r="L106" s="36">
        <f t="shared" si="134"/>
        <v>2.2222222222222223E-2</v>
      </c>
      <c r="M106" s="36">
        <f t="shared" si="138"/>
        <v>-5.4918530963296748</v>
      </c>
      <c r="N106" s="36">
        <f>L106*M106</f>
        <v>-0.12204117991843723</v>
      </c>
      <c r="O106" s="36"/>
    </row>
    <row r="107" spans="9:15">
      <c r="I107" s="36"/>
      <c r="J107" s="36">
        <v>1</v>
      </c>
      <c r="K107" s="36">
        <v>2</v>
      </c>
      <c r="L107" s="36">
        <f t="shared" si="134"/>
        <v>2.2222222222222223E-2</v>
      </c>
      <c r="M107" s="36">
        <f t="shared" si="138"/>
        <v>-5.4918530963296748</v>
      </c>
      <c r="N107" s="36">
        <f t="shared" ref="N107:N109" si="139">L107*M107</f>
        <v>-0.12204117991843723</v>
      </c>
      <c r="O107" s="36"/>
    </row>
    <row r="108" spans="9:15">
      <c r="I108" s="36"/>
      <c r="J108" s="36">
        <v>1</v>
      </c>
      <c r="K108" s="36">
        <v>2</v>
      </c>
      <c r="L108" s="36">
        <f t="shared" si="134"/>
        <v>2.2222222222222223E-2</v>
      </c>
      <c r="M108" s="36">
        <f t="shared" si="138"/>
        <v>-5.4918530963296748</v>
      </c>
      <c r="N108" s="36">
        <f t="shared" si="139"/>
        <v>-0.12204117991843723</v>
      </c>
      <c r="O108" s="36"/>
    </row>
    <row r="109" spans="9:15">
      <c r="I109" s="36"/>
      <c r="J109" s="36">
        <v>7</v>
      </c>
      <c r="K109" s="36">
        <v>2</v>
      </c>
      <c r="L109" s="36">
        <f>J109/$J$110</f>
        <v>0.15555555555555556</v>
      </c>
      <c r="M109" s="36">
        <f t="shared" si="138"/>
        <v>-2.6844981742720706</v>
      </c>
      <c r="N109" s="36">
        <f t="shared" si="139"/>
        <v>-0.41758860488676652</v>
      </c>
      <c r="O109" s="36"/>
    </row>
    <row r="110" spans="9:15">
      <c r="I110" s="36" t="s">
        <v>45</v>
      </c>
      <c r="J110" s="36">
        <f>SUM(J97:J109)</f>
        <v>45</v>
      </c>
      <c r="K110" s="36"/>
      <c r="L110" s="36"/>
      <c r="M110" s="36"/>
      <c r="N110" s="36">
        <f>-SUM(N97:N109)</f>
        <v>3.1400853194601508</v>
      </c>
      <c r="O110" s="36" t="s">
        <v>150</v>
      </c>
    </row>
    <row r="111" spans="9:15">
      <c r="I111" s="37"/>
      <c r="J111" s="37" t="s">
        <v>41</v>
      </c>
      <c r="K111" s="37" t="s">
        <v>42</v>
      </c>
      <c r="L111" s="37" t="s">
        <v>46</v>
      </c>
      <c r="M111" s="37" t="s">
        <v>43</v>
      </c>
      <c r="N111" s="37" t="s">
        <v>44</v>
      </c>
    </row>
    <row r="112" spans="9:15">
      <c r="I112" s="37"/>
      <c r="J112" s="37">
        <v>1</v>
      </c>
      <c r="K112" s="37">
        <v>2</v>
      </c>
      <c r="L112" s="37">
        <f>J112/$J$117</f>
        <v>8.3333333333333329E-2</v>
      </c>
      <c r="M112" s="37">
        <f>LOG(L112,K112)</f>
        <v>-3.5849625007211565</v>
      </c>
      <c r="N112" s="37">
        <f>L112*M112</f>
        <v>-0.29874687506009634</v>
      </c>
    </row>
    <row r="113" spans="9:15">
      <c r="I113" s="37"/>
      <c r="J113" s="37">
        <v>1</v>
      </c>
      <c r="K113" s="37">
        <v>2</v>
      </c>
      <c r="L113" s="37">
        <f t="shared" ref="L113:L116" si="140">J113/$J$117</f>
        <v>8.3333333333333329E-2</v>
      </c>
      <c r="M113" s="37">
        <f t="shared" ref="M113:M114" si="141">LOG(L113,K113)</f>
        <v>-3.5849625007211565</v>
      </c>
      <c r="N113" s="37">
        <f t="shared" ref="N113:N114" si="142">L113*M113</f>
        <v>-0.29874687506009634</v>
      </c>
    </row>
    <row r="114" spans="9:15">
      <c r="I114" s="37"/>
      <c r="J114" s="37">
        <v>1</v>
      </c>
      <c r="K114" s="37">
        <v>2</v>
      </c>
      <c r="L114" s="37">
        <f t="shared" si="140"/>
        <v>8.3333333333333329E-2</v>
      </c>
      <c r="M114" s="37">
        <f t="shared" si="141"/>
        <v>-3.5849625007211565</v>
      </c>
      <c r="N114" s="37">
        <f t="shared" si="142"/>
        <v>-0.29874687506009634</v>
      </c>
    </row>
    <row r="115" spans="9:15">
      <c r="I115" s="37"/>
      <c r="J115" s="37">
        <v>6</v>
      </c>
      <c r="K115" s="37">
        <v>2</v>
      </c>
      <c r="L115" s="37">
        <f>J115/$J$117</f>
        <v>0.5</v>
      </c>
      <c r="M115" s="37">
        <f>LOG(L115,K115)</f>
        <v>-1</v>
      </c>
      <c r="N115" s="37">
        <f>L115*M115</f>
        <v>-0.5</v>
      </c>
    </row>
    <row r="116" spans="9:15">
      <c r="I116" s="37"/>
      <c r="J116" s="37">
        <v>3</v>
      </c>
      <c r="K116" s="37">
        <v>2</v>
      </c>
      <c r="L116" s="37">
        <f t="shared" si="140"/>
        <v>0.25</v>
      </c>
      <c r="M116" s="37">
        <f>LOG(L116,K116)</f>
        <v>-2</v>
      </c>
      <c r="N116" s="37">
        <f t="shared" ref="N116" si="143">L116*M116</f>
        <v>-0.5</v>
      </c>
    </row>
    <row r="117" spans="9:15">
      <c r="I117" s="37" t="s">
        <v>45</v>
      </c>
      <c r="J117" s="37">
        <f>SUM(J112:J116)</f>
        <v>12</v>
      </c>
      <c r="K117" s="37"/>
      <c r="L117" s="37"/>
      <c r="M117" s="37"/>
      <c r="N117" s="37">
        <f>-SUM(N112:N116)</f>
        <v>1.896240625180289</v>
      </c>
      <c r="O117" t="s">
        <v>149</v>
      </c>
    </row>
    <row r="118" spans="9:15">
      <c r="I118" s="37"/>
      <c r="J118" s="37">
        <v>2</v>
      </c>
      <c r="K118" s="37">
        <v>2</v>
      </c>
      <c r="L118" s="37">
        <f>J118/$J$120</f>
        <v>0.4</v>
      </c>
      <c r="M118" s="37">
        <f>LOG(L118,K118)</f>
        <v>-1.3219280948873622</v>
      </c>
      <c r="N118" s="37">
        <f>L118*M118</f>
        <v>-0.52877123795494485</v>
      </c>
    </row>
    <row r="119" spans="9:15">
      <c r="I119" s="37"/>
      <c r="J119" s="37">
        <v>3</v>
      </c>
      <c r="K119" s="37">
        <v>2</v>
      </c>
      <c r="L119" s="37">
        <f>J119/$J$120</f>
        <v>0.6</v>
      </c>
      <c r="M119" s="37">
        <f t="shared" ref="M119" si="144">LOG(L119,K119)</f>
        <v>-0.73696559416620622</v>
      </c>
      <c r="N119" s="37">
        <f t="shared" ref="N119" si="145">L119*M119</f>
        <v>-0.44217935649972373</v>
      </c>
    </row>
    <row r="120" spans="9:15">
      <c r="I120" s="37" t="s">
        <v>45</v>
      </c>
      <c r="J120" s="37">
        <f>SUM(J118:J119)</f>
        <v>5</v>
      </c>
      <c r="K120" s="37"/>
      <c r="L120" s="37"/>
      <c r="M120" s="37"/>
      <c r="N120" s="37">
        <f>-SUM(N118:N119)</f>
        <v>0.97095059445466858</v>
      </c>
      <c r="O120" t="s">
        <v>152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74"/>
  <sheetViews>
    <sheetView workbookViewId="0">
      <selection activeCell="A2" sqref="A2:A74"/>
    </sheetView>
  </sheetViews>
  <sheetFormatPr baseColWidth="10" defaultRowHeight="15"/>
  <cols>
    <col min="1" max="1" width="5.140625" customWidth="1"/>
    <col min="2" max="2" width="6.42578125" customWidth="1"/>
    <col min="5" max="6" width="4.42578125" customWidth="1"/>
    <col min="7" max="7" width="4.28515625" customWidth="1"/>
    <col min="8" max="8" width="4.5703125" customWidth="1"/>
    <col min="9" max="9" width="3.85546875" customWidth="1"/>
    <col min="10" max="10" width="3.42578125" customWidth="1"/>
    <col min="11" max="11" width="3.85546875" customWidth="1"/>
    <col min="12" max="12" width="3.7109375" customWidth="1"/>
    <col min="13" max="13" width="4" customWidth="1"/>
    <col min="14" max="14" width="3.85546875" customWidth="1"/>
    <col min="15" max="15" width="3.7109375" customWidth="1"/>
    <col min="16" max="16" width="3.140625" customWidth="1"/>
    <col min="17" max="17" width="3.7109375" customWidth="1"/>
    <col min="18" max="18" width="3.85546875" customWidth="1"/>
    <col min="19" max="19" width="4.42578125" customWidth="1"/>
    <col min="20" max="20" width="3.7109375" customWidth="1"/>
    <col min="21" max="21" width="3.28515625" customWidth="1"/>
    <col min="22" max="22" width="3.5703125" customWidth="1"/>
    <col min="23" max="23" width="4" customWidth="1"/>
    <col min="24" max="25" width="4.28515625" customWidth="1"/>
    <col min="26" max="26" width="4.5703125" customWidth="1"/>
    <col min="27" max="27" width="3.7109375" customWidth="1"/>
    <col min="28" max="31" width="3.85546875" customWidth="1"/>
    <col min="32" max="32" width="5" customWidth="1"/>
    <col min="34" max="34" width="16.5703125" bestFit="1" customWidth="1"/>
  </cols>
  <sheetData>
    <row r="1" spans="1:34" ht="44.25" thickBot="1">
      <c r="A1" s="1" t="s">
        <v>0</v>
      </c>
      <c r="B1" s="2"/>
      <c r="C1" s="2"/>
      <c r="D1" s="1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175</v>
      </c>
      <c r="AF1" s="4" t="s">
        <v>28</v>
      </c>
      <c r="AG1" s="4" t="s">
        <v>29</v>
      </c>
      <c r="AH1" s="54" t="s">
        <v>176</v>
      </c>
    </row>
    <row r="2" spans="1:34" ht="15" customHeight="1" thickBot="1">
      <c r="A2" s="5" t="s">
        <v>53</v>
      </c>
      <c r="B2" s="5" t="s">
        <v>31</v>
      </c>
      <c r="C2" s="5" t="s">
        <v>32</v>
      </c>
      <c r="D2" s="5" t="s">
        <v>54</v>
      </c>
      <c r="E2" s="6">
        <v>1</v>
      </c>
      <c r="F2" s="7">
        <v>1</v>
      </c>
      <c r="G2" s="7">
        <v>0</v>
      </c>
      <c r="H2" s="7">
        <v>0</v>
      </c>
      <c r="I2" s="7">
        <v>1</v>
      </c>
      <c r="J2" s="7">
        <v>1</v>
      </c>
      <c r="K2" s="7">
        <v>2</v>
      </c>
      <c r="L2" s="7" t="s">
        <v>104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2</v>
      </c>
      <c r="T2" s="7">
        <v>2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23">
        <f>SUM(E2,G2,I2,K2,M2,O2,Q2,S2,U2,W2,Y2,AA2,AC2)</f>
        <v>6</v>
      </c>
      <c r="AF2" s="7">
        <v>6</v>
      </c>
      <c r="AG2" s="12">
        <v>1.8211390000000001</v>
      </c>
      <c r="AH2" s="49">
        <v>2.2516291673878226</v>
      </c>
    </row>
    <row r="3" spans="1:34" ht="19.5" customHeight="1" thickBot="1">
      <c r="A3" s="5" t="s">
        <v>55</v>
      </c>
      <c r="B3" s="5" t="s">
        <v>31</v>
      </c>
      <c r="C3" s="5" t="s">
        <v>32</v>
      </c>
      <c r="D3" s="5" t="s">
        <v>56</v>
      </c>
      <c r="E3" s="6">
        <v>3</v>
      </c>
      <c r="F3" s="7" t="s">
        <v>105</v>
      </c>
      <c r="G3" s="7">
        <v>0</v>
      </c>
      <c r="H3" s="7">
        <v>0</v>
      </c>
      <c r="I3" s="7">
        <v>1</v>
      </c>
      <c r="J3" s="7">
        <v>1</v>
      </c>
      <c r="K3" s="7">
        <v>1</v>
      </c>
      <c r="L3" s="7">
        <v>1</v>
      </c>
      <c r="M3" s="7">
        <v>8</v>
      </c>
      <c r="N3" s="7">
        <v>8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23">
        <f t="shared" ref="AE3:AE37" si="0">SUM(E3,G3,I3,K3,M3,O3,Q3,S3,U3,W3,Y3,AA3,AC3)</f>
        <v>13</v>
      </c>
      <c r="AF3" s="7">
        <v>13</v>
      </c>
      <c r="AG3" s="12">
        <v>0.51219999999999999</v>
      </c>
      <c r="AH3" s="49">
        <v>1.7004397181410922</v>
      </c>
    </row>
    <row r="4" spans="1:34" ht="18" customHeight="1" thickBot="1">
      <c r="A4" s="5" t="s">
        <v>57</v>
      </c>
      <c r="B4" s="5" t="s">
        <v>31</v>
      </c>
      <c r="C4" s="5" t="s">
        <v>32</v>
      </c>
      <c r="D4" s="5" t="s">
        <v>58</v>
      </c>
      <c r="E4" s="6">
        <v>1</v>
      </c>
      <c r="F4" s="7">
        <v>1</v>
      </c>
      <c r="G4" s="7">
        <v>0</v>
      </c>
      <c r="H4" s="7">
        <v>0</v>
      </c>
      <c r="I4" s="7">
        <v>3</v>
      </c>
      <c r="J4" s="7" t="s">
        <v>105</v>
      </c>
      <c r="K4" s="7">
        <v>0</v>
      </c>
      <c r="L4" s="7">
        <v>0</v>
      </c>
      <c r="M4" s="7">
        <v>25</v>
      </c>
      <c r="N4" s="12">
        <v>25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23">
        <f t="shared" si="0"/>
        <v>29</v>
      </c>
      <c r="AF4" s="7">
        <v>29</v>
      </c>
      <c r="AG4" s="7">
        <v>0.78569</v>
      </c>
      <c r="AH4" s="50">
        <v>0.78569117635625774</v>
      </c>
    </row>
    <row r="5" spans="1:34" ht="17.25" customHeight="1" thickBot="1">
      <c r="A5" s="5" t="s">
        <v>59</v>
      </c>
      <c r="B5" s="5" t="s">
        <v>31</v>
      </c>
      <c r="C5" s="5" t="s">
        <v>32</v>
      </c>
      <c r="D5" s="5" t="s">
        <v>60</v>
      </c>
      <c r="E5" s="6">
        <v>17</v>
      </c>
      <c r="F5" s="7" t="s">
        <v>106</v>
      </c>
      <c r="G5" s="7">
        <v>0</v>
      </c>
      <c r="H5" s="7">
        <v>0</v>
      </c>
      <c r="I5" s="7">
        <v>13</v>
      </c>
      <c r="J5" s="7" t="s">
        <v>107</v>
      </c>
      <c r="K5" s="7">
        <v>0</v>
      </c>
      <c r="L5" s="7">
        <v>0</v>
      </c>
      <c r="M5" s="7">
        <v>0</v>
      </c>
      <c r="N5" s="7">
        <v>0</v>
      </c>
      <c r="O5" s="7">
        <v>3</v>
      </c>
      <c r="P5" s="7">
        <v>3</v>
      </c>
      <c r="Q5" s="7">
        <v>0</v>
      </c>
      <c r="R5" s="7">
        <v>0</v>
      </c>
      <c r="S5" s="7">
        <v>1</v>
      </c>
      <c r="T5" s="7">
        <v>1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23">
        <f t="shared" si="0"/>
        <v>34</v>
      </c>
      <c r="AF5" s="7">
        <v>34</v>
      </c>
      <c r="AG5" s="7">
        <v>2.7130000000000001</v>
      </c>
      <c r="AH5" s="50">
        <v>2.712607888773749</v>
      </c>
    </row>
    <row r="6" spans="1:34" ht="16.5" customHeight="1" thickBot="1">
      <c r="A6" s="5" t="s">
        <v>61</v>
      </c>
      <c r="B6" s="5" t="s">
        <v>31</v>
      </c>
      <c r="C6" s="5" t="s">
        <v>32</v>
      </c>
      <c r="D6" s="5" t="s">
        <v>62</v>
      </c>
      <c r="E6" s="6">
        <v>9</v>
      </c>
      <c r="F6" s="7" t="s">
        <v>108</v>
      </c>
      <c r="G6" s="7">
        <v>0</v>
      </c>
      <c r="H6" s="7">
        <v>0</v>
      </c>
      <c r="I6" s="7">
        <v>1</v>
      </c>
      <c r="J6" s="7">
        <v>1</v>
      </c>
      <c r="K6" s="7">
        <v>0</v>
      </c>
      <c r="L6" s="7">
        <v>0</v>
      </c>
      <c r="M6" s="7">
        <v>1</v>
      </c>
      <c r="N6" s="7">
        <v>1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1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23">
        <f t="shared" si="0"/>
        <v>12</v>
      </c>
      <c r="AF6" s="7">
        <v>12</v>
      </c>
      <c r="AG6" s="13">
        <v>1584</v>
      </c>
      <c r="AH6" s="50">
        <v>1.5849625007211561</v>
      </c>
    </row>
    <row r="7" spans="1:34" ht="16.5" customHeight="1" thickBot="1">
      <c r="A7" s="5" t="s">
        <v>63</v>
      </c>
      <c r="B7" s="5" t="s">
        <v>31</v>
      </c>
      <c r="C7" s="5" t="s">
        <v>32</v>
      </c>
      <c r="D7" s="5" t="s">
        <v>64</v>
      </c>
      <c r="E7" s="6">
        <v>8</v>
      </c>
      <c r="F7" s="7" t="s">
        <v>109</v>
      </c>
      <c r="G7" s="7">
        <v>0</v>
      </c>
      <c r="H7" s="7">
        <v>0</v>
      </c>
      <c r="I7" s="7">
        <v>3</v>
      </c>
      <c r="J7" s="7">
        <v>3</v>
      </c>
      <c r="K7" s="7">
        <v>1</v>
      </c>
      <c r="L7" s="7">
        <v>1</v>
      </c>
      <c r="M7" s="7">
        <v>13</v>
      </c>
      <c r="N7" s="7" t="s">
        <v>110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23">
        <f t="shared" si="0"/>
        <v>25</v>
      </c>
      <c r="AF7" s="7">
        <v>25</v>
      </c>
      <c r="AG7" s="39">
        <v>2.1800000000000002</v>
      </c>
      <c r="AH7" s="49">
        <v>2.2226831892554921</v>
      </c>
    </row>
    <row r="8" spans="1:34" ht="17.25" customHeight="1" thickBot="1">
      <c r="A8" s="5" t="s">
        <v>65</v>
      </c>
      <c r="B8" s="5" t="s">
        <v>31</v>
      </c>
      <c r="C8" s="5" t="s">
        <v>32</v>
      </c>
      <c r="D8" s="5" t="s">
        <v>66</v>
      </c>
      <c r="E8" s="6">
        <v>8</v>
      </c>
      <c r="F8" s="7" t="s">
        <v>111</v>
      </c>
      <c r="G8" s="7">
        <v>0</v>
      </c>
      <c r="H8" s="7">
        <v>0</v>
      </c>
      <c r="I8" s="7">
        <v>3</v>
      </c>
      <c r="J8" s="7">
        <v>3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1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23">
        <f t="shared" si="0"/>
        <v>12</v>
      </c>
      <c r="AF8" s="7">
        <v>12</v>
      </c>
      <c r="AG8" s="40">
        <v>1718</v>
      </c>
      <c r="AH8" s="49">
        <v>1.6858157091530304</v>
      </c>
    </row>
    <row r="9" spans="1:34" ht="16.5" customHeight="1" thickBot="1">
      <c r="A9" s="5" t="s">
        <v>67</v>
      </c>
      <c r="B9" s="5" t="s">
        <v>31</v>
      </c>
      <c r="C9" s="5" t="s">
        <v>32</v>
      </c>
      <c r="D9" s="5" t="s">
        <v>68</v>
      </c>
      <c r="E9" s="6">
        <v>7</v>
      </c>
      <c r="F9" s="7" t="s">
        <v>112</v>
      </c>
      <c r="G9" s="7">
        <v>0</v>
      </c>
      <c r="H9" s="7">
        <v>0</v>
      </c>
      <c r="I9" s="7">
        <v>0</v>
      </c>
      <c r="J9" s="7">
        <v>0</v>
      </c>
      <c r="K9" s="7">
        <v>2</v>
      </c>
      <c r="L9" s="7">
        <v>2</v>
      </c>
      <c r="M9" s="7">
        <v>0</v>
      </c>
      <c r="N9" s="7">
        <v>0</v>
      </c>
      <c r="O9" s="7">
        <v>2</v>
      </c>
      <c r="P9" s="7">
        <v>2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23">
        <f t="shared" si="0"/>
        <v>11</v>
      </c>
      <c r="AF9" s="7">
        <v>11</v>
      </c>
      <c r="AG9" s="13">
        <v>1858</v>
      </c>
      <c r="AH9" s="50">
        <v>1.8585552118703144</v>
      </c>
    </row>
    <row r="10" spans="1:34" ht="15" customHeight="1" thickBot="1">
      <c r="A10" s="5" t="s">
        <v>69</v>
      </c>
      <c r="B10" s="5" t="s">
        <v>31</v>
      </c>
      <c r="C10" s="5" t="s">
        <v>32</v>
      </c>
      <c r="D10" s="5" t="s">
        <v>70</v>
      </c>
      <c r="E10" s="6">
        <v>7</v>
      </c>
      <c r="F10" s="7" t="s">
        <v>113</v>
      </c>
      <c r="G10" s="7">
        <v>0</v>
      </c>
      <c r="H10" s="7">
        <v>0</v>
      </c>
      <c r="I10" s="7">
        <v>2</v>
      </c>
      <c r="J10" s="7">
        <v>2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1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23">
        <f t="shared" si="0"/>
        <v>10</v>
      </c>
      <c r="AF10" s="7">
        <v>10</v>
      </c>
      <c r="AG10" s="7">
        <v>1.571</v>
      </c>
      <c r="AH10" s="50">
        <v>1.5709505944546687</v>
      </c>
    </row>
    <row r="11" spans="1:34" ht="17.25" customHeight="1" thickBot="1">
      <c r="A11" s="5" t="s">
        <v>30</v>
      </c>
      <c r="B11" s="5" t="s">
        <v>31</v>
      </c>
      <c r="C11" s="5" t="s">
        <v>32</v>
      </c>
      <c r="D11" s="5" t="s">
        <v>33</v>
      </c>
      <c r="E11" s="6">
        <v>23</v>
      </c>
      <c r="F11" s="7" t="s">
        <v>34</v>
      </c>
      <c r="G11" s="7">
        <v>0</v>
      </c>
      <c r="H11" s="7">
        <v>0</v>
      </c>
      <c r="I11" s="7">
        <v>30</v>
      </c>
      <c r="J11" s="7" t="s">
        <v>35</v>
      </c>
      <c r="K11" s="7">
        <v>1</v>
      </c>
      <c r="L11" s="7">
        <v>1</v>
      </c>
      <c r="M11" s="7">
        <v>2</v>
      </c>
      <c r="N11" s="7">
        <v>2</v>
      </c>
      <c r="O11" s="7">
        <v>2</v>
      </c>
      <c r="P11" s="7">
        <v>2</v>
      </c>
      <c r="Q11" s="7">
        <v>0</v>
      </c>
      <c r="R11" s="7">
        <v>0</v>
      </c>
      <c r="S11" s="7">
        <v>1</v>
      </c>
      <c r="T11" s="7">
        <v>1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23">
        <f t="shared" si="0"/>
        <v>59</v>
      </c>
      <c r="AF11" s="7">
        <v>59</v>
      </c>
      <c r="AG11" s="7">
        <v>3.0179999999999998</v>
      </c>
      <c r="AH11" s="42">
        <v>3.0179999999999998</v>
      </c>
    </row>
    <row r="12" spans="1:34" ht="15" customHeight="1" thickBot="1">
      <c r="A12" s="5" t="s">
        <v>71</v>
      </c>
      <c r="B12" s="5" t="s">
        <v>31</v>
      </c>
      <c r="C12" s="5" t="s">
        <v>32</v>
      </c>
      <c r="D12" s="5" t="s">
        <v>72</v>
      </c>
      <c r="E12" s="6">
        <v>5</v>
      </c>
      <c r="F12" s="7" t="s">
        <v>114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</v>
      </c>
      <c r="N12" s="7">
        <v>1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23">
        <f t="shared" si="0"/>
        <v>6</v>
      </c>
      <c r="AF12" s="7">
        <v>6</v>
      </c>
      <c r="AG12" s="13">
        <v>1792</v>
      </c>
      <c r="AH12" s="50">
        <v>1.7924812503605778</v>
      </c>
    </row>
    <row r="13" spans="1:34" ht="17.25" customHeight="1" thickBot="1">
      <c r="A13" s="5" t="s">
        <v>73</v>
      </c>
      <c r="B13" s="5" t="s">
        <v>31</v>
      </c>
      <c r="C13" s="5" t="s">
        <v>32</v>
      </c>
      <c r="D13" s="5" t="s">
        <v>74</v>
      </c>
      <c r="E13" s="6">
        <v>3</v>
      </c>
      <c r="F13" s="7" t="s">
        <v>105</v>
      </c>
      <c r="G13" s="7">
        <v>0</v>
      </c>
      <c r="H13" s="7">
        <v>0</v>
      </c>
      <c r="I13" s="7">
        <v>3</v>
      </c>
      <c r="J13" s="7" t="s">
        <v>105</v>
      </c>
      <c r="K13" s="7">
        <v>2</v>
      </c>
      <c r="L13" s="7" t="s">
        <v>104</v>
      </c>
      <c r="M13" s="7">
        <v>2</v>
      </c>
      <c r="N13" s="7">
        <v>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23">
        <f t="shared" si="0"/>
        <v>10</v>
      </c>
      <c r="AF13" s="7">
        <v>10</v>
      </c>
      <c r="AG13" s="12">
        <v>0.81699999999999995</v>
      </c>
      <c r="AH13" s="49">
        <v>2.7219280948873625</v>
      </c>
    </row>
    <row r="14" spans="1:34" ht="17.25" customHeight="1" thickBot="1">
      <c r="A14" s="5" t="s">
        <v>75</v>
      </c>
      <c r="B14" s="5" t="s">
        <v>31</v>
      </c>
      <c r="C14" s="5" t="s">
        <v>32</v>
      </c>
      <c r="D14" s="5" t="s">
        <v>76</v>
      </c>
      <c r="E14" s="6">
        <v>2</v>
      </c>
      <c r="F14" s="7" t="s">
        <v>115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1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23">
        <f t="shared" si="0"/>
        <v>3</v>
      </c>
      <c r="AF14" s="7">
        <v>3</v>
      </c>
      <c r="AG14" s="13">
        <v>1585</v>
      </c>
      <c r="AH14" s="50">
        <v>1.5849625007211561</v>
      </c>
    </row>
    <row r="15" spans="1:34" ht="19.5" customHeight="1" thickBot="1">
      <c r="A15" s="5" t="s">
        <v>116</v>
      </c>
      <c r="B15" s="5" t="s">
        <v>31</v>
      </c>
      <c r="C15" s="5" t="s">
        <v>32</v>
      </c>
      <c r="D15" s="5" t="s">
        <v>78</v>
      </c>
      <c r="E15" s="6">
        <v>15</v>
      </c>
      <c r="F15" s="7" t="s">
        <v>117</v>
      </c>
      <c r="G15" s="7">
        <v>0</v>
      </c>
      <c r="H15" s="7">
        <v>0</v>
      </c>
      <c r="I15" s="7">
        <v>3</v>
      </c>
      <c r="J15" s="38">
        <v>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23">
        <f t="shared" si="0"/>
        <v>18</v>
      </c>
      <c r="AF15" s="7">
        <v>18</v>
      </c>
      <c r="AG15" s="13">
        <v>1122</v>
      </c>
      <c r="AH15" s="50">
        <v>1.1221136771091087</v>
      </c>
    </row>
    <row r="16" spans="1:34" ht="19.5" customHeight="1" thickBot="1">
      <c r="A16" s="5" t="s">
        <v>79</v>
      </c>
      <c r="B16" s="5" t="s">
        <v>31</v>
      </c>
      <c r="C16" s="5" t="s">
        <v>32</v>
      </c>
      <c r="D16" s="5" t="s">
        <v>80</v>
      </c>
      <c r="E16" s="6">
        <v>3</v>
      </c>
      <c r="F16" s="7">
        <v>3</v>
      </c>
      <c r="G16" s="7">
        <v>1</v>
      </c>
      <c r="H16" s="7">
        <v>1</v>
      </c>
      <c r="I16" s="7">
        <v>5</v>
      </c>
      <c r="J16" s="7" t="s">
        <v>118</v>
      </c>
      <c r="K16" s="7">
        <v>3</v>
      </c>
      <c r="L16" s="7" t="s">
        <v>105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1</v>
      </c>
      <c r="AB16" s="7">
        <v>1</v>
      </c>
      <c r="AC16" s="7">
        <v>0</v>
      </c>
      <c r="AD16" s="7">
        <v>0</v>
      </c>
      <c r="AE16" s="26">
        <f t="shared" si="0"/>
        <v>13</v>
      </c>
      <c r="AF16" s="12">
        <v>26</v>
      </c>
      <c r="AG16" s="12">
        <v>0.97</v>
      </c>
      <c r="AH16" s="49">
        <v>2.5654483718208256</v>
      </c>
    </row>
    <row r="17" spans="1:34" ht="16.5" customHeight="1" thickBot="1">
      <c r="A17" s="5" t="s">
        <v>81</v>
      </c>
      <c r="B17" s="5" t="s">
        <v>31</v>
      </c>
      <c r="C17" s="5" t="s">
        <v>32</v>
      </c>
      <c r="D17" s="5" t="s">
        <v>82</v>
      </c>
      <c r="E17" s="6">
        <v>26</v>
      </c>
      <c r="F17" s="7" t="s">
        <v>119</v>
      </c>
      <c r="G17" s="7">
        <v>0</v>
      </c>
      <c r="H17" s="7">
        <v>0</v>
      </c>
      <c r="I17" s="7">
        <v>18</v>
      </c>
      <c r="J17" s="7" t="s">
        <v>120</v>
      </c>
      <c r="K17" s="7">
        <v>0</v>
      </c>
      <c r="L17" s="7">
        <v>0</v>
      </c>
      <c r="M17" s="7">
        <v>1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23">
        <f t="shared" si="0"/>
        <v>45</v>
      </c>
      <c r="AF17" s="7">
        <v>45</v>
      </c>
      <c r="AG17" s="7">
        <v>3.137</v>
      </c>
      <c r="AH17" s="49">
        <v>3.1400853194601508</v>
      </c>
    </row>
    <row r="18" spans="1:34" ht="18.75" customHeight="1" thickBot="1">
      <c r="A18" s="5" t="s">
        <v>83</v>
      </c>
      <c r="B18" s="5" t="s">
        <v>31</v>
      </c>
      <c r="C18" s="5" t="s">
        <v>32</v>
      </c>
      <c r="D18" s="5" t="s">
        <v>84</v>
      </c>
      <c r="E18" s="6">
        <v>3</v>
      </c>
      <c r="F18" s="7">
        <v>3</v>
      </c>
      <c r="G18" s="7">
        <v>0</v>
      </c>
      <c r="H18" s="7">
        <v>0</v>
      </c>
      <c r="I18" s="7">
        <v>6</v>
      </c>
      <c r="J18" s="7">
        <v>6</v>
      </c>
      <c r="K18" s="7">
        <v>1</v>
      </c>
      <c r="L18" s="7">
        <v>1</v>
      </c>
      <c r="M18" s="7">
        <v>1</v>
      </c>
      <c r="N18" s="7">
        <v>1</v>
      </c>
      <c r="O18" s="7">
        <v>0</v>
      </c>
      <c r="P18" s="7">
        <v>0</v>
      </c>
      <c r="Q18" s="7">
        <v>1</v>
      </c>
      <c r="R18" s="7">
        <v>1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26">
        <f t="shared" si="0"/>
        <v>12</v>
      </c>
      <c r="AF18" s="12">
        <v>0</v>
      </c>
      <c r="AG18" s="7">
        <v>1.8962000000000001</v>
      </c>
      <c r="AH18" s="50">
        <v>1.896240625180289</v>
      </c>
    </row>
    <row r="19" spans="1:34" ht="16.5" customHeight="1" thickBot="1">
      <c r="A19" s="5" t="s">
        <v>85</v>
      </c>
      <c r="B19" s="5" t="s">
        <v>31</v>
      </c>
      <c r="C19" s="5" t="s">
        <v>32</v>
      </c>
      <c r="D19" s="5" t="s">
        <v>86</v>
      </c>
      <c r="E19" s="6">
        <v>2</v>
      </c>
      <c r="F19" s="7">
        <v>2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3</v>
      </c>
      <c r="T19" s="7">
        <v>3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23">
        <f t="shared" si="0"/>
        <v>5</v>
      </c>
      <c r="AF19" s="7">
        <v>5</v>
      </c>
      <c r="AG19" s="7">
        <v>0.97099999999999997</v>
      </c>
      <c r="AH19" s="50">
        <v>0.97095059445466858</v>
      </c>
    </row>
    <row r="20" spans="1:34" ht="16.5" customHeight="1" thickBot="1">
      <c r="A20" s="21" t="s">
        <v>87</v>
      </c>
      <c r="B20" s="21" t="s">
        <v>31</v>
      </c>
      <c r="C20" s="21" t="s">
        <v>37</v>
      </c>
      <c r="D20" s="21" t="s">
        <v>54</v>
      </c>
      <c r="E20" s="22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1</v>
      </c>
      <c r="L20" s="23">
        <v>1</v>
      </c>
      <c r="M20" s="23">
        <v>4</v>
      </c>
      <c r="N20" s="23">
        <v>4</v>
      </c>
      <c r="O20" s="23">
        <v>0</v>
      </c>
      <c r="P20" s="23">
        <v>0</v>
      </c>
      <c r="Q20" s="23">
        <v>0</v>
      </c>
      <c r="R20" s="23">
        <v>0</v>
      </c>
      <c r="S20" s="23">
        <v>2</v>
      </c>
      <c r="T20" s="23">
        <v>2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7">
        <f t="shared" si="0"/>
        <v>7</v>
      </c>
      <c r="AF20" s="23">
        <v>7</v>
      </c>
      <c r="AG20" s="23">
        <v>1.3789</v>
      </c>
      <c r="AH20" s="50">
        <v>1.3787834934861758</v>
      </c>
    </row>
    <row r="21" spans="1:34" ht="13.5" customHeight="1" thickBot="1">
      <c r="A21" s="21" t="s">
        <v>88</v>
      </c>
      <c r="B21" s="21" t="s">
        <v>31</v>
      </c>
      <c r="C21" s="21" t="s">
        <v>37</v>
      </c>
      <c r="D21" s="21" t="s">
        <v>56</v>
      </c>
      <c r="E21" s="22">
        <v>0</v>
      </c>
      <c r="F21" s="23">
        <v>0</v>
      </c>
      <c r="G21" s="23">
        <v>0</v>
      </c>
      <c r="H21" s="23">
        <v>0</v>
      </c>
      <c r="I21" s="23">
        <v>12</v>
      </c>
      <c r="J21" s="23">
        <v>12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1</v>
      </c>
      <c r="R21" s="23">
        <v>1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7">
        <f t="shared" si="0"/>
        <v>13</v>
      </c>
      <c r="AF21" s="23">
        <v>13</v>
      </c>
      <c r="AG21" s="23">
        <v>0.39119999999999999</v>
      </c>
      <c r="AH21" s="50">
        <v>0.39124356362925566</v>
      </c>
    </row>
    <row r="22" spans="1:34" ht="15" customHeight="1" thickBot="1">
      <c r="A22" s="21" t="s">
        <v>89</v>
      </c>
      <c r="B22" s="21" t="s">
        <v>31</v>
      </c>
      <c r="C22" s="21" t="s">
        <v>37</v>
      </c>
      <c r="D22" s="21" t="s">
        <v>58</v>
      </c>
      <c r="E22" s="22">
        <v>0</v>
      </c>
      <c r="F22" s="23">
        <v>0</v>
      </c>
      <c r="G22" s="23">
        <v>0</v>
      </c>
      <c r="H22" s="23">
        <v>0</v>
      </c>
      <c r="I22" s="23">
        <v>1</v>
      </c>
      <c r="J22" s="23">
        <v>1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1</v>
      </c>
      <c r="T22" s="23">
        <v>1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7">
        <f t="shared" si="0"/>
        <v>2</v>
      </c>
      <c r="AF22" s="23">
        <v>2</v>
      </c>
      <c r="AG22" s="23">
        <v>1</v>
      </c>
      <c r="AH22" s="43">
        <v>1</v>
      </c>
    </row>
    <row r="23" spans="1:34" ht="14.25" customHeight="1" thickBot="1">
      <c r="A23" s="21" t="s">
        <v>90</v>
      </c>
      <c r="B23" s="21" t="s">
        <v>31</v>
      </c>
      <c r="C23" s="21" t="s">
        <v>37</v>
      </c>
      <c r="D23" s="21" t="s">
        <v>60</v>
      </c>
      <c r="E23" s="22">
        <v>13</v>
      </c>
      <c r="F23" s="23" t="s">
        <v>110</v>
      </c>
      <c r="G23" s="23">
        <v>0</v>
      </c>
      <c r="H23" s="23">
        <v>0</v>
      </c>
      <c r="I23" s="23">
        <v>3</v>
      </c>
      <c r="J23" s="23" t="s">
        <v>121</v>
      </c>
      <c r="K23" s="23">
        <v>3</v>
      </c>
      <c r="L23" s="23" t="s">
        <v>122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7">
        <f t="shared" si="0"/>
        <v>19</v>
      </c>
      <c r="AF23" s="23">
        <v>19</v>
      </c>
      <c r="AG23" s="23">
        <v>1.431</v>
      </c>
      <c r="AH23" s="43">
        <v>1.431</v>
      </c>
    </row>
    <row r="24" spans="1:34" ht="16.5" customHeight="1" thickBot="1">
      <c r="A24" s="21" t="s">
        <v>91</v>
      </c>
      <c r="B24" s="21" t="s">
        <v>31</v>
      </c>
      <c r="C24" s="21" t="s">
        <v>37</v>
      </c>
      <c r="D24" s="24" t="s">
        <v>62</v>
      </c>
      <c r="E24" s="22">
        <v>0</v>
      </c>
      <c r="F24" s="23">
        <v>0</v>
      </c>
      <c r="G24" s="23">
        <v>0</v>
      </c>
      <c r="H24" s="23">
        <v>0</v>
      </c>
      <c r="I24" s="23">
        <v>1</v>
      </c>
      <c r="J24" s="23">
        <v>1</v>
      </c>
      <c r="K24" s="23">
        <v>0</v>
      </c>
      <c r="L24" s="23">
        <v>0</v>
      </c>
      <c r="M24" s="23">
        <v>1</v>
      </c>
      <c r="N24" s="23">
        <v>1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7">
        <f t="shared" si="0"/>
        <v>2</v>
      </c>
      <c r="AF24" s="23">
        <v>2</v>
      </c>
      <c r="AG24" s="23">
        <v>1</v>
      </c>
      <c r="AH24" s="43">
        <v>1</v>
      </c>
    </row>
    <row r="25" spans="1:34" ht="17.25" customHeight="1" thickBot="1">
      <c r="A25" s="21" t="s">
        <v>92</v>
      </c>
      <c r="B25" s="21" t="s">
        <v>31</v>
      </c>
      <c r="C25" s="21" t="s">
        <v>37</v>
      </c>
      <c r="D25" s="21" t="s">
        <v>64</v>
      </c>
      <c r="E25" s="22">
        <v>4</v>
      </c>
      <c r="F25" s="23" t="s">
        <v>123</v>
      </c>
      <c r="G25" s="23">
        <v>0</v>
      </c>
      <c r="H25" s="23">
        <v>0</v>
      </c>
      <c r="I25" s="23">
        <v>63</v>
      </c>
      <c r="J25" s="23" t="s">
        <v>124</v>
      </c>
      <c r="K25" s="23">
        <v>1</v>
      </c>
      <c r="L25" s="23">
        <v>1</v>
      </c>
      <c r="M25" s="23">
        <v>1</v>
      </c>
      <c r="N25" s="23">
        <v>1</v>
      </c>
      <c r="O25" s="23">
        <v>0</v>
      </c>
      <c r="P25" s="23">
        <v>0</v>
      </c>
      <c r="Q25" s="23">
        <v>0</v>
      </c>
      <c r="R25" s="23">
        <v>0</v>
      </c>
      <c r="S25" s="23">
        <v>2</v>
      </c>
      <c r="T25" s="23" t="s">
        <v>104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7">
        <f t="shared" si="0"/>
        <v>71</v>
      </c>
      <c r="AF25" s="23">
        <v>71</v>
      </c>
      <c r="AG25" s="23">
        <v>1.5</v>
      </c>
      <c r="AH25" s="49">
        <v>1.583662058085006</v>
      </c>
    </row>
    <row r="26" spans="1:34" ht="15" customHeight="1" thickBot="1">
      <c r="A26" s="21" t="s">
        <v>93</v>
      </c>
      <c r="B26" s="21" t="s">
        <v>31</v>
      </c>
      <c r="C26" s="21" t="s">
        <v>37</v>
      </c>
      <c r="D26" s="21" t="s">
        <v>66</v>
      </c>
      <c r="E26" s="22">
        <v>1</v>
      </c>
      <c r="F26" s="23">
        <v>1</v>
      </c>
      <c r="G26" s="23">
        <v>0</v>
      </c>
      <c r="H26" s="23">
        <v>0</v>
      </c>
      <c r="I26" s="23">
        <v>1</v>
      </c>
      <c r="J26" s="23">
        <v>1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18</v>
      </c>
      <c r="R26" s="23" t="s">
        <v>125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1</v>
      </c>
      <c r="AB26" s="23">
        <v>1</v>
      </c>
      <c r="AC26" s="23">
        <v>0</v>
      </c>
      <c r="AD26" s="23">
        <v>0</v>
      </c>
      <c r="AE26" s="7">
        <f t="shared" si="0"/>
        <v>21</v>
      </c>
      <c r="AF26" s="23">
        <v>21</v>
      </c>
      <c r="AG26" s="25">
        <v>1248</v>
      </c>
      <c r="AH26" s="50">
        <v>1.2494602799216177</v>
      </c>
    </row>
    <row r="27" spans="1:34" ht="18.75" customHeight="1" thickBot="1">
      <c r="A27" s="21" t="s">
        <v>94</v>
      </c>
      <c r="B27" s="21" t="s">
        <v>31</v>
      </c>
      <c r="C27" s="21" t="s">
        <v>37</v>
      </c>
      <c r="D27" s="21" t="s">
        <v>68</v>
      </c>
      <c r="E27" s="22">
        <v>1</v>
      </c>
      <c r="F27" s="23">
        <v>1</v>
      </c>
      <c r="G27" s="23">
        <v>0</v>
      </c>
      <c r="H27" s="23">
        <v>0</v>
      </c>
      <c r="I27" s="23">
        <v>13</v>
      </c>
      <c r="J27" s="26">
        <v>13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2</v>
      </c>
      <c r="T27" s="26">
        <v>2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7">
        <f t="shared" si="0"/>
        <v>16</v>
      </c>
      <c r="AF27" s="23">
        <v>16</v>
      </c>
      <c r="AG27" s="23">
        <v>0.86799999999999999</v>
      </c>
      <c r="AH27" s="43">
        <v>0.86799999999999999</v>
      </c>
    </row>
    <row r="28" spans="1:34" ht="16.5" customHeight="1" thickBot="1">
      <c r="A28" s="21" t="s">
        <v>95</v>
      </c>
      <c r="B28" s="21" t="s">
        <v>31</v>
      </c>
      <c r="C28" s="21" t="s">
        <v>37</v>
      </c>
      <c r="D28" s="21" t="s">
        <v>70</v>
      </c>
      <c r="E28" s="22">
        <v>2</v>
      </c>
      <c r="F28" s="23" t="s">
        <v>104</v>
      </c>
      <c r="G28" s="23">
        <v>0</v>
      </c>
      <c r="H28" s="23">
        <v>0</v>
      </c>
      <c r="I28" s="23">
        <v>3</v>
      </c>
      <c r="J28" s="23" t="s">
        <v>105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7">
        <f t="shared" si="0"/>
        <v>5</v>
      </c>
      <c r="AF28" s="23">
        <v>5</v>
      </c>
      <c r="AG28" s="23">
        <v>1.9219999999999999</v>
      </c>
      <c r="AH28" s="43">
        <v>1.9219999999999999</v>
      </c>
    </row>
    <row r="29" spans="1:34" ht="18" customHeight="1" thickBot="1">
      <c r="A29" s="21" t="s">
        <v>36</v>
      </c>
      <c r="B29" s="21" t="s">
        <v>31</v>
      </c>
      <c r="C29" s="21" t="s">
        <v>37</v>
      </c>
      <c r="D29" s="21" t="s">
        <v>33</v>
      </c>
      <c r="E29" s="22">
        <v>2</v>
      </c>
      <c r="F29" s="23">
        <v>2</v>
      </c>
      <c r="G29" s="23">
        <v>0</v>
      </c>
      <c r="H29" s="23">
        <v>0</v>
      </c>
      <c r="I29" s="23">
        <v>2</v>
      </c>
      <c r="J29" s="23">
        <v>2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1</v>
      </c>
      <c r="T29" s="23">
        <v>1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7">
        <f t="shared" si="0"/>
        <v>5</v>
      </c>
      <c r="AF29" s="23">
        <v>5</v>
      </c>
      <c r="AG29" s="23">
        <v>1.522</v>
      </c>
      <c r="AH29" s="43">
        <v>1.522</v>
      </c>
    </row>
    <row r="30" spans="1:34" ht="16.5" customHeight="1" thickBot="1">
      <c r="A30" s="21" t="s">
        <v>96</v>
      </c>
      <c r="B30" s="21" t="s">
        <v>31</v>
      </c>
      <c r="C30" s="21" t="s">
        <v>37</v>
      </c>
      <c r="D30" s="21" t="s">
        <v>72</v>
      </c>
      <c r="E30" s="22">
        <v>14</v>
      </c>
      <c r="F30" s="23">
        <v>14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6">
        <v>5</v>
      </c>
      <c r="N30" s="23" t="s">
        <v>114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7">
        <f t="shared" si="0"/>
        <v>19</v>
      </c>
      <c r="AF30" s="23">
        <v>19</v>
      </c>
      <c r="AG30" s="25">
        <v>1192</v>
      </c>
      <c r="AH30" s="43">
        <v>1.1919999999999999</v>
      </c>
    </row>
    <row r="31" spans="1:34" ht="17.25" customHeight="1" thickBot="1">
      <c r="A31" s="21" t="s">
        <v>97</v>
      </c>
      <c r="B31" s="21" t="s">
        <v>31</v>
      </c>
      <c r="C31" s="21" t="s">
        <v>37</v>
      </c>
      <c r="D31" s="21" t="s">
        <v>74</v>
      </c>
      <c r="E31" s="22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3</v>
      </c>
      <c r="N31" s="23" t="s">
        <v>105</v>
      </c>
      <c r="O31" s="23">
        <v>0</v>
      </c>
      <c r="P31" s="23">
        <v>0</v>
      </c>
      <c r="Q31" s="23">
        <v>0</v>
      </c>
      <c r="R31" s="23">
        <v>0</v>
      </c>
      <c r="S31" s="23">
        <v>2</v>
      </c>
      <c r="T31" s="23">
        <v>2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7">
        <f t="shared" si="0"/>
        <v>5</v>
      </c>
      <c r="AF31" s="23">
        <v>5</v>
      </c>
      <c r="AG31" s="26">
        <v>0.45700000000000002</v>
      </c>
      <c r="AH31" s="49">
        <v>1.5219280948873621</v>
      </c>
    </row>
    <row r="32" spans="1:34" ht="15.75" customHeight="1" thickBot="1">
      <c r="A32" s="21" t="s">
        <v>98</v>
      </c>
      <c r="B32" s="21" t="s">
        <v>31</v>
      </c>
      <c r="C32" s="21" t="s">
        <v>37</v>
      </c>
      <c r="D32" s="21" t="s">
        <v>76</v>
      </c>
      <c r="E32" s="22">
        <v>4</v>
      </c>
      <c r="F32" s="23" t="s">
        <v>126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1</v>
      </c>
      <c r="N32" s="23">
        <v>1</v>
      </c>
      <c r="O32" s="23">
        <v>0</v>
      </c>
      <c r="P32" s="23">
        <v>0</v>
      </c>
      <c r="Q32" s="23">
        <v>0</v>
      </c>
      <c r="R32" s="23">
        <v>0</v>
      </c>
      <c r="S32" s="23">
        <v>13</v>
      </c>
      <c r="T32" s="23">
        <v>13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1</v>
      </c>
      <c r="AD32" s="23">
        <v>1</v>
      </c>
      <c r="AE32" s="7">
        <f t="shared" si="0"/>
        <v>19</v>
      </c>
      <c r="AF32" s="23">
        <v>19</v>
      </c>
      <c r="AG32" s="25">
        <v>1611</v>
      </c>
      <c r="AH32" s="43">
        <v>1.611</v>
      </c>
    </row>
    <row r="33" spans="1:34" ht="15.75" customHeight="1" thickBot="1">
      <c r="A33" s="21" t="s">
        <v>99</v>
      </c>
      <c r="B33" s="21" t="s">
        <v>31</v>
      </c>
      <c r="C33" s="21" t="s">
        <v>37</v>
      </c>
      <c r="D33" s="21" t="s">
        <v>78</v>
      </c>
      <c r="E33" s="22">
        <v>8</v>
      </c>
      <c r="F33" s="23">
        <v>1</v>
      </c>
      <c r="G33" s="23">
        <v>0</v>
      </c>
      <c r="H33" s="23">
        <v>0</v>
      </c>
      <c r="I33" s="23">
        <v>9</v>
      </c>
      <c r="J33" s="23">
        <v>1</v>
      </c>
      <c r="K33" s="23">
        <v>2</v>
      </c>
      <c r="L33" s="23">
        <v>1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2</v>
      </c>
      <c r="T33" s="23">
        <v>1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7">
        <f t="shared" si="0"/>
        <v>21</v>
      </c>
      <c r="AF33" s="23">
        <v>21</v>
      </c>
      <c r="AG33" s="25">
        <v>1700</v>
      </c>
      <c r="AH33" s="43">
        <v>1.7</v>
      </c>
    </row>
    <row r="34" spans="1:34" ht="18" customHeight="1" thickBot="1">
      <c r="A34" s="21" t="s">
        <v>100</v>
      </c>
      <c r="B34" s="21" t="s">
        <v>31</v>
      </c>
      <c r="C34" s="21" t="s">
        <v>37</v>
      </c>
      <c r="D34" s="21" t="s">
        <v>80</v>
      </c>
      <c r="E34" s="22">
        <v>2</v>
      </c>
      <c r="F34" s="23">
        <v>2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1</v>
      </c>
      <c r="T34" s="26">
        <v>1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12">
        <f t="shared" si="0"/>
        <v>3</v>
      </c>
      <c r="AF34" s="26">
        <v>6</v>
      </c>
      <c r="AG34" s="26">
        <v>0.57699999999999996</v>
      </c>
      <c r="AH34" s="51">
        <v>0.91829583405448956</v>
      </c>
    </row>
    <row r="35" spans="1:34" ht="20.25" customHeight="1" thickBot="1">
      <c r="A35" s="21" t="s">
        <v>101</v>
      </c>
      <c r="B35" s="21" t="s">
        <v>31</v>
      </c>
      <c r="C35" s="21" t="s">
        <v>37</v>
      </c>
      <c r="D35" s="21" t="s">
        <v>82</v>
      </c>
      <c r="E35" s="22">
        <v>18</v>
      </c>
      <c r="F35" s="23" t="s">
        <v>127</v>
      </c>
      <c r="G35" s="23">
        <v>0</v>
      </c>
      <c r="H35" s="23">
        <v>0</v>
      </c>
      <c r="I35" s="23">
        <v>9</v>
      </c>
      <c r="J35" s="23" t="s">
        <v>128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7">
        <f t="shared" si="0"/>
        <v>27</v>
      </c>
      <c r="AF35" s="23">
        <v>27</v>
      </c>
      <c r="AG35" s="23">
        <v>1.984</v>
      </c>
      <c r="AH35" s="50">
        <v>1.9840451350103798</v>
      </c>
    </row>
    <row r="36" spans="1:34" ht="20.25" customHeight="1" thickBot="1">
      <c r="A36" s="21" t="s">
        <v>102</v>
      </c>
      <c r="B36" s="21" t="s">
        <v>31</v>
      </c>
      <c r="C36" s="21" t="s">
        <v>37</v>
      </c>
      <c r="D36" s="21" t="s">
        <v>84</v>
      </c>
      <c r="E36" s="22">
        <v>2</v>
      </c>
      <c r="F36" s="23" t="s">
        <v>104</v>
      </c>
      <c r="G36" s="23">
        <v>0</v>
      </c>
      <c r="H36" s="23">
        <v>0</v>
      </c>
      <c r="I36" s="23">
        <v>6</v>
      </c>
      <c r="J36" s="23">
        <v>6</v>
      </c>
      <c r="K36" s="23">
        <v>1</v>
      </c>
      <c r="L36" s="23">
        <v>1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12">
        <f t="shared" si="0"/>
        <v>9</v>
      </c>
      <c r="AF36" s="26">
        <v>0</v>
      </c>
      <c r="AG36" s="23">
        <v>1.446</v>
      </c>
      <c r="AH36" s="43">
        <v>1.446</v>
      </c>
    </row>
    <row r="37" spans="1:34" ht="16.5" customHeight="1" thickBot="1">
      <c r="A37" s="21" t="s">
        <v>103</v>
      </c>
      <c r="B37" s="21" t="s">
        <v>31</v>
      </c>
      <c r="C37" s="21" t="s">
        <v>37</v>
      </c>
      <c r="D37" s="21" t="s">
        <v>86</v>
      </c>
      <c r="E37" s="22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1</v>
      </c>
      <c r="P37" s="23">
        <v>1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7">
        <f t="shared" si="0"/>
        <v>1</v>
      </c>
      <c r="AF37" s="23">
        <v>1</v>
      </c>
      <c r="AG37" s="23" t="s">
        <v>129</v>
      </c>
      <c r="AH37" s="44">
        <v>0</v>
      </c>
    </row>
    <row r="38" spans="1:34" ht="58.5" thickBot="1">
      <c r="A38" s="14" t="s">
        <v>130</v>
      </c>
      <c r="B38" s="15"/>
      <c r="C38" s="15"/>
      <c r="D38" s="14" t="s">
        <v>1</v>
      </c>
      <c r="E38" s="16" t="s">
        <v>2</v>
      </c>
      <c r="F38" s="17" t="s">
        <v>131</v>
      </c>
      <c r="G38" s="17" t="s">
        <v>4</v>
      </c>
      <c r="H38" s="17" t="s">
        <v>5</v>
      </c>
      <c r="I38" s="17" t="s">
        <v>6</v>
      </c>
      <c r="J38" s="17" t="s">
        <v>7</v>
      </c>
      <c r="K38" s="17" t="s">
        <v>8</v>
      </c>
      <c r="L38" s="17" t="s">
        <v>9</v>
      </c>
      <c r="M38" s="17" t="s">
        <v>10</v>
      </c>
      <c r="N38" s="17" t="s">
        <v>11</v>
      </c>
      <c r="O38" s="17" t="s">
        <v>12</v>
      </c>
      <c r="P38" s="17" t="s">
        <v>13</v>
      </c>
      <c r="Q38" s="17" t="s">
        <v>14</v>
      </c>
      <c r="R38" s="17" t="s">
        <v>15</v>
      </c>
      <c r="S38" s="17" t="s">
        <v>16</v>
      </c>
      <c r="T38" s="17" t="s">
        <v>17</v>
      </c>
      <c r="U38" s="17" t="s">
        <v>18</v>
      </c>
      <c r="V38" s="17" t="s">
        <v>19</v>
      </c>
      <c r="W38" s="17" t="s">
        <v>20</v>
      </c>
      <c r="X38" s="17" t="s">
        <v>21</v>
      </c>
      <c r="Y38" s="17" t="s">
        <v>22</v>
      </c>
      <c r="Z38" s="17" t="s">
        <v>23</v>
      </c>
      <c r="AA38" s="17" t="s">
        <v>24</v>
      </c>
      <c r="AB38" s="17" t="s">
        <v>25</v>
      </c>
      <c r="AC38" s="17" t="s">
        <v>26</v>
      </c>
      <c r="AD38" s="17" t="s">
        <v>27</v>
      </c>
      <c r="AE38" s="34"/>
      <c r="AF38" s="17" t="s">
        <v>28</v>
      </c>
      <c r="AG38" s="17" t="s">
        <v>29</v>
      </c>
      <c r="AH38" s="50"/>
    </row>
    <row r="39" spans="1:34" ht="17.25" customHeight="1" thickBot="1">
      <c r="A39" s="27" t="s">
        <v>53</v>
      </c>
      <c r="B39" s="27" t="s">
        <v>39</v>
      </c>
      <c r="C39" s="27" t="s">
        <v>32</v>
      </c>
      <c r="D39" s="28" t="s">
        <v>54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4</v>
      </c>
      <c r="R39" s="29">
        <v>4</v>
      </c>
      <c r="S39" s="29">
        <v>2</v>
      </c>
      <c r="T39" s="29" t="s">
        <v>104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0</v>
      </c>
      <c r="AE39" s="34">
        <f>SUM(E39,G39,I39,K39,M39,O39,Q39,S39,U39,W39,Y39,AA39,AC39)</f>
        <v>6</v>
      </c>
      <c r="AF39" s="29">
        <v>6</v>
      </c>
      <c r="AG39" s="29">
        <v>1.2519</v>
      </c>
      <c r="AH39" s="50">
        <v>1.2516291673878228</v>
      </c>
    </row>
    <row r="40" spans="1:34" ht="18.75" customHeight="1" thickBot="1">
      <c r="A40" s="27" t="s">
        <v>55</v>
      </c>
      <c r="B40" s="27" t="s">
        <v>39</v>
      </c>
      <c r="C40" s="27" t="s">
        <v>32</v>
      </c>
      <c r="D40" s="28" t="s">
        <v>56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3</v>
      </c>
      <c r="N40" s="29">
        <v>3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1</v>
      </c>
      <c r="V40" s="29">
        <v>1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34">
        <f t="shared" ref="AE40:AE74" si="1">SUM(E40,G40,I40,K40,M40,O40,Q40,S40,U40,W40,Y40,AA40,AC40)</f>
        <v>4</v>
      </c>
      <c r="AF40" s="29">
        <v>4</v>
      </c>
      <c r="AG40" s="29">
        <v>0.81130000000000002</v>
      </c>
      <c r="AH40" s="50">
        <v>0.81127812445913283</v>
      </c>
    </row>
    <row r="41" spans="1:34" ht="16.5" customHeight="1" thickBot="1">
      <c r="A41" s="27" t="s">
        <v>57</v>
      </c>
      <c r="B41" s="27" t="s">
        <v>39</v>
      </c>
      <c r="C41" s="27" t="s">
        <v>32</v>
      </c>
      <c r="D41" s="28" t="s">
        <v>58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1</v>
      </c>
      <c r="N41" s="29">
        <v>1</v>
      </c>
      <c r="O41" s="29">
        <v>0</v>
      </c>
      <c r="P41" s="29">
        <v>0</v>
      </c>
      <c r="Q41" s="29">
        <v>0</v>
      </c>
      <c r="R41" s="29">
        <v>0</v>
      </c>
      <c r="S41" s="29">
        <v>11</v>
      </c>
      <c r="T41" s="31">
        <v>11</v>
      </c>
      <c r="U41" s="29">
        <v>1</v>
      </c>
      <c r="V41" s="29">
        <v>1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34">
        <f t="shared" si="1"/>
        <v>13</v>
      </c>
      <c r="AF41" s="29">
        <v>13</v>
      </c>
      <c r="AG41" s="29">
        <v>0.77322999999999997</v>
      </c>
      <c r="AH41" s="45">
        <v>0.77322999999999997</v>
      </c>
    </row>
    <row r="42" spans="1:34" ht="15" customHeight="1" thickBot="1">
      <c r="A42" s="27" t="s">
        <v>59</v>
      </c>
      <c r="B42" s="27" t="s">
        <v>39</v>
      </c>
      <c r="C42" s="27" t="s">
        <v>32</v>
      </c>
      <c r="D42" s="28" t="s">
        <v>60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1</v>
      </c>
      <c r="L42" s="29">
        <v>1</v>
      </c>
      <c r="M42" s="29">
        <v>0</v>
      </c>
      <c r="N42" s="29">
        <v>0</v>
      </c>
      <c r="O42" s="29">
        <v>0</v>
      </c>
      <c r="P42" s="29">
        <v>0</v>
      </c>
      <c r="Q42" s="29">
        <v>6</v>
      </c>
      <c r="R42" s="29" t="s">
        <v>132</v>
      </c>
      <c r="S42" s="29">
        <v>2</v>
      </c>
      <c r="T42" s="29">
        <v>2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34">
        <f t="shared" si="1"/>
        <v>9</v>
      </c>
      <c r="AF42" s="29">
        <v>9</v>
      </c>
      <c r="AG42" s="29">
        <v>1.6579999999999999</v>
      </c>
      <c r="AH42" s="45">
        <v>1.6579999999999999</v>
      </c>
    </row>
    <row r="43" spans="1:34" ht="15.75" customHeight="1" thickBot="1">
      <c r="A43" s="28" t="s">
        <v>61</v>
      </c>
      <c r="B43" s="27" t="s">
        <v>39</v>
      </c>
      <c r="C43" s="27" t="s">
        <v>32</v>
      </c>
      <c r="D43" s="28" t="s">
        <v>62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1</v>
      </c>
      <c r="R43" s="29">
        <v>1</v>
      </c>
      <c r="S43" s="29">
        <v>3</v>
      </c>
      <c r="T43" s="29">
        <v>3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34">
        <f t="shared" si="1"/>
        <v>4</v>
      </c>
      <c r="AF43" s="29">
        <v>4</v>
      </c>
      <c r="AG43" s="29">
        <v>0.81100000000000005</v>
      </c>
      <c r="AH43" s="45">
        <v>0.81100000000000005</v>
      </c>
    </row>
    <row r="44" spans="1:34" ht="17.25" customHeight="1" thickBot="1">
      <c r="A44" s="27" t="s">
        <v>63</v>
      </c>
      <c r="B44" s="27" t="s">
        <v>39</v>
      </c>
      <c r="C44" s="27" t="s">
        <v>32</v>
      </c>
      <c r="D44" s="28" t="s">
        <v>64</v>
      </c>
      <c r="E44" s="29">
        <v>0</v>
      </c>
      <c r="F44" s="29">
        <v>0</v>
      </c>
      <c r="G44" s="29">
        <v>1</v>
      </c>
      <c r="H44" s="29">
        <v>1</v>
      </c>
      <c r="I44" s="29">
        <v>0</v>
      </c>
      <c r="J44" s="29">
        <v>0</v>
      </c>
      <c r="K44" s="29">
        <v>0</v>
      </c>
      <c r="L44" s="29">
        <v>0</v>
      </c>
      <c r="M44" s="29">
        <v>1</v>
      </c>
      <c r="N44" s="29">
        <v>1</v>
      </c>
      <c r="O44" s="29">
        <v>0</v>
      </c>
      <c r="P44" s="29">
        <v>0</v>
      </c>
      <c r="Q44" s="29">
        <v>1</v>
      </c>
      <c r="R44" s="29">
        <v>1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34">
        <f t="shared" si="1"/>
        <v>3</v>
      </c>
      <c r="AF44" s="29">
        <v>3</v>
      </c>
      <c r="AG44" s="29">
        <v>1.56</v>
      </c>
      <c r="AH44" s="49">
        <v>1.5849625007211561</v>
      </c>
    </row>
    <row r="45" spans="1:34" ht="16.5" customHeight="1" thickBot="1">
      <c r="A45" s="27" t="s">
        <v>65</v>
      </c>
      <c r="B45" s="27" t="s">
        <v>39</v>
      </c>
      <c r="C45" s="27" t="s">
        <v>32</v>
      </c>
      <c r="D45" s="28" t="s">
        <v>66</v>
      </c>
      <c r="E45" s="29">
        <v>2</v>
      </c>
      <c r="F45" s="29">
        <v>2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3</v>
      </c>
      <c r="R45" s="29">
        <v>3</v>
      </c>
      <c r="S45" s="29">
        <v>4</v>
      </c>
      <c r="T45" s="29">
        <v>4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34">
        <f t="shared" si="1"/>
        <v>9</v>
      </c>
      <c r="AF45" s="29">
        <v>9</v>
      </c>
      <c r="AG45" s="32">
        <v>1529</v>
      </c>
      <c r="AH45" s="49">
        <v>1.5304930567574824</v>
      </c>
    </row>
    <row r="46" spans="1:34" ht="16.5" customHeight="1" thickBot="1">
      <c r="A46" s="27" t="s">
        <v>67</v>
      </c>
      <c r="B46" s="27" t="s">
        <v>39</v>
      </c>
      <c r="C46" s="27" t="s">
        <v>32</v>
      </c>
      <c r="D46" s="28" t="s">
        <v>68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2</v>
      </c>
      <c r="L46" s="29" t="s">
        <v>104</v>
      </c>
      <c r="M46" s="29">
        <v>0</v>
      </c>
      <c r="N46" s="29">
        <v>0</v>
      </c>
      <c r="O46" s="29">
        <v>0</v>
      </c>
      <c r="P46" s="29">
        <v>0</v>
      </c>
      <c r="Q46" s="29">
        <v>4</v>
      </c>
      <c r="R46" s="31">
        <v>4</v>
      </c>
      <c r="S46" s="29">
        <v>1</v>
      </c>
      <c r="T46" s="29">
        <v>1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34">
        <f t="shared" si="1"/>
        <v>7</v>
      </c>
      <c r="AF46" s="29">
        <v>7</v>
      </c>
      <c r="AG46" s="29">
        <v>1.6639999999999999</v>
      </c>
      <c r="AH46" s="45">
        <v>1.6639999999999999</v>
      </c>
    </row>
    <row r="47" spans="1:34" ht="16.5" customHeight="1" thickBot="1">
      <c r="A47" s="27" t="s">
        <v>69</v>
      </c>
      <c r="B47" s="27" t="s">
        <v>39</v>
      </c>
      <c r="C47" s="27" t="s">
        <v>32</v>
      </c>
      <c r="D47" s="28" t="s">
        <v>70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1</v>
      </c>
      <c r="N47" s="29">
        <v>1</v>
      </c>
      <c r="O47" s="29">
        <v>0</v>
      </c>
      <c r="P47" s="29">
        <v>0</v>
      </c>
      <c r="Q47" s="29">
        <v>0</v>
      </c>
      <c r="R47" s="29">
        <v>0</v>
      </c>
      <c r="S47" s="29">
        <v>7</v>
      </c>
      <c r="T47" s="29">
        <v>7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34">
        <f t="shared" si="1"/>
        <v>8</v>
      </c>
      <c r="AF47" s="29">
        <v>8</v>
      </c>
      <c r="AG47" s="29">
        <v>0.54400000000000004</v>
      </c>
      <c r="AH47" s="45">
        <v>0.54400000000000004</v>
      </c>
    </row>
    <row r="48" spans="1:34" ht="17.25" customHeight="1" thickBot="1">
      <c r="A48" s="27" t="s">
        <v>38</v>
      </c>
      <c r="B48" s="27" t="s">
        <v>39</v>
      </c>
      <c r="C48" s="27" t="s">
        <v>32</v>
      </c>
      <c r="D48" s="28" t="s">
        <v>33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29">
        <v>0</v>
      </c>
      <c r="Q48" s="29">
        <v>4</v>
      </c>
      <c r="R48" s="29" t="s">
        <v>40</v>
      </c>
      <c r="S48" s="29">
        <v>14</v>
      </c>
      <c r="T48" s="29">
        <v>14</v>
      </c>
      <c r="U48" s="29">
        <v>1</v>
      </c>
      <c r="V48" s="29">
        <v>1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34">
        <f t="shared" si="1"/>
        <v>19</v>
      </c>
      <c r="AF48" s="29">
        <v>19</v>
      </c>
      <c r="AG48" s="29">
        <v>1.1919999999999999</v>
      </c>
      <c r="AH48" s="45">
        <v>1.1919999999999999</v>
      </c>
    </row>
    <row r="49" spans="1:34" ht="18" customHeight="1" thickBot="1">
      <c r="A49" s="27" t="s">
        <v>71</v>
      </c>
      <c r="B49" s="27" t="s">
        <v>39</v>
      </c>
      <c r="C49" s="27" t="s">
        <v>32</v>
      </c>
      <c r="D49" s="28" t="s">
        <v>72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1</v>
      </c>
      <c r="R49" s="29">
        <v>1</v>
      </c>
      <c r="S49" s="29">
        <v>2</v>
      </c>
      <c r="T49" s="29">
        <v>2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34">
        <f t="shared" si="1"/>
        <v>3</v>
      </c>
      <c r="AF49" s="29">
        <v>3</v>
      </c>
      <c r="AG49" s="29" t="s">
        <v>133</v>
      </c>
      <c r="AH49" s="45" t="s">
        <v>133</v>
      </c>
    </row>
    <row r="50" spans="1:34" ht="17.25" customHeight="1" thickBot="1">
      <c r="A50" s="27" t="s">
        <v>73</v>
      </c>
      <c r="B50" s="27" t="s">
        <v>39</v>
      </c>
      <c r="C50" s="27" t="s">
        <v>32</v>
      </c>
      <c r="D50" s="28" t="s">
        <v>74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4</v>
      </c>
      <c r="T50" s="29" t="s">
        <v>40</v>
      </c>
      <c r="U50" s="29">
        <v>2</v>
      </c>
      <c r="V50" s="29">
        <v>2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34">
        <f t="shared" si="1"/>
        <v>6</v>
      </c>
      <c r="AF50" s="29">
        <v>6</v>
      </c>
      <c r="AG50" s="31">
        <v>0.434</v>
      </c>
      <c r="AH50" s="49">
        <v>1.4591479170272446</v>
      </c>
    </row>
    <row r="51" spans="1:34" ht="15.75" customHeight="1" thickBot="1">
      <c r="A51" s="27" t="s">
        <v>75</v>
      </c>
      <c r="B51" s="27" t="s">
        <v>39</v>
      </c>
      <c r="C51" s="27" t="s">
        <v>32</v>
      </c>
      <c r="D51" s="28" t="s">
        <v>76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2</v>
      </c>
      <c r="R51" s="29">
        <v>2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v>0</v>
      </c>
      <c r="AC51" s="29">
        <v>0</v>
      </c>
      <c r="AD51" s="29">
        <v>0</v>
      </c>
      <c r="AE51" s="34">
        <f t="shared" si="1"/>
        <v>2</v>
      </c>
      <c r="AF51" s="29">
        <v>2</v>
      </c>
      <c r="AG51" s="29">
        <v>0</v>
      </c>
      <c r="AH51" s="45">
        <v>0</v>
      </c>
    </row>
    <row r="52" spans="1:34" ht="18" customHeight="1" thickBot="1">
      <c r="A52" s="27" t="s">
        <v>77</v>
      </c>
      <c r="B52" s="27" t="s">
        <v>39</v>
      </c>
      <c r="C52" s="27" t="s">
        <v>32</v>
      </c>
      <c r="D52" s="28" t="s">
        <v>78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1</v>
      </c>
      <c r="N52" s="29">
        <v>1</v>
      </c>
      <c r="O52" s="29">
        <v>0</v>
      </c>
      <c r="P52" s="29">
        <v>0</v>
      </c>
      <c r="Q52" s="29">
        <v>1</v>
      </c>
      <c r="R52" s="29">
        <v>1</v>
      </c>
      <c r="S52" s="29">
        <v>4</v>
      </c>
      <c r="T52" s="29">
        <v>1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9">
        <v>0</v>
      </c>
      <c r="AA52" s="29">
        <v>0</v>
      </c>
      <c r="AB52" s="29">
        <v>0</v>
      </c>
      <c r="AC52" s="29">
        <v>0</v>
      </c>
      <c r="AD52" s="29">
        <v>0</v>
      </c>
      <c r="AE52" s="34">
        <f t="shared" si="1"/>
        <v>6</v>
      </c>
      <c r="AF52" s="29">
        <v>6</v>
      </c>
      <c r="AG52" s="32">
        <v>1211</v>
      </c>
      <c r="AH52" s="45">
        <v>1.2110000000000001</v>
      </c>
    </row>
    <row r="53" spans="1:34" ht="18" customHeight="1" thickBot="1">
      <c r="A53" s="27" t="s">
        <v>79</v>
      </c>
      <c r="B53" s="27" t="s">
        <v>39</v>
      </c>
      <c r="C53" s="27" t="s">
        <v>32</v>
      </c>
      <c r="D53" s="28" t="s">
        <v>80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34">
        <f t="shared" si="1"/>
        <v>0</v>
      </c>
      <c r="AF53" s="29">
        <v>0</v>
      </c>
      <c r="AG53" s="29">
        <v>0</v>
      </c>
      <c r="AH53" s="45">
        <v>0</v>
      </c>
    </row>
    <row r="54" spans="1:34" ht="18.75" customHeight="1" thickBot="1">
      <c r="A54" s="27" t="s">
        <v>81</v>
      </c>
      <c r="B54" s="27" t="s">
        <v>39</v>
      </c>
      <c r="C54" s="27" t="s">
        <v>32</v>
      </c>
      <c r="D54" s="28" t="s">
        <v>82</v>
      </c>
      <c r="E54" s="29">
        <v>0</v>
      </c>
      <c r="F54" s="29">
        <v>0</v>
      </c>
      <c r="G54" s="29">
        <v>0</v>
      </c>
      <c r="H54" s="29">
        <v>0</v>
      </c>
      <c r="I54" s="29">
        <v>1</v>
      </c>
      <c r="J54" s="29">
        <v>1</v>
      </c>
      <c r="K54" s="29">
        <v>1</v>
      </c>
      <c r="L54" s="29">
        <v>1</v>
      </c>
      <c r="M54" s="29">
        <v>3</v>
      </c>
      <c r="N54" s="31">
        <v>3</v>
      </c>
      <c r="O54" s="29">
        <v>0</v>
      </c>
      <c r="P54" s="29">
        <v>0</v>
      </c>
      <c r="Q54" s="29">
        <v>6</v>
      </c>
      <c r="R54" s="31">
        <v>6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34">
        <f t="shared" si="1"/>
        <v>11</v>
      </c>
      <c r="AF54" s="29">
        <v>11</v>
      </c>
      <c r="AG54" s="29">
        <v>1.617</v>
      </c>
      <c r="AH54" s="50">
        <v>1.6171895725927152</v>
      </c>
    </row>
    <row r="55" spans="1:34" ht="17.25" customHeight="1" thickBot="1">
      <c r="A55" s="27" t="s">
        <v>83</v>
      </c>
      <c r="B55" s="27" t="s">
        <v>39</v>
      </c>
      <c r="C55" s="27" t="s">
        <v>32</v>
      </c>
      <c r="D55" s="28" t="s">
        <v>84</v>
      </c>
      <c r="E55" s="29">
        <v>0</v>
      </c>
      <c r="F55" s="29">
        <v>0</v>
      </c>
      <c r="G55" s="29">
        <v>1</v>
      </c>
      <c r="H55" s="29">
        <v>1</v>
      </c>
      <c r="I55" s="29">
        <v>0</v>
      </c>
      <c r="J55" s="29">
        <v>0</v>
      </c>
      <c r="K55" s="29">
        <v>1</v>
      </c>
      <c r="L55" s="29">
        <v>1</v>
      </c>
      <c r="M55" s="29">
        <v>0</v>
      </c>
      <c r="N55" s="29">
        <v>0</v>
      </c>
      <c r="O55" s="29">
        <v>0</v>
      </c>
      <c r="P55" s="29">
        <v>0</v>
      </c>
      <c r="Q55" s="29">
        <v>1</v>
      </c>
      <c r="R55" s="29">
        <v>1</v>
      </c>
      <c r="S55" s="29">
        <v>3</v>
      </c>
      <c r="T55" s="29" t="s">
        <v>105</v>
      </c>
      <c r="U55" s="29">
        <v>2</v>
      </c>
      <c r="V55" s="29">
        <v>2</v>
      </c>
      <c r="W55" s="29">
        <v>1</v>
      </c>
      <c r="X55" s="29">
        <v>1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35">
        <f t="shared" si="1"/>
        <v>9</v>
      </c>
      <c r="AF55" s="31">
        <v>0</v>
      </c>
      <c r="AG55" s="29">
        <v>2.7244999999999999</v>
      </c>
      <c r="AH55" s="50">
        <v>2.725480556997868</v>
      </c>
    </row>
    <row r="56" spans="1:34" ht="17.25" customHeight="1" thickBot="1">
      <c r="A56" s="27" t="s">
        <v>85</v>
      </c>
      <c r="B56" s="27" t="s">
        <v>39</v>
      </c>
      <c r="C56" s="27" t="s">
        <v>32</v>
      </c>
      <c r="D56" s="28" t="s">
        <v>86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2</v>
      </c>
      <c r="R56" s="29" t="s">
        <v>115</v>
      </c>
      <c r="S56" s="29">
        <v>0</v>
      </c>
      <c r="T56" s="29">
        <v>0</v>
      </c>
      <c r="U56" s="29">
        <v>3</v>
      </c>
      <c r="V56" s="29">
        <v>3</v>
      </c>
      <c r="W56" s="29">
        <v>0</v>
      </c>
      <c r="X56" s="29">
        <v>0</v>
      </c>
      <c r="Y56" s="29">
        <v>1</v>
      </c>
      <c r="Z56" s="29">
        <v>1</v>
      </c>
      <c r="AA56" s="29">
        <v>0</v>
      </c>
      <c r="AB56" s="29">
        <v>0</v>
      </c>
      <c r="AC56" s="29">
        <v>0</v>
      </c>
      <c r="AD56" s="29">
        <v>0</v>
      </c>
      <c r="AE56" s="34">
        <f t="shared" si="1"/>
        <v>6</v>
      </c>
      <c r="AF56" s="29">
        <v>6</v>
      </c>
      <c r="AG56" s="32">
        <v>1793</v>
      </c>
      <c r="AH56" s="45">
        <v>1.7929999999999999</v>
      </c>
    </row>
    <row r="57" spans="1:34" ht="17.25" customHeight="1" thickBot="1">
      <c r="A57" s="8" t="s">
        <v>87</v>
      </c>
      <c r="B57" s="8" t="s">
        <v>39</v>
      </c>
      <c r="C57" s="8" t="s">
        <v>37</v>
      </c>
      <c r="D57" s="9" t="s">
        <v>54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4</v>
      </c>
      <c r="R57" s="10">
        <v>4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1</v>
      </c>
      <c r="AB57" s="10">
        <v>1</v>
      </c>
      <c r="AC57" s="10">
        <v>0</v>
      </c>
      <c r="AD57" s="10">
        <v>0</v>
      </c>
      <c r="AE57" s="30">
        <f t="shared" si="1"/>
        <v>5</v>
      </c>
      <c r="AF57" s="10">
        <v>5</v>
      </c>
      <c r="AG57" s="10">
        <v>0.72189999999999999</v>
      </c>
      <c r="AH57" s="52">
        <v>0.72192809488736231</v>
      </c>
    </row>
    <row r="58" spans="1:34" ht="15.75" customHeight="1" thickBot="1">
      <c r="A58" s="8" t="s">
        <v>88</v>
      </c>
      <c r="B58" s="8" t="s">
        <v>39</v>
      </c>
      <c r="C58" s="8" t="s">
        <v>37</v>
      </c>
      <c r="D58" s="9" t="s">
        <v>56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30">
        <f t="shared" si="1"/>
        <v>0</v>
      </c>
      <c r="AF58" s="10">
        <v>0</v>
      </c>
      <c r="AG58" s="10" t="s">
        <v>134</v>
      </c>
      <c r="AH58" s="46">
        <v>0</v>
      </c>
    </row>
    <row r="59" spans="1:34" ht="19.5" customHeight="1" thickBot="1">
      <c r="A59" s="8" t="s">
        <v>89</v>
      </c>
      <c r="B59" s="8" t="s">
        <v>39</v>
      </c>
      <c r="C59" s="8" t="s">
        <v>37</v>
      </c>
      <c r="D59" s="9" t="s">
        <v>58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2</v>
      </c>
      <c r="L59" s="10" t="s">
        <v>104</v>
      </c>
      <c r="M59" s="10">
        <v>2</v>
      </c>
      <c r="N59" s="10" t="s">
        <v>104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1</v>
      </c>
      <c r="V59" s="10">
        <v>1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30">
        <f t="shared" si="1"/>
        <v>5</v>
      </c>
      <c r="AF59" s="10">
        <v>5</v>
      </c>
      <c r="AG59" s="10">
        <v>2.3218999999999999</v>
      </c>
      <c r="AH59" s="50">
        <v>2.3219280948873622</v>
      </c>
    </row>
    <row r="60" spans="1:34" ht="19.5" customHeight="1" thickBot="1">
      <c r="A60" s="8" t="s">
        <v>90</v>
      </c>
      <c r="B60" s="8" t="s">
        <v>39</v>
      </c>
      <c r="C60" s="8" t="s">
        <v>37</v>
      </c>
      <c r="D60" s="9" t="s">
        <v>60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1</v>
      </c>
      <c r="N60" s="10">
        <v>1</v>
      </c>
      <c r="O60" s="10">
        <v>0</v>
      </c>
      <c r="P60" s="10">
        <v>0</v>
      </c>
      <c r="Q60" s="10">
        <v>2</v>
      </c>
      <c r="R60" s="10">
        <v>2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30">
        <f t="shared" si="1"/>
        <v>3</v>
      </c>
      <c r="AF60" s="10">
        <v>3</v>
      </c>
      <c r="AG60" s="10">
        <v>0.91800000000000004</v>
      </c>
      <c r="AH60" s="50">
        <v>0.91829583405448956</v>
      </c>
    </row>
    <row r="61" spans="1:34" ht="19.5" customHeight="1" thickBot="1">
      <c r="A61" s="8" t="s">
        <v>91</v>
      </c>
      <c r="B61" s="8" t="s">
        <v>39</v>
      </c>
      <c r="C61" s="8" t="s">
        <v>37</v>
      </c>
      <c r="D61" s="9" t="s">
        <v>62</v>
      </c>
      <c r="E61" s="10">
        <v>0</v>
      </c>
      <c r="F61" s="10">
        <v>0</v>
      </c>
      <c r="G61" s="10">
        <v>1</v>
      </c>
      <c r="H61" s="10">
        <v>1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30">
        <f t="shared" si="1"/>
        <v>1</v>
      </c>
      <c r="AF61" s="10">
        <v>1</v>
      </c>
      <c r="AG61" s="10">
        <v>0</v>
      </c>
      <c r="AH61" s="46">
        <v>0</v>
      </c>
    </row>
    <row r="62" spans="1:34" ht="14.25" customHeight="1" thickBot="1">
      <c r="A62" s="8" t="s">
        <v>92</v>
      </c>
      <c r="B62" s="8" t="s">
        <v>39</v>
      </c>
      <c r="C62" s="8" t="s">
        <v>37</v>
      </c>
      <c r="D62" s="9" t="s">
        <v>64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2</v>
      </c>
      <c r="N62" s="10" t="s">
        <v>104</v>
      </c>
      <c r="O62" s="10">
        <v>0</v>
      </c>
      <c r="P62" s="10">
        <v>0</v>
      </c>
      <c r="Q62" s="10">
        <v>2</v>
      </c>
      <c r="R62" s="10">
        <v>2</v>
      </c>
      <c r="S62" s="10">
        <v>0</v>
      </c>
      <c r="T62" s="10">
        <v>0</v>
      </c>
      <c r="U62" s="10">
        <v>2</v>
      </c>
      <c r="V62" s="10" t="s">
        <v>104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30">
        <f t="shared" si="1"/>
        <v>6</v>
      </c>
      <c r="AF62" s="10">
        <v>6</v>
      </c>
      <c r="AG62" s="10">
        <v>2.121</v>
      </c>
      <c r="AH62" s="49">
        <v>2.2516291673878226</v>
      </c>
    </row>
    <row r="63" spans="1:34" ht="17.25" customHeight="1" thickBot="1">
      <c r="A63" s="8" t="s">
        <v>93</v>
      </c>
      <c r="B63" s="8" t="s">
        <v>39</v>
      </c>
      <c r="C63" s="8" t="s">
        <v>37</v>
      </c>
      <c r="D63" s="9" t="s">
        <v>66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2</v>
      </c>
      <c r="V63" s="10" t="s">
        <v>115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30">
        <f t="shared" si="1"/>
        <v>2</v>
      </c>
      <c r="AF63" s="10">
        <v>2</v>
      </c>
      <c r="AG63" s="10">
        <v>1</v>
      </c>
      <c r="AH63" s="46">
        <v>1</v>
      </c>
    </row>
    <row r="64" spans="1:34" ht="15.75" customHeight="1" thickBot="1">
      <c r="A64" s="8" t="s">
        <v>94</v>
      </c>
      <c r="B64" s="8" t="s">
        <v>39</v>
      </c>
      <c r="C64" s="8" t="s">
        <v>37</v>
      </c>
      <c r="D64" s="9" t="s">
        <v>68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1</v>
      </c>
      <c r="N64" s="10">
        <v>1</v>
      </c>
      <c r="O64" s="10">
        <v>0</v>
      </c>
      <c r="P64" s="10">
        <v>0</v>
      </c>
      <c r="Q64" s="10">
        <v>3</v>
      </c>
      <c r="R64" s="10" t="s">
        <v>122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1</v>
      </c>
      <c r="AB64" s="10">
        <v>1</v>
      </c>
      <c r="AC64" s="10">
        <v>0</v>
      </c>
      <c r="AD64" s="10">
        <v>0</v>
      </c>
      <c r="AE64" s="30">
        <f t="shared" si="1"/>
        <v>5</v>
      </c>
      <c r="AF64" s="10">
        <v>5</v>
      </c>
      <c r="AG64" s="10">
        <v>1.921</v>
      </c>
      <c r="AH64" s="50">
        <v>1.9219280948873623</v>
      </c>
    </row>
    <row r="65" spans="1:34" ht="18" customHeight="1" thickBot="1">
      <c r="A65" s="8" t="s">
        <v>95</v>
      </c>
      <c r="B65" s="8" t="s">
        <v>39</v>
      </c>
      <c r="C65" s="8" t="s">
        <v>37</v>
      </c>
      <c r="D65" s="9" t="s">
        <v>70</v>
      </c>
      <c r="E65" s="10">
        <v>0</v>
      </c>
      <c r="F65" s="10">
        <v>0</v>
      </c>
      <c r="G65" s="10">
        <v>4</v>
      </c>
      <c r="H65" s="10" t="s">
        <v>135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30">
        <f t="shared" si="1"/>
        <v>4</v>
      </c>
      <c r="AF65" s="10">
        <v>4</v>
      </c>
      <c r="AG65" s="10">
        <v>1</v>
      </c>
      <c r="AH65" s="46">
        <v>1</v>
      </c>
    </row>
    <row r="66" spans="1:34" ht="16.5" customHeight="1" thickBot="1">
      <c r="A66" s="8" t="s">
        <v>36</v>
      </c>
      <c r="B66" s="8" t="s">
        <v>39</v>
      </c>
      <c r="C66" s="8" t="s">
        <v>37</v>
      </c>
      <c r="D66" s="9" t="s">
        <v>33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1</v>
      </c>
      <c r="L66" s="10">
        <v>1</v>
      </c>
      <c r="M66" s="10">
        <v>0</v>
      </c>
      <c r="N66" s="10">
        <v>0</v>
      </c>
      <c r="O66" s="10">
        <v>0</v>
      </c>
      <c r="P66" s="10">
        <v>0</v>
      </c>
      <c r="Q66" s="10">
        <v>4</v>
      </c>
      <c r="R66" s="10">
        <v>4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1</v>
      </c>
      <c r="AB66" s="10">
        <v>1</v>
      </c>
      <c r="AC66" s="10">
        <v>0</v>
      </c>
      <c r="AD66" s="10">
        <v>0</v>
      </c>
      <c r="AE66" s="30">
        <f t="shared" si="1"/>
        <v>6</v>
      </c>
      <c r="AF66" s="10">
        <v>6</v>
      </c>
      <c r="AG66" s="10">
        <v>1.252</v>
      </c>
      <c r="AH66" s="50">
        <v>1.2516291673878228</v>
      </c>
    </row>
    <row r="67" spans="1:34" ht="14.25" customHeight="1" thickBot="1">
      <c r="A67" s="8" t="s">
        <v>96</v>
      </c>
      <c r="B67" s="8" t="s">
        <v>39</v>
      </c>
      <c r="C67" s="8" t="s">
        <v>37</v>
      </c>
      <c r="D67" s="9" t="s">
        <v>72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1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30">
        <f t="shared" si="1"/>
        <v>1</v>
      </c>
      <c r="AF67" s="10">
        <v>1</v>
      </c>
      <c r="AG67" s="10" t="s">
        <v>136</v>
      </c>
      <c r="AH67" s="46">
        <v>0</v>
      </c>
    </row>
    <row r="68" spans="1:34" ht="17.25" customHeight="1" thickBot="1">
      <c r="A68" s="8" t="s">
        <v>97</v>
      </c>
      <c r="B68" s="8" t="s">
        <v>39</v>
      </c>
      <c r="C68" s="8" t="s">
        <v>37</v>
      </c>
      <c r="D68" s="9" t="s">
        <v>74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2</v>
      </c>
      <c r="R68" s="10">
        <v>2</v>
      </c>
      <c r="S68" s="10">
        <v>0</v>
      </c>
      <c r="T68" s="10">
        <v>0</v>
      </c>
      <c r="U68" s="18">
        <v>1</v>
      </c>
      <c r="V68" s="18">
        <v>1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30">
        <f t="shared" si="1"/>
        <v>3</v>
      </c>
      <c r="AF68" s="10">
        <v>3</v>
      </c>
      <c r="AG68" s="18">
        <v>0.27500000000000002</v>
      </c>
      <c r="AH68" s="49">
        <v>0.91829583405448956</v>
      </c>
    </row>
    <row r="69" spans="1:34" ht="17.25" customHeight="1" thickBot="1">
      <c r="A69" s="8" t="s">
        <v>98</v>
      </c>
      <c r="B69" s="8" t="s">
        <v>39</v>
      </c>
      <c r="C69" s="8" t="s">
        <v>37</v>
      </c>
      <c r="D69" s="9" t="s">
        <v>76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0</v>
      </c>
      <c r="N69" s="10">
        <v>0</v>
      </c>
      <c r="O69" s="10">
        <v>0</v>
      </c>
      <c r="P69" s="10">
        <v>0</v>
      </c>
      <c r="Q69" s="10">
        <v>1</v>
      </c>
      <c r="R69" s="10">
        <v>1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30">
        <f t="shared" si="1"/>
        <v>2</v>
      </c>
      <c r="AF69" s="10">
        <v>2</v>
      </c>
      <c r="AG69" s="10">
        <v>1</v>
      </c>
      <c r="AH69" s="47">
        <v>1</v>
      </c>
    </row>
    <row r="70" spans="1:34" ht="15" customHeight="1" thickBot="1">
      <c r="A70" s="8" t="s">
        <v>99</v>
      </c>
      <c r="B70" s="8" t="s">
        <v>39</v>
      </c>
      <c r="C70" s="8" t="s">
        <v>37</v>
      </c>
      <c r="D70" s="9" t="s">
        <v>78</v>
      </c>
      <c r="E70" s="10">
        <v>0</v>
      </c>
      <c r="F70" s="10">
        <v>0</v>
      </c>
      <c r="G70" s="10">
        <v>1</v>
      </c>
      <c r="H70" s="10">
        <v>1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1</v>
      </c>
      <c r="R70" s="10">
        <v>1</v>
      </c>
      <c r="S70" s="10">
        <v>2</v>
      </c>
      <c r="T70" s="10" t="s">
        <v>104</v>
      </c>
      <c r="U70" s="10">
        <v>1</v>
      </c>
      <c r="V70" s="10">
        <v>1</v>
      </c>
      <c r="W70" s="10">
        <v>1</v>
      </c>
      <c r="X70" s="10">
        <v>1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30">
        <f t="shared" si="1"/>
        <v>6</v>
      </c>
      <c r="AF70" s="10">
        <v>6</v>
      </c>
      <c r="AG70" s="19">
        <v>2585</v>
      </c>
      <c r="AH70" s="50">
        <v>2.5849625007211561</v>
      </c>
    </row>
    <row r="71" spans="1:34" ht="16.5" customHeight="1" thickBot="1">
      <c r="A71" s="8" t="s">
        <v>100</v>
      </c>
      <c r="B71" s="8" t="s">
        <v>39</v>
      </c>
      <c r="C71" s="8" t="s">
        <v>37</v>
      </c>
      <c r="D71" s="9" t="s">
        <v>80</v>
      </c>
      <c r="E71" s="10">
        <v>0</v>
      </c>
      <c r="F71" s="10">
        <v>0</v>
      </c>
      <c r="G71" s="10">
        <v>1</v>
      </c>
      <c r="H71" s="10">
        <v>1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1</v>
      </c>
      <c r="R71" s="10">
        <v>1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33">
        <f t="shared" si="1"/>
        <v>2</v>
      </c>
      <c r="AF71" s="18">
        <v>4</v>
      </c>
      <c r="AG71" s="41">
        <v>0.15</v>
      </c>
      <c r="AH71" s="48">
        <v>1</v>
      </c>
    </row>
    <row r="72" spans="1:34" ht="18.75" customHeight="1" thickBot="1">
      <c r="A72" s="8" t="s">
        <v>101</v>
      </c>
      <c r="B72" s="8" t="s">
        <v>39</v>
      </c>
      <c r="C72" s="8" t="s">
        <v>37</v>
      </c>
      <c r="D72" s="9" t="s">
        <v>82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1</v>
      </c>
      <c r="N72" s="10">
        <v>1</v>
      </c>
      <c r="O72" s="10">
        <v>0</v>
      </c>
      <c r="P72" s="10">
        <v>0</v>
      </c>
      <c r="Q72" s="10">
        <v>1</v>
      </c>
      <c r="R72" s="10">
        <v>1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30">
        <f t="shared" si="1"/>
        <v>2</v>
      </c>
      <c r="AF72" s="10">
        <v>2</v>
      </c>
      <c r="AG72" s="10">
        <v>1</v>
      </c>
      <c r="AH72" s="46">
        <v>1</v>
      </c>
    </row>
    <row r="73" spans="1:34" ht="18.75" customHeight="1" thickBot="1">
      <c r="A73" s="8" t="s">
        <v>102</v>
      </c>
      <c r="B73" s="8" t="s">
        <v>39</v>
      </c>
      <c r="C73" s="8" t="s">
        <v>37</v>
      </c>
      <c r="D73" s="9" t="s">
        <v>84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8" t="s">
        <v>104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33">
        <f t="shared" si="1"/>
        <v>3</v>
      </c>
      <c r="AF73" s="18">
        <v>0</v>
      </c>
      <c r="AG73" s="10">
        <v>1.5848</v>
      </c>
      <c r="AH73" s="53">
        <v>1.5849625007211561</v>
      </c>
    </row>
    <row r="74" spans="1:34" ht="18" customHeight="1" thickBot="1">
      <c r="A74" s="8" t="s">
        <v>103</v>
      </c>
      <c r="B74" s="8" t="s">
        <v>39</v>
      </c>
      <c r="C74" s="8" t="s">
        <v>37</v>
      </c>
      <c r="D74" s="9" t="s">
        <v>86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1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1</v>
      </c>
      <c r="T74" s="10">
        <v>1</v>
      </c>
      <c r="U74" s="10">
        <v>3</v>
      </c>
      <c r="V74" s="10">
        <v>3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30">
        <f t="shared" si="1"/>
        <v>5</v>
      </c>
      <c r="AF74" s="10">
        <v>5</v>
      </c>
      <c r="AG74" s="19">
        <v>1371</v>
      </c>
      <c r="AH74" s="50">
        <v>1.3709505944546687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4"/>
  <sheetViews>
    <sheetView tabSelected="1" workbookViewId="0">
      <selection activeCell="I71" sqref="I71"/>
    </sheetView>
  </sheetViews>
  <sheetFormatPr baseColWidth="10" defaultRowHeight="15"/>
  <cols>
    <col min="1" max="1" width="8.28515625" customWidth="1"/>
    <col min="2" max="2" width="9" customWidth="1"/>
    <col min="3" max="3" width="10.7109375" customWidth="1"/>
    <col min="5" max="5" width="16.42578125" customWidth="1"/>
    <col min="7" max="7" width="15.85546875" customWidth="1"/>
  </cols>
  <sheetData>
    <row r="1" spans="1:7">
      <c r="A1" s="55"/>
      <c r="B1" s="55"/>
      <c r="C1" s="55"/>
      <c r="D1" s="55"/>
      <c r="E1" s="55"/>
      <c r="F1" s="55"/>
      <c r="G1" s="55"/>
    </row>
    <row r="2" spans="1:7">
      <c r="A2" s="72" t="s">
        <v>252</v>
      </c>
      <c r="B2" s="72" t="s">
        <v>178</v>
      </c>
      <c r="C2" s="72" t="s">
        <v>179</v>
      </c>
      <c r="D2" s="73" t="s">
        <v>28</v>
      </c>
      <c r="E2" s="74" t="s">
        <v>177</v>
      </c>
      <c r="F2" s="73" t="s">
        <v>29</v>
      </c>
      <c r="G2" s="74" t="s">
        <v>253</v>
      </c>
    </row>
    <row r="3" spans="1:7">
      <c r="A3" s="56" t="s">
        <v>180</v>
      </c>
      <c r="B3" s="56" t="s">
        <v>31</v>
      </c>
      <c r="C3" s="56" t="s">
        <v>32</v>
      </c>
      <c r="D3" s="20">
        <v>6</v>
      </c>
      <c r="E3" s="20">
        <v>6</v>
      </c>
      <c r="F3" s="67">
        <v>1.8211390000000001</v>
      </c>
      <c r="G3" s="68">
        <v>2.2516291673878226</v>
      </c>
    </row>
    <row r="4" spans="1:7">
      <c r="A4" s="56" t="s">
        <v>181</v>
      </c>
      <c r="B4" s="56" t="s">
        <v>31</v>
      </c>
      <c r="C4" s="56" t="s">
        <v>32</v>
      </c>
      <c r="D4" s="20">
        <v>13</v>
      </c>
      <c r="E4" s="20">
        <v>13</v>
      </c>
      <c r="F4" s="67">
        <v>0.51219999999999999</v>
      </c>
      <c r="G4" s="68">
        <v>1.7004397181410922</v>
      </c>
    </row>
    <row r="5" spans="1:7">
      <c r="A5" s="56" t="s">
        <v>182</v>
      </c>
      <c r="B5" s="56" t="s">
        <v>31</v>
      </c>
      <c r="C5" s="56" t="s">
        <v>32</v>
      </c>
      <c r="D5" s="20">
        <v>29</v>
      </c>
      <c r="E5" s="20">
        <v>29</v>
      </c>
      <c r="F5" s="20">
        <v>0.78569</v>
      </c>
      <c r="G5" s="58">
        <v>0.78569117635625774</v>
      </c>
    </row>
    <row r="6" spans="1:7">
      <c r="A6" s="56" t="s">
        <v>183</v>
      </c>
      <c r="B6" s="56" t="s">
        <v>31</v>
      </c>
      <c r="C6" s="56" t="s">
        <v>32</v>
      </c>
      <c r="D6" s="20">
        <v>34</v>
      </c>
      <c r="E6" s="20">
        <v>34</v>
      </c>
      <c r="F6" s="20">
        <v>2.7130000000000001</v>
      </c>
      <c r="G6" s="58">
        <v>2.712607888773749</v>
      </c>
    </row>
    <row r="7" spans="1:7">
      <c r="A7" s="56" t="s">
        <v>184</v>
      </c>
      <c r="B7" s="56" t="s">
        <v>31</v>
      </c>
      <c r="C7" s="56" t="s">
        <v>32</v>
      </c>
      <c r="D7" s="20">
        <v>12</v>
      </c>
      <c r="E7" s="20">
        <v>12</v>
      </c>
      <c r="F7" s="59">
        <v>1584</v>
      </c>
      <c r="G7" s="58">
        <v>1.5849625007211561</v>
      </c>
    </row>
    <row r="8" spans="1:7">
      <c r="A8" s="56" t="s">
        <v>185</v>
      </c>
      <c r="B8" s="56" t="s">
        <v>31</v>
      </c>
      <c r="C8" s="56" t="s">
        <v>32</v>
      </c>
      <c r="D8" s="20">
        <v>25</v>
      </c>
      <c r="E8" s="20">
        <v>25</v>
      </c>
      <c r="F8" s="60">
        <v>2.1800000000000002</v>
      </c>
      <c r="G8" s="57">
        <v>2.2226831892554921</v>
      </c>
    </row>
    <row r="9" spans="1:7">
      <c r="A9" s="56" t="s">
        <v>186</v>
      </c>
      <c r="B9" s="56" t="s">
        <v>31</v>
      </c>
      <c r="C9" s="56" t="s">
        <v>32</v>
      </c>
      <c r="D9" s="20">
        <v>12</v>
      </c>
      <c r="E9" s="20">
        <v>12</v>
      </c>
      <c r="F9" s="61">
        <v>1718</v>
      </c>
      <c r="G9" s="57">
        <v>1.6858157091530304</v>
      </c>
    </row>
    <row r="10" spans="1:7">
      <c r="A10" s="56" t="s">
        <v>187</v>
      </c>
      <c r="B10" s="56" t="s">
        <v>31</v>
      </c>
      <c r="C10" s="56" t="s">
        <v>32</v>
      </c>
      <c r="D10" s="20">
        <v>11</v>
      </c>
      <c r="E10" s="20">
        <v>11</v>
      </c>
      <c r="F10" s="59">
        <v>1858</v>
      </c>
      <c r="G10" s="58">
        <v>1.8585552118703144</v>
      </c>
    </row>
    <row r="11" spans="1:7">
      <c r="A11" s="56" t="s">
        <v>188</v>
      </c>
      <c r="B11" s="56" t="s">
        <v>31</v>
      </c>
      <c r="C11" s="56" t="s">
        <v>32</v>
      </c>
      <c r="D11" s="20">
        <v>10</v>
      </c>
      <c r="E11" s="20">
        <v>10</v>
      </c>
      <c r="F11" s="20">
        <v>1.571</v>
      </c>
      <c r="G11" s="58">
        <v>1.5709505944546687</v>
      </c>
    </row>
    <row r="12" spans="1:7">
      <c r="A12" s="56" t="s">
        <v>189</v>
      </c>
      <c r="B12" s="56" t="s">
        <v>31</v>
      </c>
      <c r="C12" s="56" t="s">
        <v>32</v>
      </c>
      <c r="D12" s="20">
        <v>59</v>
      </c>
      <c r="E12" s="20">
        <v>59</v>
      </c>
      <c r="F12" s="20">
        <v>3.0179999999999998</v>
      </c>
      <c r="G12" s="62">
        <v>3.0179999999999998</v>
      </c>
    </row>
    <row r="13" spans="1:7">
      <c r="A13" s="56" t="s">
        <v>190</v>
      </c>
      <c r="B13" s="56" t="s">
        <v>31</v>
      </c>
      <c r="C13" s="56" t="s">
        <v>32</v>
      </c>
      <c r="D13" s="20">
        <v>6</v>
      </c>
      <c r="E13" s="20">
        <v>6</v>
      </c>
      <c r="F13" s="59">
        <v>1792</v>
      </c>
      <c r="G13" s="58">
        <v>1.7924812503605778</v>
      </c>
    </row>
    <row r="14" spans="1:7">
      <c r="A14" s="56" t="s">
        <v>191</v>
      </c>
      <c r="B14" s="56" t="s">
        <v>31</v>
      </c>
      <c r="C14" s="56" t="s">
        <v>32</v>
      </c>
      <c r="D14" s="20">
        <v>10</v>
      </c>
      <c r="E14" s="20">
        <v>10</v>
      </c>
      <c r="F14" s="67">
        <v>0.81699999999999995</v>
      </c>
      <c r="G14" s="68">
        <v>2.7219280948873625</v>
      </c>
    </row>
    <row r="15" spans="1:7">
      <c r="A15" s="56" t="s">
        <v>192</v>
      </c>
      <c r="B15" s="56" t="s">
        <v>31</v>
      </c>
      <c r="C15" s="56" t="s">
        <v>32</v>
      </c>
      <c r="D15" s="20">
        <v>3</v>
      </c>
      <c r="E15" s="20">
        <v>3</v>
      </c>
      <c r="F15" s="59">
        <v>1585</v>
      </c>
      <c r="G15" s="58">
        <v>1.5849625007211561</v>
      </c>
    </row>
    <row r="16" spans="1:7">
      <c r="A16" s="56" t="s">
        <v>193</v>
      </c>
      <c r="B16" s="56" t="s">
        <v>31</v>
      </c>
      <c r="C16" s="56" t="s">
        <v>32</v>
      </c>
      <c r="D16" s="20">
        <v>18</v>
      </c>
      <c r="E16" s="20">
        <v>18</v>
      </c>
      <c r="F16" s="59">
        <v>1122</v>
      </c>
      <c r="G16" s="58">
        <v>1.1221136771091087</v>
      </c>
    </row>
    <row r="17" spans="1:7">
      <c r="A17" s="56" t="s">
        <v>194</v>
      </c>
      <c r="B17" s="56" t="s">
        <v>31</v>
      </c>
      <c r="C17" s="56" t="s">
        <v>32</v>
      </c>
      <c r="D17" s="67">
        <v>26</v>
      </c>
      <c r="E17" s="67">
        <v>13</v>
      </c>
      <c r="F17" s="67">
        <v>0.97</v>
      </c>
      <c r="G17" s="68">
        <v>2.5654483718208256</v>
      </c>
    </row>
    <row r="18" spans="1:7">
      <c r="A18" s="56" t="s">
        <v>195</v>
      </c>
      <c r="B18" s="56" t="s">
        <v>31</v>
      </c>
      <c r="C18" s="56" t="s">
        <v>32</v>
      </c>
      <c r="D18" s="20">
        <v>45</v>
      </c>
      <c r="E18" s="20">
        <v>45</v>
      </c>
      <c r="F18" s="20">
        <v>3.137</v>
      </c>
      <c r="G18" s="57">
        <v>3.1400853194601508</v>
      </c>
    </row>
    <row r="19" spans="1:7">
      <c r="A19" s="56" t="s">
        <v>196</v>
      </c>
      <c r="B19" s="56" t="s">
        <v>31</v>
      </c>
      <c r="C19" s="56" t="s">
        <v>32</v>
      </c>
      <c r="D19" s="67">
        <v>0</v>
      </c>
      <c r="E19" s="67">
        <v>12</v>
      </c>
      <c r="F19" s="20">
        <v>1.8962000000000001</v>
      </c>
      <c r="G19" s="58">
        <v>1.896240625180289</v>
      </c>
    </row>
    <row r="20" spans="1:7">
      <c r="A20" s="56" t="s">
        <v>197</v>
      </c>
      <c r="B20" s="56" t="s">
        <v>31</v>
      </c>
      <c r="C20" s="56" t="s">
        <v>32</v>
      </c>
      <c r="D20" s="20">
        <v>5</v>
      </c>
      <c r="E20" s="20">
        <v>5</v>
      </c>
      <c r="F20" s="20">
        <v>0.97099999999999997</v>
      </c>
      <c r="G20" s="58">
        <v>0.97095059445466858</v>
      </c>
    </row>
    <row r="21" spans="1:7">
      <c r="A21" s="56" t="s">
        <v>198</v>
      </c>
      <c r="B21" s="56" t="s">
        <v>31</v>
      </c>
      <c r="C21" s="56" t="s">
        <v>37</v>
      </c>
      <c r="D21" s="20">
        <v>7</v>
      </c>
      <c r="E21" s="20">
        <v>7</v>
      </c>
      <c r="F21" s="20">
        <v>1.3789</v>
      </c>
      <c r="G21" s="58">
        <v>1.3787834934861758</v>
      </c>
    </row>
    <row r="22" spans="1:7">
      <c r="A22" s="56" t="s">
        <v>199</v>
      </c>
      <c r="B22" s="56" t="s">
        <v>31</v>
      </c>
      <c r="C22" s="56" t="s">
        <v>37</v>
      </c>
      <c r="D22" s="20">
        <v>13</v>
      </c>
      <c r="E22" s="20">
        <v>13</v>
      </c>
      <c r="F22" s="20">
        <v>0.39119999999999999</v>
      </c>
      <c r="G22" s="58">
        <v>0.39124356362925566</v>
      </c>
    </row>
    <row r="23" spans="1:7">
      <c r="A23" s="56" t="s">
        <v>200</v>
      </c>
      <c r="B23" s="56" t="s">
        <v>31</v>
      </c>
      <c r="C23" s="56" t="s">
        <v>37</v>
      </c>
      <c r="D23" s="20">
        <v>2</v>
      </c>
      <c r="E23" s="20">
        <v>2</v>
      </c>
      <c r="F23" s="20">
        <v>1</v>
      </c>
      <c r="G23" s="62">
        <v>1</v>
      </c>
    </row>
    <row r="24" spans="1:7">
      <c r="A24" s="56" t="s">
        <v>201</v>
      </c>
      <c r="B24" s="56" t="s">
        <v>31</v>
      </c>
      <c r="C24" s="56" t="s">
        <v>37</v>
      </c>
      <c r="D24" s="20">
        <v>19</v>
      </c>
      <c r="E24" s="20">
        <v>19</v>
      </c>
      <c r="F24" s="20">
        <v>1.431</v>
      </c>
      <c r="G24" s="62">
        <v>1.431</v>
      </c>
    </row>
    <row r="25" spans="1:7">
      <c r="A25" s="56" t="s">
        <v>202</v>
      </c>
      <c r="B25" s="56" t="s">
        <v>31</v>
      </c>
      <c r="C25" s="56" t="s">
        <v>37</v>
      </c>
      <c r="D25" s="20">
        <v>2</v>
      </c>
      <c r="E25" s="20">
        <v>2</v>
      </c>
      <c r="F25" s="20">
        <v>1</v>
      </c>
      <c r="G25" s="62">
        <v>1</v>
      </c>
    </row>
    <row r="26" spans="1:7">
      <c r="A26" s="56" t="s">
        <v>203</v>
      </c>
      <c r="B26" s="56" t="s">
        <v>31</v>
      </c>
      <c r="C26" s="56" t="s">
        <v>37</v>
      </c>
      <c r="D26" s="20">
        <v>71</v>
      </c>
      <c r="E26" s="20">
        <v>71</v>
      </c>
      <c r="F26" s="20">
        <v>1.5</v>
      </c>
      <c r="G26" s="57">
        <v>1.583662058085006</v>
      </c>
    </row>
    <row r="27" spans="1:7">
      <c r="A27" s="56" t="s">
        <v>204</v>
      </c>
      <c r="B27" s="56" t="s">
        <v>31</v>
      </c>
      <c r="C27" s="56" t="s">
        <v>37</v>
      </c>
      <c r="D27" s="20">
        <v>21</v>
      </c>
      <c r="E27" s="20">
        <v>21</v>
      </c>
      <c r="F27" s="59">
        <v>1248</v>
      </c>
      <c r="G27" s="58">
        <v>1.2494602799216177</v>
      </c>
    </row>
    <row r="28" spans="1:7">
      <c r="A28" s="56" t="s">
        <v>205</v>
      </c>
      <c r="B28" s="56" t="s">
        <v>31</v>
      </c>
      <c r="C28" s="56" t="s">
        <v>37</v>
      </c>
      <c r="D28" s="20">
        <v>16</v>
      </c>
      <c r="E28" s="20">
        <v>16</v>
      </c>
      <c r="F28" s="20">
        <v>0.86799999999999999</v>
      </c>
      <c r="G28" s="62">
        <v>0.86799999999999999</v>
      </c>
    </row>
    <row r="29" spans="1:7">
      <c r="A29" s="56" t="s">
        <v>206</v>
      </c>
      <c r="B29" s="56" t="s">
        <v>31</v>
      </c>
      <c r="C29" s="56" t="s">
        <v>37</v>
      </c>
      <c r="D29" s="20">
        <v>5</v>
      </c>
      <c r="E29" s="20">
        <v>5</v>
      </c>
      <c r="F29" s="20">
        <v>1.9219999999999999</v>
      </c>
      <c r="G29" s="62">
        <v>1.9219999999999999</v>
      </c>
    </row>
    <row r="30" spans="1:7">
      <c r="A30" s="56" t="s">
        <v>207</v>
      </c>
      <c r="B30" s="56" t="s">
        <v>31</v>
      </c>
      <c r="C30" s="56" t="s">
        <v>37</v>
      </c>
      <c r="D30" s="20">
        <v>5</v>
      </c>
      <c r="E30" s="20">
        <v>5</v>
      </c>
      <c r="F30" s="20">
        <v>1.522</v>
      </c>
      <c r="G30" s="62">
        <v>1.522</v>
      </c>
    </row>
    <row r="31" spans="1:7">
      <c r="A31" s="56" t="s">
        <v>208</v>
      </c>
      <c r="B31" s="56" t="s">
        <v>31</v>
      </c>
      <c r="C31" s="56" t="s">
        <v>37</v>
      </c>
      <c r="D31" s="20">
        <v>19</v>
      </c>
      <c r="E31" s="20">
        <v>19</v>
      </c>
      <c r="F31" s="59">
        <v>1192</v>
      </c>
      <c r="G31" s="62">
        <v>1.1919999999999999</v>
      </c>
    </row>
    <row r="32" spans="1:7">
      <c r="A32" s="56" t="s">
        <v>209</v>
      </c>
      <c r="B32" s="56" t="s">
        <v>31</v>
      </c>
      <c r="C32" s="56" t="s">
        <v>37</v>
      </c>
      <c r="D32" s="20">
        <v>5</v>
      </c>
      <c r="E32" s="20">
        <v>5</v>
      </c>
      <c r="F32" s="67">
        <v>0.45700000000000002</v>
      </c>
      <c r="G32" s="68">
        <v>1.5219280948873621</v>
      </c>
    </row>
    <row r="33" spans="1:7">
      <c r="A33" s="56" t="s">
        <v>210</v>
      </c>
      <c r="B33" s="56" t="s">
        <v>31</v>
      </c>
      <c r="C33" s="56" t="s">
        <v>37</v>
      </c>
      <c r="D33" s="20">
        <v>19</v>
      </c>
      <c r="E33" s="20">
        <v>19</v>
      </c>
      <c r="F33" s="59">
        <v>1611</v>
      </c>
      <c r="G33" s="62">
        <v>1.611</v>
      </c>
    </row>
    <row r="34" spans="1:7">
      <c r="A34" s="56" t="s">
        <v>211</v>
      </c>
      <c r="B34" s="56" t="s">
        <v>31</v>
      </c>
      <c r="C34" s="56" t="s">
        <v>37</v>
      </c>
      <c r="D34" s="20">
        <v>21</v>
      </c>
      <c r="E34" s="20">
        <v>21</v>
      </c>
      <c r="F34" s="59">
        <v>1700</v>
      </c>
      <c r="G34" s="62">
        <v>1.7</v>
      </c>
    </row>
    <row r="35" spans="1:7">
      <c r="A35" s="56" t="s">
        <v>212</v>
      </c>
      <c r="B35" s="56" t="s">
        <v>31</v>
      </c>
      <c r="C35" s="56" t="s">
        <v>37</v>
      </c>
      <c r="D35" s="67">
        <v>6</v>
      </c>
      <c r="E35" s="67">
        <v>3</v>
      </c>
      <c r="F35" s="67">
        <v>0.57699999999999996</v>
      </c>
      <c r="G35" s="68">
        <v>0.91829583405448956</v>
      </c>
    </row>
    <row r="36" spans="1:7">
      <c r="A36" s="56" t="s">
        <v>213</v>
      </c>
      <c r="B36" s="56" t="s">
        <v>31</v>
      </c>
      <c r="C36" s="56" t="s">
        <v>37</v>
      </c>
      <c r="D36" s="20">
        <v>27</v>
      </c>
      <c r="E36" s="20">
        <v>27</v>
      </c>
      <c r="F36" s="20">
        <v>1.984</v>
      </c>
      <c r="G36" s="58">
        <v>1.9840451350103798</v>
      </c>
    </row>
    <row r="37" spans="1:7">
      <c r="A37" s="56" t="s">
        <v>214</v>
      </c>
      <c r="B37" s="56" t="s">
        <v>31</v>
      </c>
      <c r="C37" s="56" t="s">
        <v>37</v>
      </c>
      <c r="D37" s="67">
        <v>0</v>
      </c>
      <c r="E37" s="67">
        <v>9</v>
      </c>
      <c r="F37" s="20">
        <v>1.446</v>
      </c>
      <c r="G37" s="62">
        <v>1.446</v>
      </c>
    </row>
    <row r="38" spans="1:7">
      <c r="A38" s="56" t="s">
        <v>215</v>
      </c>
      <c r="B38" s="56" t="s">
        <v>31</v>
      </c>
      <c r="C38" s="56" t="s">
        <v>37</v>
      </c>
      <c r="D38" s="20">
        <v>1</v>
      </c>
      <c r="E38" s="20">
        <v>1</v>
      </c>
      <c r="F38" s="20">
        <v>0</v>
      </c>
      <c r="G38" s="62">
        <v>0</v>
      </c>
    </row>
    <row r="39" spans="1:7">
      <c r="A39" s="56" t="s">
        <v>216</v>
      </c>
      <c r="B39" s="56" t="s">
        <v>39</v>
      </c>
      <c r="C39" s="56" t="s">
        <v>32</v>
      </c>
      <c r="D39" s="63">
        <v>6</v>
      </c>
      <c r="E39" s="20">
        <v>6</v>
      </c>
      <c r="F39" s="63">
        <v>1.2519</v>
      </c>
      <c r="G39" s="58">
        <v>1.2516291673878228</v>
      </c>
    </row>
    <row r="40" spans="1:7">
      <c r="A40" s="56" t="s">
        <v>217</v>
      </c>
      <c r="B40" s="56" t="s">
        <v>39</v>
      </c>
      <c r="C40" s="56" t="s">
        <v>32</v>
      </c>
      <c r="D40" s="63">
        <v>4</v>
      </c>
      <c r="E40" s="20">
        <v>4</v>
      </c>
      <c r="F40" s="63">
        <v>0.81130000000000002</v>
      </c>
      <c r="G40" s="58">
        <v>0.81127812445913283</v>
      </c>
    </row>
    <row r="41" spans="1:7">
      <c r="A41" s="56" t="s">
        <v>218</v>
      </c>
      <c r="B41" s="56" t="s">
        <v>39</v>
      </c>
      <c r="C41" s="56" t="s">
        <v>32</v>
      </c>
      <c r="D41" s="63">
        <v>13</v>
      </c>
      <c r="E41" s="20">
        <v>13</v>
      </c>
      <c r="F41" s="63">
        <v>0.77322999999999997</v>
      </c>
      <c r="G41" s="64">
        <v>0.77322999999999997</v>
      </c>
    </row>
    <row r="42" spans="1:7">
      <c r="A42" s="56" t="s">
        <v>219</v>
      </c>
      <c r="B42" s="56" t="s">
        <v>39</v>
      </c>
      <c r="C42" s="56" t="s">
        <v>32</v>
      </c>
      <c r="D42" s="63">
        <v>9</v>
      </c>
      <c r="E42" s="20">
        <v>9</v>
      </c>
      <c r="F42" s="63">
        <v>1.6579999999999999</v>
      </c>
      <c r="G42" s="64">
        <v>1.6579999999999999</v>
      </c>
    </row>
    <row r="43" spans="1:7">
      <c r="A43" s="56" t="s">
        <v>220</v>
      </c>
      <c r="B43" s="56" t="s">
        <v>39</v>
      </c>
      <c r="C43" s="56" t="s">
        <v>32</v>
      </c>
      <c r="D43" s="63">
        <v>4</v>
      </c>
      <c r="E43" s="20">
        <v>4</v>
      </c>
      <c r="F43" s="63">
        <v>0.81100000000000005</v>
      </c>
      <c r="G43" s="64">
        <v>0.81100000000000005</v>
      </c>
    </row>
    <row r="44" spans="1:7">
      <c r="A44" s="56" t="s">
        <v>221</v>
      </c>
      <c r="B44" s="56" t="s">
        <v>39</v>
      </c>
      <c r="C44" s="56" t="s">
        <v>32</v>
      </c>
      <c r="D44" s="63">
        <v>3</v>
      </c>
      <c r="E44" s="20">
        <v>3</v>
      </c>
      <c r="F44" s="63">
        <v>1.56</v>
      </c>
      <c r="G44" s="57">
        <v>1.5849625007211561</v>
      </c>
    </row>
    <row r="45" spans="1:7">
      <c r="A45" s="56" t="s">
        <v>222</v>
      </c>
      <c r="B45" s="56" t="s">
        <v>39</v>
      </c>
      <c r="C45" s="56" t="s">
        <v>32</v>
      </c>
      <c r="D45" s="63">
        <v>9</v>
      </c>
      <c r="E45" s="20">
        <v>9</v>
      </c>
      <c r="F45" s="65">
        <v>1529</v>
      </c>
      <c r="G45" s="57">
        <v>1.5304930567574824</v>
      </c>
    </row>
    <row r="46" spans="1:7">
      <c r="A46" s="56" t="s">
        <v>223</v>
      </c>
      <c r="B46" s="56" t="s">
        <v>39</v>
      </c>
      <c r="C46" s="56" t="s">
        <v>32</v>
      </c>
      <c r="D46" s="63">
        <v>7</v>
      </c>
      <c r="E46" s="20">
        <v>7</v>
      </c>
      <c r="F46" s="63">
        <v>1.6639999999999999</v>
      </c>
      <c r="G46" s="64">
        <v>1.6639999999999999</v>
      </c>
    </row>
    <row r="47" spans="1:7">
      <c r="A47" s="56" t="s">
        <v>224</v>
      </c>
      <c r="B47" s="56" t="s">
        <v>39</v>
      </c>
      <c r="C47" s="56" t="s">
        <v>32</v>
      </c>
      <c r="D47" s="63">
        <v>8</v>
      </c>
      <c r="E47" s="20">
        <v>8</v>
      </c>
      <c r="F47" s="63">
        <v>0.54400000000000004</v>
      </c>
      <c r="G47" s="64">
        <v>0.54400000000000004</v>
      </c>
    </row>
    <row r="48" spans="1:7">
      <c r="A48" s="56" t="s">
        <v>225</v>
      </c>
      <c r="B48" s="56" t="s">
        <v>39</v>
      </c>
      <c r="C48" s="56" t="s">
        <v>32</v>
      </c>
      <c r="D48" s="63">
        <v>19</v>
      </c>
      <c r="E48" s="20">
        <v>19</v>
      </c>
      <c r="F48" s="63">
        <v>1.1919999999999999</v>
      </c>
      <c r="G48" s="64">
        <v>1.1919999999999999</v>
      </c>
    </row>
    <row r="49" spans="1:7">
      <c r="A49" s="56" t="s">
        <v>226</v>
      </c>
      <c r="B49" s="56" t="s">
        <v>39</v>
      </c>
      <c r="C49" s="56" t="s">
        <v>32</v>
      </c>
      <c r="D49" s="63">
        <v>3</v>
      </c>
      <c r="E49" s="20">
        <v>3</v>
      </c>
      <c r="F49" s="63" t="s">
        <v>133</v>
      </c>
      <c r="G49" s="64" t="s">
        <v>133</v>
      </c>
    </row>
    <row r="50" spans="1:7">
      <c r="A50" s="56" t="s">
        <v>227</v>
      </c>
      <c r="B50" s="56" t="s">
        <v>39</v>
      </c>
      <c r="C50" s="56" t="s">
        <v>32</v>
      </c>
      <c r="D50" s="63">
        <v>6</v>
      </c>
      <c r="E50" s="20">
        <v>6</v>
      </c>
      <c r="F50" s="69">
        <v>0.434</v>
      </c>
      <c r="G50" s="68">
        <v>1.4591479170272446</v>
      </c>
    </row>
    <row r="51" spans="1:7">
      <c r="A51" s="56" t="s">
        <v>228</v>
      </c>
      <c r="B51" s="56" t="s">
        <v>39</v>
      </c>
      <c r="C51" s="56" t="s">
        <v>32</v>
      </c>
      <c r="D51" s="63">
        <v>2</v>
      </c>
      <c r="E51" s="20">
        <v>2</v>
      </c>
      <c r="F51" s="63">
        <v>0</v>
      </c>
      <c r="G51" s="64">
        <v>0</v>
      </c>
    </row>
    <row r="52" spans="1:7">
      <c r="A52" s="56" t="s">
        <v>229</v>
      </c>
      <c r="B52" s="56" t="s">
        <v>39</v>
      </c>
      <c r="C52" s="56" t="s">
        <v>32</v>
      </c>
      <c r="D52" s="63">
        <v>6</v>
      </c>
      <c r="E52" s="20">
        <v>6</v>
      </c>
      <c r="F52" s="65">
        <v>1211</v>
      </c>
      <c r="G52" s="64">
        <v>1.2110000000000001</v>
      </c>
    </row>
    <row r="53" spans="1:7">
      <c r="A53" s="56" t="s">
        <v>230</v>
      </c>
      <c r="B53" s="56" t="s">
        <v>39</v>
      </c>
      <c r="C53" s="56" t="s">
        <v>32</v>
      </c>
      <c r="D53" s="63">
        <v>0</v>
      </c>
      <c r="E53" s="20">
        <v>0</v>
      </c>
      <c r="F53" s="63">
        <v>0</v>
      </c>
      <c r="G53" s="64">
        <v>0</v>
      </c>
    </row>
    <row r="54" spans="1:7">
      <c r="A54" s="56" t="s">
        <v>231</v>
      </c>
      <c r="B54" s="56" t="s">
        <v>39</v>
      </c>
      <c r="C54" s="56" t="s">
        <v>32</v>
      </c>
      <c r="D54" s="63">
        <v>11</v>
      </c>
      <c r="E54" s="20">
        <v>11</v>
      </c>
      <c r="F54" s="63">
        <v>1.617</v>
      </c>
      <c r="G54" s="58">
        <v>1.6171895725927152</v>
      </c>
    </row>
    <row r="55" spans="1:7">
      <c r="A55" s="56" t="s">
        <v>232</v>
      </c>
      <c r="B55" s="56" t="s">
        <v>39</v>
      </c>
      <c r="C55" s="56" t="s">
        <v>32</v>
      </c>
      <c r="D55" s="69">
        <v>0</v>
      </c>
      <c r="E55" s="67">
        <v>9</v>
      </c>
      <c r="F55" s="63">
        <v>2.7244999999999999</v>
      </c>
      <c r="G55" s="58">
        <v>2.725480556997868</v>
      </c>
    </row>
    <row r="56" spans="1:7">
      <c r="A56" s="56" t="s">
        <v>233</v>
      </c>
      <c r="B56" s="56" t="s">
        <v>39</v>
      </c>
      <c r="C56" s="56" t="s">
        <v>32</v>
      </c>
      <c r="D56" s="63">
        <v>6</v>
      </c>
      <c r="E56" s="20">
        <v>6</v>
      </c>
      <c r="F56" s="65">
        <v>1793</v>
      </c>
      <c r="G56" s="64">
        <v>1.7929999999999999</v>
      </c>
    </row>
    <row r="57" spans="1:7">
      <c r="A57" s="56" t="s">
        <v>234</v>
      </c>
      <c r="B57" s="56" t="s">
        <v>39</v>
      </c>
      <c r="C57" s="56" t="s">
        <v>37</v>
      </c>
      <c r="D57" s="63">
        <v>5</v>
      </c>
      <c r="E57" s="20">
        <v>5</v>
      </c>
      <c r="F57" s="63">
        <v>0.72189999999999999</v>
      </c>
      <c r="G57" s="58">
        <v>0.72192809488736231</v>
      </c>
    </row>
    <row r="58" spans="1:7">
      <c r="A58" s="56" t="s">
        <v>235</v>
      </c>
      <c r="B58" s="56" t="s">
        <v>39</v>
      </c>
      <c r="C58" s="56" t="s">
        <v>37</v>
      </c>
      <c r="D58" s="63">
        <v>0</v>
      </c>
      <c r="E58" s="20">
        <v>0</v>
      </c>
      <c r="F58" s="63">
        <v>0</v>
      </c>
      <c r="G58" s="64">
        <v>0</v>
      </c>
    </row>
    <row r="59" spans="1:7">
      <c r="A59" s="56" t="s">
        <v>236</v>
      </c>
      <c r="B59" s="56" t="s">
        <v>39</v>
      </c>
      <c r="C59" s="56" t="s">
        <v>37</v>
      </c>
      <c r="D59" s="63">
        <v>5</v>
      </c>
      <c r="E59" s="20">
        <v>5</v>
      </c>
      <c r="F59" s="63">
        <v>2.3218999999999999</v>
      </c>
      <c r="G59" s="58">
        <v>2.3219280948873622</v>
      </c>
    </row>
    <row r="60" spans="1:7">
      <c r="A60" s="56" t="s">
        <v>237</v>
      </c>
      <c r="B60" s="56" t="s">
        <v>39</v>
      </c>
      <c r="C60" s="56" t="s">
        <v>37</v>
      </c>
      <c r="D60" s="63">
        <v>3</v>
      </c>
      <c r="E60" s="20">
        <v>3</v>
      </c>
      <c r="F60" s="63">
        <v>0.91800000000000004</v>
      </c>
      <c r="G60" s="58">
        <v>0.91829583405448956</v>
      </c>
    </row>
    <row r="61" spans="1:7">
      <c r="A61" s="56" t="s">
        <v>238</v>
      </c>
      <c r="B61" s="56" t="s">
        <v>39</v>
      </c>
      <c r="C61" s="56" t="s">
        <v>37</v>
      </c>
      <c r="D61" s="63">
        <v>1</v>
      </c>
      <c r="E61" s="20">
        <v>1</v>
      </c>
      <c r="F61" s="63">
        <v>0</v>
      </c>
      <c r="G61" s="64">
        <v>0</v>
      </c>
    </row>
    <row r="62" spans="1:7">
      <c r="A62" s="56" t="s">
        <v>239</v>
      </c>
      <c r="B62" s="56" t="s">
        <v>39</v>
      </c>
      <c r="C62" s="56" t="s">
        <v>37</v>
      </c>
      <c r="D62" s="63">
        <v>6</v>
      </c>
      <c r="E62" s="20">
        <v>6</v>
      </c>
      <c r="F62" s="63">
        <v>2.121</v>
      </c>
      <c r="G62" s="57">
        <v>2.2516291673878226</v>
      </c>
    </row>
    <row r="63" spans="1:7">
      <c r="A63" s="56" t="s">
        <v>240</v>
      </c>
      <c r="B63" s="56" t="s">
        <v>39</v>
      </c>
      <c r="C63" s="56" t="s">
        <v>37</v>
      </c>
      <c r="D63" s="63">
        <v>2</v>
      </c>
      <c r="E63" s="20">
        <v>2</v>
      </c>
      <c r="F63" s="63">
        <v>1</v>
      </c>
      <c r="G63" s="64">
        <v>1</v>
      </c>
    </row>
    <row r="64" spans="1:7">
      <c r="A64" s="56" t="s">
        <v>241</v>
      </c>
      <c r="B64" s="56" t="s">
        <v>39</v>
      </c>
      <c r="C64" s="56" t="s">
        <v>37</v>
      </c>
      <c r="D64" s="63">
        <v>5</v>
      </c>
      <c r="E64" s="20">
        <v>5</v>
      </c>
      <c r="F64" s="63">
        <v>1.921</v>
      </c>
      <c r="G64" s="58">
        <v>1.9219280948873623</v>
      </c>
    </row>
    <row r="65" spans="1:7">
      <c r="A65" s="56" t="s">
        <v>242</v>
      </c>
      <c r="B65" s="56" t="s">
        <v>39</v>
      </c>
      <c r="C65" s="56" t="s">
        <v>37</v>
      </c>
      <c r="D65" s="63">
        <v>4</v>
      </c>
      <c r="E65" s="20">
        <v>4</v>
      </c>
      <c r="F65" s="63">
        <v>1</v>
      </c>
      <c r="G65" s="64">
        <v>1</v>
      </c>
    </row>
    <row r="66" spans="1:7">
      <c r="A66" s="56" t="s">
        <v>243</v>
      </c>
      <c r="B66" s="56" t="s">
        <v>39</v>
      </c>
      <c r="C66" s="56" t="s">
        <v>37</v>
      </c>
      <c r="D66" s="63">
        <v>6</v>
      </c>
      <c r="E66" s="20">
        <v>6</v>
      </c>
      <c r="F66" s="63">
        <v>1.252</v>
      </c>
      <c r="G66" s="58">
        <v>1.2516291673878228</v>
      </c>
    </row>
    <row r="67" spans="1:7">
      <c r="A67" s="56" t="s">
        <v>244</v>
      </c>
      <c r="B67" s="56" t="s">
        <v>39</v>
      </c>
      <c r="C67" s="56" t="s">
        <v>37</v>
      </c>
      <c r="D67" s="63">
        <v>1</v>
      </c>
      <c r="E67" s="20">
        <v>1</v>
      </c>
      <c r="F67" s="63">
        <v>0</v>
      </c>
      <c r="G67" s="64">
        <v>0</v>
      </c>
    </row>
    <row r="68" spans="1:7">
      <c r="A68" s="56" t="s">
        <v>245</v>
      </c>
      <c r="B68" s="56" t="s">
        <v>39</v>
      </c>
      <c r="C68" s="56" t="s">
        <v>37</v>
      </c>
      <c r="D68" s="63">
        <v>3</v>
      </c>
      <c r="E68" s="20">
        <v>3</v>
      </c>
      <c r="F68" s="69">
        <v>0.27500000000000002</v>
      </c>
      <c r="G68" s="68">
        <v>0.91829583405448956</v>
      </c>
    </row>
    <row r="69" spans="1:7">
      <c r="A69" s="56" t="s">
        <v>246</v>
      </c>
      <c r="B69" s="56" t="s">
        <v>39</v>
      </c>
      <c r="C69" s="56" t="s">
        <v>37</v>
      </c>
      <c r="D69" s="63">
        <v>2</v>
      </c>
      <c r="E69" s="20">
        <v>2</v>
      </c>
      <c r="F69" s="63">
        <v>1</v>
      </c>
      <c r="G69" s="64">
        <v>1</v>
      </c>
    </row>
    <row r="70" spans="1:7">
      <c r="A70" s="56" t="s">
        <v>247</v>
      </c>
      <c r="B70" s="56" t="s">
        <v>39</v>
      </c>
      <c r="C70" s="56" t="s">
        <v>37</v>
      </c>
      <c r="D70" s="63">
        <v>6</v>
      </c>
      <c r="E70" s="20">
        <v>6</v>
      </c>
      <c r="F70" s="65">
        <v>2585</v>
      </c>
      <c r="G70" s="58">
        <v>2.5849625007211561</v>
      </c>
    </row>
    <row r="71" spans="1:7">
      <c r="A71" s="56" t="s">
        <v>248</v>
      </c>
      <c r="B71" s="56" t="s">
        <v>39</v>
      </c>
      <c r="C71" s="56" t="s">
        <v>37</v>
      </c>
      <c r="D71" s="69">
        <v>4</v>
      </c>
      <c r="E71" s="67">
        <v>2</v>
      </c>
      <c r="F71" s="70">
        <v>0.15</v>
      </c>
      <c r="G71" s="71">
        <v>1</v>
      </c>
    </row>
    <row r="72" spans="1:7">
      <c r="A72" s="56" t="s">
        <v>249</v>
      </c>
      <c r="B72" s="56" t="s">
        <v>39</v>
      </c>
      <c r="C72" s="56" t="s">
        <v>37</v>
      </c>
      <c r="D72" s="63">
        <v>2</v>
      </c>
      <c r="E72" s="20">
        <v>2</v>
      </c>
      <c r="F72" s="63">
        <v>1</v>
      </c>
      <c r="G72" s="64">
        <v>1</v>
      </c>
    </row>
    <row r="73" spans="1:7">
      <c r="A73" s="56" t="s">
        <v>250</v>
      </c>
      <c r="B73" s="56" t="s">
        <v>39</v>
      </c>
      <c r="C73" s="56" t="s">
        <v>37</v>
      </c>
      <c r="D73" s="69">
        <v>0</v>
      </c>
      <c r="E73" s="67">
        <v>3</v>
      </c>
      <c r="F73" s="63">
        <v>1.5848</v>
      </c>
      <c r="G73" s="66">
        <v>1.5849625007211561</v>
      </c>
    </row>
    <row r="74" spans="1:7">
      <c r="A74" s="56" t="s">
        <v>251</v>
      </c>
      <c r="B74" s="56" t="s">
        <v>39</v>
      </c>
      <c r="C74" s="56" t="s">
        <v>37</v>
      </c>
      <c r="D74" s="63">
        <v>5</v>
      </c>
      <c r="E74" s="20">
        <v>5</v>
      </c>
      <c r="F74" s="65">
        <v>1371</v>
      </c>
      <c r="G74" s="58">
        <v>1.3709505944546687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cálculos mios</vt:lpstr>
      <vt:lpstr>datos totales</vt:lpstr>
      <vt:lpstr>RESUMEN RESULTADOS CORREGIDOS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2015-04-20T16:39:52Z</dcterms:created>
  <dcterms:modified xsi:type="dcterms:W3CDTF">2015-05-08T19:23:15Z</dcterms:modified>
</cp:coreProperties>
</file>