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 activeTab="3"/>
  </bookViews>
  <sheets>
    <sheet name="Loans" sheetId="3" r:id="rId1"/>
    <sheet name="Bonds" sheetId="1" r:id="rId2"/>
    <sheet name="Bond Changing YTM" sheetId="2" r:id="rId3"/>
    <sheet name="NPV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E5" i="4"/>
  <c r="F5" i="4"/>
  <c r="G5" i="4"/>
  <c r="H5" i="4"/>
  <c r="I5" i="4"/>
  <c r="C5" i="4"/>
  <c r="E19" i="4"/>
  <c r="B19" i="4"/>
  <c r="B5" i="4"/>
  <c r="E4" i="2"/>
  <c r="F4" i="2"/>
  <c r="G4" i="2"/>
  <c r="E3" i="3" l="1"/>
  <c r="E6" i="3"/>
  <c r="E5" i="3"/>
  <c r="G5" i="3" s="1"/>
  <c r="E1" i="3"/>
  <c r="B6" i="3"/>
  <c r="G3" i="2"/>
  <c r="F3" i="2"/>
  <c r="B4" i="2"/>
  <c r="E3" i="1"/>
  <c r="H3" i="1"/>
  <c r="E5" i="1"/>
  <c r="E1" i="1"/>
  <c r="E6" i="2" l="1"/>
</calcChain>
</file>

<file path=xl/sharedStrings.xml><?xml version="1.0" encoding="utf-8"?>
<sst xmlns="http://schemas.openxmlformats.org/spreadsheetml/2006/main" count="58" uniqueCount="46">
  <si>
    <t xml:space="preserve">Present Value = </t>
  </si>
  <si>
    <t xml:space="preserve">YTM or APR = </t>
  </si>
  <si>
    <t xml:space="preserve">Coupon Rate = </t>
  </si>
  <si>
    <t xml:space="preserve">Coupon Payment = </t>
  </si>
  <si>
    <t xml:space="preserve">FV or Face Value = </t>
  </si>
  <si>
    <t xml:space="preserve">Years = </t>
  </si>
  <si>
    <t xml:space="preserve">Payments Per Year = </t>
  </si>
  <si>
    <t xml:space="preserve">Pay at start of year = </t>
  </si>
  <si>
    <t xml:space="preserve">Zero Coupon Payment = </t>
  </si>
  <si>
    <t xml:space="preserve">PV or Selling Price = </t>
  </si>
  <si>
    <t xml:space="preserve">Payment = </t>
  </si>
  <si>
    <t xml:space="preserve">YTM &gt; Coupon Rate = </t>
  </si>
  <si>
    <t xml:space="preserve">APR &lt; Coupon Rate = </t>
  </si>
  <si>
    <t>discount on face value</t>
  </si>
  <si>
    <t xml:space="preserve">Credit Spread = </t>
  </si>
  <si>
    <t xml:space="preserve">YTM 1 = </t>
  </si>
  <si>
    <t xml:space="preserve">YTM 2 = </t>
  </si>
  <si>
    <t>Sovereign bond yield reflect investor expectations of​ inflation, currency, and default risk.</t>
  </si>
  <si>
    <t>premium above face value</t>
  </si>
  <si>
    <t xml:space="preserve">Futuer Value = </t>
  </si>
  <si>
    <t xml:space="preserve">Period = </t>
  </si>
  <si>
    <t xml:space="preserve">APR or YTM = </t>
  </si>
  <si>
    <t xml:space="preserve">Payments = </t>
  </si>
  <si>
    <t xml:space="preserve">Payment Sum = </t>
  </si>
  <si>
    <t xml:space="preserve">Future Value = </t>
  </si>
  <si>
    <t xml:space="preserve">Loan Amount = </t>
  </si>
  <si>
    <t xml:space="preserve">APR = </t>
  </si>
  <si>
    <t xml:space="preserve">Periods = </t>
  </si>
  <si>
    <t xml:space="preserve">Rate = </t>
  </si>
  <si>
    <t xml:space="preserve">Pay at start = </t>
  </si>
  <si>
    <t>%</t>
  </si>
  <si>
    <t xml:space="preserve">Investment = </t>
  </si>
  <si>
    <t xml:space="preserve">Cash Flows = </t>
  </si>
  <si>
    <t xml:space="preserve">NPV = </t>
  </si>
  <si>
    <t xml:space="preserve">Required Return Rate = </t>
  </si>
  <si>
    <t xml:space="preserve">Growth Rate = </t>
  </si>
  <si>
    <t>Constant Payback</t>
  </si>
  <si>
    <t>Variable Payback</t>
  </si>
  <si>
    <t xml:space="preserve">Constant Cash Flow = </t>
  </si>
  <si>
    <t xml:space="preserve">NPV =  </t>
  </si>
  <si>
    <t>IIR ignores resource consraints but tells us the discount rate we can switch from one project to another</t>
  </si>
  <si>
    <t>A pitfall of using the IRR is "cash flows changing signs."</t>
  </si>
  <si>
    <t>PI factors in resource constraints because it is NPV divided investment cost</t>
  </si>
  <si>
    <t xml:space="preserve">years = </t>
  </si>
  <si>
    <t xml:space="preserve">payment amount = </t>
  </si>
  <si>
    <t xml:space="preserve">investment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</si>
</sst>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0.0000%"/>
    <numFmt numFmtId="165" formatCode="#,##0.0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rgb="FF4D4D4D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40" fontId="0" fillId="0" borderId="0" xfId="0" applyNumberFormat="1" applyAlignment="1">
      <alignment horizontal="right"/>
    </xf>
    <xf numFmtId="40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40" fontId="0" fillId="0" borderId="0" xfId="0" applyNumberFormat="1"/>
    <xf numFmtId="166" fontId="0" fillId="0" borderId="0" xfId="0" applyNumberFormat="1" applyAlignment="1">
      <alignment horizontal="right"/>
    </xf>
    <xf numFmtId="4" fontId="0" fillId="0" borderId="0" xfId="0" applyNumberFormat="1"/>
    <xf numFmtId="0" fontId="2" fillId="0" borderId="0" xfId="0" applyFont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5" sqref="G5"/>
    </sheetView>
  </sheetViews>
  <sheetFormatPr defaultRowHeight="15" x14ac:dyDescent="0.25"/>
  <cols>
    <col min="1" max="1" width="14.7109375" style="1" bestFit="1" customWidth="1"/>
    <col min="2" max="2" width="11.140625" style="2" bestFit="1" customWidth="1"/>
    <col min="4" max="4" width="15.42578125" style="1" bestFit="1" customWidth="1"/>
    <col min="5" max="5" width="11.5703125" style="2" bestFit="1" customWidth="1"/>
    <col min="7" max="7" width="9.85546875" bestFit="1" customWidth="1"/>
    <col min="8" max="8" width="12.140625" bestFit="1" customWidth="1"/>
  </cols>
  <sheetData>
    <row r="1" spans="1:8" x14ac:dyDescent="0.25">
      <c r="A1" s="1" t="s">
        <v>24</v>
      </c>
      <c r="B1" s="9"/>
      <c r="D1" s="10" t="s">
        <v>10</v>
      </c>
      <c r="E1" s="11">
        <f>PMT(B3/B7,B6*B7,-B2,B1,B9)</f>
        <v>0</v>
      </c>
      <c r="H1" s="1"/>
    </row>
    <row r="2" spans="1:8" x14ac:dyDescent="0.25">
      <c r="A2" s="1" t="s">
        <v>25</v>
      </c>
      <c r="B2" s="9"/>
      <c r="H2" s="1"/>
    </row>
    <row r="3" spans="1:8" x14ac:dyDescent="0.25">
      <c r="A3" s="1" t="s">
        <v>26</v>
      </c>
      <c r="B3" s="3">
        <v>0.14630000000000001</v>
      </c>
      <c r="D3" s="1" t="s">
        <v>28</v>
      </c>
      <c r="E3" s="14" t="e">
        <f>RATE(B6*B7,B4,-B2,B1,B9)*100</f>
        <v>#NUM!</v>
      </c>
      <c r="F3" t="s">
        <v>30</v>
      </c>
      <c r="H3" s="1"/>
    </row>
    <row r="4" spans="1:8" x14ac:dyDescent="0.25">
      <c r="A4" s="1" t="s">
        <v>22</v>
      </c>
      <c r="B4" s="9">
        <v>500</v>
      </c>
    </row>
    <row r="5" spans="1:8" x14ac:dyDescent="0.25">
      <c r="D5" s="1" t="s">
        <v>0</v>
      </c>
      <c r="E5" s="11">
        <f>-PV(B3/B7,B6*B7,B4,B1,B9)</f>
        <v>12499.848546225619</v>
      </c>
      <c r="F5">
        <v>5000</v>
      </c>
      <c r="G5" s="13">
        <f>E5+F5</f>
        <v>17499.848546225621</v>
      </c>
    </row>
    <row r="6" spans="1:8" x14ac:dyDescent="0.25">
      <c r="A6" s="1" t="s">
        <v>5</v>
      </c>
      <c r="B6" s="2">
        <f>30/12</f>
        <v>2.5</v>
      </c>
      <c r="D6" s="1" t="s">
        <v>0</v>
      </c>
      <c r="E6" s="9">
        <f>(B4/(B3/B7))*(1-(1/POWER(1+(B3/B7),B6*B7)))</f>
        <v>12499.848546225619</v>
      </c>
    </row>
    <row r="7" spans="1:8" x14ac:dyDescent="0.25">
      <c r="A7" s="1" t="s">
        <v>27</v>
      </c>
      <c r="B7" s="2">
        <v>12</v>
      </c>
      <c r="E7" s="12"/>
    </row>
    <row r="9" spans="1:8" x14ac:dyDescent="0.25">
      <c r="A9" s="1" t="s">
        <v>29</v>
      </c>
      <c r="B9" s="4">
        <v>0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13" sqref="G13"/>
    </sheetView>
  </sheetViews>
  <sheetFormatPr defaultRowHeight="15" x14ac:dyDescent="0.25"/>
  <cols>
    <col min="1" max="1" width="20.7109375" style="1" bestFit="1" customWidth="1"/>
    <col min="2" max="2" width="10.140625" bestFit="1" customWidth="1"/>
    <col min="4" max="4" width="22.85546875" style="1" bestFit="1" customWidth="1"/>
    <col min="5" max="5" width="10.5703125" style="6" bestFit="1" customWidth="1"/>
    <col min="7" max="7" width="15" bestFit="1" customWidth="1"/>
  </cols>
  <sheetData>
    <row r="1" spans="1:8" x14ac:dyDescent="0.25">
      <c r="A1" s="1" t="s">
        <v>4</v>
      </c>
      <c r="B1" s="2">
        <v>100</v>
      </c>
      <c r="D1" s="1" t="s">
        <v>8</v>
      </c>
      <c r="E1" s="6">
        <f>B1/POWER((1+B4/B10), B9*B10)</f>
        <v>17.411013091063428</v>
      </c>
      <c r="G1" s="1" t="s">
        <v>15</v>
      </c>
      <c r="H1">
        <v>12.7</v>
      </c>
    </row>
    <row r="2" spans="1:8" x14ac:dyDescent="0.25">
      <c r="A2" s="1" t="s">
        <v>9</v>
      </c>
      <c r="B2" s="2"/>
      <c r="G2" s="1" t="s">
        <v>16</v>
      </c>
      <c r="H2">
        <v>11.4</v>
      </c>
    </row>
    <row r="3" spans="1:8" x14ac:dyDescent="0.25">
      <c r="B3" s="2"/>
      <c r="D3" s="1" t="s">
        <v>3</v>
      </c>
      <c r="E3" s="6">
        <f>B1*B6</f>
        <v>7.0000000000000009</v>
      </c>
      <c r="G3" s="1" t="s">
        <v>14</v>
      </c>
      <c r="H3">
        <f>H1-H2</f>
        <v>1.2999999999999989</v>
      </c>
    </row>
    <row r="4" spans="1:8" x14ac:dyDescent="0.25">
      <c r="A4" s="1" t="s">
        <v>1</v>
      </c>
      <c r="B4" s="3">
        <v>0.06</v>
      </c>
    </row>
    <row r="5" spans="1:8" x14ac:dyDescent="0.25">
      <c r="B5" s="2"/>
      <c r="D5" s="1" t="s">
        <v>0</v>
      </c>
      <c r="E5" s="6">
        <f>-PV(B4/B10,B9*B10,B6/B10*B1,B1,B12)</f>
        <v>113.76483115148945</v>
      </c>
    </row>
    <row r="6" spans="1:8" x14ac:dyDescent="0.25">
      <c r="A6" s="1" t="s">
        <v>2</v>
      </c>
      <c r="B6" s="3">
        <v>7.0000000000000007E-2</v>
      </c>
    </row>
    <row r="7" spans="1:8" x14ac:dyDescent="0.25">
      <c r="A7" s="1" t="s">
        <v>3</v>
      </c>
      <c r="B7" s="2"/>
      <c r="E7" s="3"/>
    </row>
    <row r="8" spans="1:8" x14ac:dyDescent="0.25">
      <c r="B8" s="2"/>
      <c r="H8" s="6"/>
    </row>
    <row r="9" spans="1:8" x14ac:dyDescent="0.25">
      <c r="A9" s="1" t="s">
        <v>5</v>
      </c>
      <c r="B9" s="2">
        <v>30</v>
      </c>
    </row>
    <row r="10" spans="1:8" x14ac:dyDescent="0.25">
      <c r="A10" s="1" t="s">
        <v>6</v>
      </c>
      <c r="B10" s="2">
        <v>1</v>
      </c>
      <c r="E10"/>
      <c r="G10" s="1"/>
    </row>
    <row r="11" spans="1:8" x14ac:dyDescent="0.25">
      <c r="B11" s="2"/>
      <c r="G11" s="1"/>
    </row>
    <row r="12" spans="1:8" x14ac:dyDescent="0.25">
      <c r="A12" s="1" t="s">
        <v>7</v>
      </c>
      <c r="B12" s="4">
        <v>0</v>
      </c>
    </row>
    <row r="16" spans="1:8" x14ac:dyDescent="0.25">
      <c r="A16" s="1" t="s">
        <v>11</v>
      </c>
      <c r="B16" t="s">
        <v>13</v>
      </c>
    </row>
    <row r="17" spans="1:2" x14ac:dyDescent="0.25">
      <c r="A17" s="1" t="s">
        <v>12</v>
      </c>
      <c r="B17" t="s">
        <v>18</v>
      </c>
    </row>
    <row r="19" spans="1:2" x14ac:dyDescent="0.25">
      <c r="A19" s="8" t="s">
        <v>17</v>
      </c>
      <c r="B19" s="5"/>
    </row>
    <row r="20" spans="1:2" x14ac:dyDescent="0.25">
      <c r="A20" s="7"/>
    </row>
  </sheetData>
  <pageMargins left="0.7" right="0.7" top="0.75" bottom="0.75" header="0.3" footer="0.3"/>
  <pageSetup orientation="portrait" verticalDpi="60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9" sqref="F9"/>
    </sheetView>
  </sheetViews>
  <sheetFormatPr defaultRowHeight="15" x14ac:dyDescent="0.25"/>
  <cols>
    <col min="1" max="1" width="18.28515625" bestFit="1" customWidth="1"/>
    <col min="2" max="2" width="10.140625" bestFit="1" customWidth="1"/>
    <col min="4" max="4" width="18.28515625" bestFit="1" customWidth="1"/>
    <col min="5" max="5" width="10.140625" bestFit="1" customWidth="1"/>
  </cols>
  <sheetData>
    <row r="1" spans="1:7" x14ac:dyDescent="0.25">
      <c r="A1" s="1" t="s">
        <v>19</v>
      </c>
      <c r="B1">
        <v>1000</v>
      </c>
      <c r="D1" s="1" t="s">
        <v>21</v>
      </c>
      <c r="E1" s="5">
        <v>0</v>
      </c>
      <c r="F1" s="5">
        <v>6.7000000000000004E-2</v>
      </c>
      <c r="G1" s="5">
        <v>7.0000000000000007E-2</v>
      </c>
    </row>
    <row r="2" spans="1:7" x14ac:dyDescent="0.25">
      <c r="A2" s="1" t="s">
        <v>2</v>
      </c>
      <c r="B2" s="5">
        <v>0.06</v>
      </c>
      <c r="D2" s="1" t="s">
        <v>20</v>
      </c>
      <c r="E2">
        <v>0</v>
      </c>
      <c r="F2">
        <v>1</v>
      </c>
      <c r="G2">
        <v>2</v>
      </c>
    </row>
    <row r="3" spans="1:7" x14ac:dyDescent="0.25">
      <c r="A3" s="1"/>
      <c r="D3" s="1" t="s">
        <v>3</v>
      </c>
      <c r="E3">
        <v>0</v>
      </c>
      <c r="F3">
        <f>B4</f>
        <v>60</v>
      </c>
      <c r="G3">
        <f>B1+B4</f>
        <v>1060</v>
      </c>
    </row>
    <row r="4" spans="1:7" x14ac:dyDescent="0.25">
      <c r="A4" s="1" t="s">
        <v>3</v>
      </c>
      <c r="B4">
        <f>B1*B2</f>
        <v>60</v>
      </c>
      <c r="D4" s="1" t="s">
        <v>0</v>
      </c>
      <c r="E4">
        <f>E3/POWER(1+E1, E2)</f>
        <v>0</v>
      </c>
      <c r="F4">
        <f t="shared" ref="F4:G4" si="0">F3/POWER(1+F1, F2)</f>
        <v>56.232427366447986</v>
      </c>
      <c r="G4">
        <f t="shared" si="0"/>
        <v>925.84505196960436</v>
      </c>
    </row>
    <row r="6" spans="1:7" x14ac:dyDescent="0.25">
      <c r="D6" s="1" t="s">
        <v>23</v>
      </c>
      <c r="E6">
        <f>SUM(E4:L4)</f>
        <v>982.07747933605231</v>
      </c>
    </row>
    <row r="7" spans="1:7" x14ac:dyDescent="0.25">
      <c r="D7" s="1"/>
    </row>
    <row r="9" spans="1:7" x14ac:dyDescent="0.25">
      <c r="D9" s="1"/>
    </row>
  </sheetData>
  <pageMargins left="0.7" right="0.7" top="0.75" bottom="0.75" header="0.3" footer="0.3"/>
  <pageSetup orientation="portrait" verticalDpi="60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I10" sqref="I10"/>
    </sheetView>
  </sheetViews>
  <sheetFormatPr defaultRowHeight="15" x14ac:dyDescent="0.25"/>
  <cols>
    <col min="1" max="1" width="22.28515625" bestFit="1" customWidth="1"/>
    <col min="2" max="2" width="11.5703125" bestFit="1" customWidth="1"/>
    <col min="3" max="3" width="17" bestFit="1" customWidth="1"/>
    <col min="4" max="4" width="19.5703125" bestFit="1" customWidth="1"/>
    <col min="5" max="6" width="11.5703125" bestFit="1" customWidth="1"/>
    <col min="7" max="9" width="9.85546875" bestFit="1" customWidth="1"/>
  </cols>
  <sheetData>
    <row r="1" spans="1:9" x14ac:dyDescent="0.25">
      <c r="A1" s="16" t="s">
        <v>37</v>
      </c>
    </row>
    <row r="2" spans="1:9" x14ac:dyDescent="0.25">
      <c r="A2" s="16"/>
    </row>
    <row r="3" spans="1:9" x14ac:dyDescent="0.25">
      <c r="A3" s="1" t="s">
        <v>5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6</v>
      </c>
    </row>
    <row r="4" spans="1:9" x14ac:dyDescent="0.25">
      <c r="A4" s="1" t="s">
        <v>32</v>
      </c>
      <c r="B4" s="15">
        <v>-100000</v>
      </c>
      <c r="C4" s="15">
        <v>50000</v>
      </c>
      <c r="D4" s="15">
        <v>65000</v>
      </c>
      <c r="E4" s="15">
        <v>90000</v>
      </c>
      <c r="F4" s="15">
        <v>0</v>
      </c>
      <c r="G4" s="15">
        <v>0</v>
      </c>
      <c r="H4" s="15">
        <v>0</v>
      </c>
      <c r="I4" s="15">
        <v>0</v>
      </c>
    </row>
    <row r="5" spans="1:9" x14ac:dyDescent="0.25">
      <c r="A5" s="1" t="s">
        <v>33</v>
      </c>
      <c r="B5" s="15">
        <f>NPV($B$7-$B$8,B4)</f>
        <v>-87719.298245614031</v>
      </c>
      <c r="C5" s="15">
        <f>NPV($B$7-$B$8,$C$4:C4)+$B$4</f>
        <v>-56140.350877192985</v>
      </c>
      <c r="D5" s="15">
        <f>NPV($B$7-$B$8,$C$4:D4)+$B$4</f>
        <v>-6124.9615266235924</v>
      </c>
      <c r="E5" s="15">
        <f>NPV($B$7-$B$8,$C$4:E4)+$B$4</f>
        <v>54622.474931557837</v>
      </c>
      <c r="F5" s="15">
        <f>NPV($B$7-$B$8,$C$4:F4)+$B$4</f>
        <v>54622.474931557837</v>
      </c>
      <c r="G5" s="15">
        <f>NPV($B$7-$B$8,$C$4:G4)+$B$4</f>
        <v>54622.474931557837</v>
      </c>
      <c r="H5" s="15">
        <f>NPV($B$7-$B$8,$C$4:H4)+$B$4</f>
        <v>54622.474931557837</v>
      </c>
      <c r="I5" s="15">
        <f>NPV($B$7-$B$8,$C$4:I4)+$B$4</f>
        <v>54622.474931557837</v>
      </c>
    </row>
    <row r="7" spans="1:9" x14ac:dyDescent="0.25">
      <c r="A7" s="1" t="s">
        <v>34</v>
      </c>
      <c r="B7" s="5">
        <v>0.14000000000000001</v>
      </c>
    </row>
    <row r="8" spans="1:9" x14ac:dyDescent="0.25">
      <c r="A8" s="1" t="s">
        <v>35</v>
      </c>
      <c r="B8" s="5">
        <v>0</v>
      </c>
    </row>
    <row r="9" spans="1:9" s="17" customFormat="1" x14ac:dyDescent="0.25"/>
    <row r="11" spans="1:9" x14ac:dyDescent="0.25">
      <c r="A11" s="16" t="s">
        <v>36</v>
      </c>
      <c r="D11" s="1" t="s">
        <v>43</v>
      </c>
      <c r="E11">
        <v>8</v>
      </c>
    </row>
    <row r="12" spans="1:9" x14ac:dyDescent="0.25">
      <c r="A12" s="1"/>
      <c r="D12" s="1"/>
    </row>
    <row r="13" spans="1:9" x14ac:dyDescent="0.25">
      <c r="A13" s="1" t="s">
        <v>31</v>
      </c>
      <c r="B13" s="15">
        <v>100000</v>
      </c>
      <c r="D13" s="1" t="s">
        <v>44</v>
      </c>
      <c r="E13" s="15">
        <v>3000</v>
      </c>
    </row>
    <row r="14" spans="1:9" x14ac:dyDescent="0.25">
      <c r="A14" s="1" t="s">
        <v>38</v>
      </c>
      <c r="B14" s="15"/>
      <c r="D14" s="1" t="s">
        <v>45</v>
      </c>
      <c r="E14" s="15">
        <v>16000</v>
      </c>
    </row>
    <row r="15" spans="1:9" x14ac:dyDescent="0.25">
      <c r="A15" s="1"/>
    </row>
    <row r="16" spans="1:9" x14ac:dyDescent="0.25">
      <c r="A16" s="1" t="s">
        <v>34</v>
      </c>
      <c r="B16" s="5">
        <v>0.14000000000000001</v>
      </c>
      <c r="D16" s="18"/>
    </row>
    <row r="17" spans="1:5" x14ac:dyDescent="0.25">
      <c r="A17" s="1" t="s">
        <v>35</v>
      </c>
      <c r="B17" s="5">
        <v>0</v>
      </c>
      <c r="D17" s="1"/>
    </row>
    <row r="18" spans="1:5" x14ac:dyDescent="0.25">
      <c r="A18" s="1"/>
      <c r="D18" s="1"/>
    </row>
    <row r="19" spans="1:5" x14ac:dyDescent="0.25">
      <c r="A19" s="1" t="s">
        <v>39</v>
      </c>
      <c r="B19" s="15">
        <f>-B13+(B14/(B16-B17))</f>
        <v>-100000</v>
      </c>
      <c r="D19" s="1" t="s">
        <v>28</v>
      </c>
      <c r="E19" s="18">
        <f>RATE(E11,E13,-E14)</f>
        <v>0.10008203492757527</v>
      </c>
    </row>
    <row r="20" spans="1:5" x14ac:dyDescent="0.25">
      <c r="A20" s="1"/>
    </row>
    <row r="21" spans="1:5" x14ac:dyDescent="0.25">
      <c r="A21" s="8" t="s">
        <v>41</v>
      </c>
    </row>
    <row r="22" spans="1:5" x14ac:dyDescent="0.25">
      <c r="A22" s="8" t="s">
        <v>40</v>
      </c>
    </row>
    <row r="23" spans="1:5" x14ac:dyDescent="0.25">
      <c r="A23" s="8" t="s">
        <v>42</v>
      </c>
    </row>
    <row r="24" spans="1:5" x14ac:dyDescent="0.25">
      <c r="A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Loans</vt:lpstr>
      <vt:lpstr>Bonds</vt:lpstr>
      <vt:lpstr>Bond Changing YTM</vt:lpstr>
      <vt:lpstr>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2017-04-02T16:24:49Z</dcterms:modified>
</cp:coreProperties>
</file>