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7620"/>
  </bookViews>
  <sheets>
    <sheet name="FCF" sheetId="1" r:id="rId1"/>
    <sheet name="EBIT" sheetId="4" r:id="rId2"/>
    <sheet name="Tax Shield" sheetId="2" r:id="rId3"/>
    <sheet name="MARCS Table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C5" i="1"/>
  <c r="D5" i="1"/>
  <c r="E5" i="1"/>
  <c r="F5" i="1"/>
  <c r="G5" i="1"/>
  <c r="H5" i="1"/>
  <c r="I5" i="1"/>
  <c r="J5" i="1"/>
  <c r="K5" i="1"/>
  <c r="L5" i="1"/>
  <c r="D8" i="1" l="1"/>
  <c r="E8" i="1"/>
  <c r="F8" i="1"/>
  <c r="G8" i="1"/>
  <c r="H8" i="1"/>
  <c r="I8" i="1"/>
  <c r="C8" i="1"/>
  <c r="E8" i="4" l="1"/>
  <c r="D8" i="4"/>
  <c r="B16" i="4"/>
  <c r="C16" i="4"/>
  <c r="D16" i="4"/>
  <c r="E16" i="4"/>
  <c r="E4" i="4"/>
  <c r="C4" i="4"/>
  <c r="D4" i="4"/>
  <c r="C8" i="4"/>
  <c r="F10" i="4"/>
  <c r="G10" i="4"/>
  <c r="H10" i="4"/>
  <c r="I10" i="4"/>
  <c r="J10" i="4"/>
  <c r="K10" i="4"/>
  <c r="L10" i="4"/>
  <c r="B8" i="4"/>
  <c r="B4" i="4"/>
  <c r="C10" i="4" l="1"/>
  <c r="C11" i="4" s="1"/>
  <c r="E10" i="4"/>
  <c r="E11" i="4" s="1"/>
  <c r="D10" i="4"/>
  <c r="D11" i="4" s="1"/>
  <c r="B10" i="4"/>
  <c r="B11" i="4" s="1"/>
  <c r="C9" i="1"/>
  <c r="C11" i="1" s="1"/>
  <c r="D9" i="1"/>
  <c r="D11" i="1" s="1"/>
  <c r="D12" i="1" s="1"/>
  <c r="D18" i="1" s="1"/>
  <c r="E9" i="1"/>
  <c r="E11" i="1" s="1"/>
  <c r="F9" i="1"/>
  <c r="F11" i="1" s="1"/>
  <c r="G9" i="1"/>
  <c r="G11" i="1" s="1"/>
  <c r="G12" i="1" s="1"/>
  <c r="G18" i="1" s="1"/>
  <c r="H9" i="1"/>
  <c r="H11" i="1" s="1"/>
  <c r="H12" i="1" s="1"/>
  <c r="H18" i="1" s="1"/>
  <c r="I9" i="1"/>
  <c r="I11" i="1" s="1"/>
  <c r="J9" i="1"/>
  <c r="J11" i="1" s="1"/>
  <c r="K9" i="1"/>
  <c r="K11" i="1" s="1"/>
  <c r="L9" i="1"/>
  <c r="L11" i="1" s="1"/>
  <c r="B9" i="1"/>
  <c r="E9" i="2"/>
  <c r="B19" i="2"/>
  <c r="C8" i="2"/>
  <c r="C9" i="2" s="1"/>
  <c r="D8" i="2"/>
  <c r="D9" i="2" s="1"/>
  <c r="E8" i="2"/>
  <c r="F8" i="2"/>
  <c r="F9" i="2" s="1"/>
  <c r="G8" i="2"/>
  <c r="G9" i="2" s="1"/>
  <c r="B8" i="2"/>
  <c r="B9" i="2" s="1"/>
  <c r="B10" i="2" s="1"/>
  <c r="D2" i="2"/>
  <c r="D3" i="2" s="1"/>
  <c r="D4" i="2" s="1"/>
  <c r="E2" i="2"/>
  <c r="E3" i="2" s="1"/>
  <c r="E4" i="2" s="1"/>
  <c r="F2" i="2"/>
  <c r="F3" i="2" s="1"/>
  <c r="F4" i="2" s="1"/>
  <c r="G2" i="2"/>
  <c r="G3" i="2" s="1"/>
  <c r="G4" i="2" s="1"/>
  <c r="H2" i="2"/>
  <c r="H3" i="2" s="1"/>
  <c r="H4" i="2" s="1"/>
  <c r="I2" i="2"/>
  <c r="I3" i="2" s="1"/>
  <c r="I4" i="2" s="1"/>
  <c r="J2" i="2"/>
  <c r="J3" i="2" s="1"/>
  <c r="J4" i="2" s="1"/>
  <c r="K2" i="2"/>
  <c r="K3" i="2" s="1"/>
  <c r="K4" i="2" s="1"/>
  <c r="L2" i="2"/>
  <c r="L3" i="2" s="1"/>
  <c r="L4" i="2" s="1"/>
  <c r="C2" i="2"/>
  <c r="C3" i="2" s="1"/>
  <c r="C4" i="2" s="1"/>
  <c r="N6" i="3"/>
  <c r="N8" i="3"/>
  <c r="N11" i="3"/>
  <c r="N4" i="3"/>
  <c r="D10" i="2" l="1"/>
  <c r="E10" i="2"/>
  <c r="F10" i="2"/>
  <c r="G10" i="2"/>
  <c r="C10" i="2"/>
  <c r="L12" i="1"/>
  <c r="L18" i="1" s="1"/>
  <c r="K12" i="1"/>
  <c r="K18" i="1" s="1"/>
  <c r="J12" i="1"/>
  <c r="J18" i="1" s="1"/>
  <c r="F12" i="1"/>
  <c r="F18" i="1" s="1"/>
  <c r="I12" i="1"/>
  <c r="I18" i="1" s="1"/>
  <c r="E12" i="1"/>
  <c r="E18" i="1" s="1"/>
  <c r="B11" i="1"/>
  <c r="B12" i="1" s="1"/>
  <c r="B18" i="1" s="1"/>
  <c r="B19" i="1" s="1"/>
  <c r="F5" i="2"/>
  <c r="J5" i="2"/>
  <c r="G5" i="2"/>
  <c r="K5" i="2"/>
  <c r="D5" i="2"/>
  <c r="H5" i="2"/>
  <c r="L5" i="2"/>
  <c r="E5" i="2"/>
  <c r="I5" i="2"/>
  <c r="C5" i="2"/>
  <c r="C12" i="1" l="1"/>
  <c r="C18" i="1" s="1"/>
  <c r="C19" i="1" l="1"/>
  <c r="G19" i="1"/>
  <c r="K19" i="1"/>
  <c r="D19" i="1"/>
  <c r="L19" i="1"/>
  <c r="H19" i="1"/>
  <c r="E19" i="1"/>
  <c r="I19" i="1"/>
  <c r="F19" i="1"/>
  <c r="J19" i="1"/>
</calcChain>
</file>

<file path=xl/sharedStrings.xml><?xml version="1.0" encoding="utf-8"?>
<sst xmlns="http://schemas.openxmlformats.org/spreadsheetml/2006/main" count="53" uniqueCount="41">
  <si>
    <t>Sales</t>
  </si>
  <si>
    <t>Cost of Goods Sold</t>
  </si>
  <si>
    <t>Gross Profit</t>
  </si>
  <si>
    <t>Depreciation</t>
  </si>
  <si>
    <t>EBIT</t>
  </si>
  <si>
    <t>Income tax rate</t>
  </si>
  <si>
    <t>Free Cash Flow</t>
  </si>
  <si>
    <t>Capitial Expenditures</t>
  </si>
  <si>
    <t>Increases in NWC</t>
  </si>
  <si>
    <t>Year</t>
  </si>
  <si>
    <t>Training Cost</t>
  </si>
  <si>
    <t>Inventory Cost</t>
  </si>
  <si>
    <t xml:space="preserve">Investment = </t>
  </si>
  <si>
    <t>Equipment Cost</t>
  </si>
  <si>
    <t>Years</t>
  </si>
  <si>
    <t xml:space="preserve">Tax % = </t>
  </si>
  <si>
    <t xml:space="preserve">Cost of Capital = </t>
  </si>
  <si>
    <t xml:space="preserve">Years = </t>
  </si>
  <si>
    <t xml:space="preserve">NPV = </t>
  </si>
  <si>
    <t>Sums</t>
  </si>
  <si>
    <t>strait line % =</t>
  </si>
  <si>
    <t xml:space="preserve">MARCS % = </t>
  </si>
  <si>
    <t xml:space="preserve">Full Immediate $ = </t>
  </si>
  <si>
    <t>tax expense</t>
  </si>
  <si>
    <t>Unit Price</t>
  </si>
  <si>
    <t>Units Sold</t>
  </si>
  <si>
    <t>Unit Cost</t>
  </si>
  <si>
    <t>Difference</t>
  </si>
  <si>
    <t>Option</t>
  </si>
  <si>
    <t>First Group</t>
  </si>
  <si>
    <t>Second Group</t>
  </si>
  <si>
    <t>Incremental Earnings</t>
  </si>
  <si>
    <t>NVP</t>
  </si>
  <si>
    <t>discount rate</t>
  </si>
  <si>
    <t>Equipment Cost Redeemed</t>
  </si>
  <si>
    <t>Third Group</t>
  </si>
  <si>
    <t>Savings</t>
  </si>
  <si>
    <t xml:space="preserve">Strait line depriciation = </t>
  </si>
  <si>
    <t xml:space="preserve">Value of tax shield = </t>
  </si>
  <si>
    <t xml:space="preserve">MARCS depriciation = </t>
  </si>
  <si>
    <t>Markov may be better off using the​ straight-line method if it expects its tax rate to increase substantially in later years.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</si>
</sst>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00%"/>
    <numFmt numFmtId="166" formatCode="#,##0.0000"/>
    <numFmt numFmtId="167" formatCode="#,##0.0000_);[Red]\(#,##0.0000\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9" fontId="0" fillId="0" borderId="0" xfId="0" applyNumberFormat="1"/>
    <xf numFmtId="9" fontId="0" fillId="0" borderId="0" xfId="0" applyNumberFormat="1" applyBorder="1"/>
    <xf numFmtId="165" fontId="0" fillId="0" borderId="0" xfId="0" applyNumberFormat="1"/>
    <xf numFmtId="10" fontId="0" fillId="0" borderId="0" xfId="0" applyNumberFormat="1"/>
    <xf numFmtId="0" fontId="1" fillId="0" borderId="1" xfId="0" applyFont="1" applyBorder="1" applyAlignment="1">
      <alignment horizontal="right"/>
    </xf>
    <xf numFmtId="0" fontId="1" fillId="0" borderId="0" xfId="0" applyFont="1"/>
    <xf numFmtId="0" fontId="1" fillId="0" borderId="0" xfId="0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Border="1" applyAlignment="1">
      <alignment horizontal="right"/>
    </xf>
    <xf numFmtId="0" fontId="2" fillId="0" borderId="0" xfId="0" applyFont="1" applyBorder="1"/>
    <xf numFmtId="0" fontId="3" fillId="0" borderId="0" xfId="0" applyFont="1"/>
    <xf numFmtId="4" fontId="0" fillId="0" borderId="1" xfId="0" applyNumberFormat="1" applyBorder="1"/>
    <xf numFmtId="0" fontId="0" fillId="0" borderId="1" xfId="0" applyFont="1" applyBorder="1"/>
    <xf numFmtId="0" fontId="0" fillId="0" borderId="0" xfId="0" applyFont="1" applyBorder="1"/>
    <xf numFmtId="4" fontId="0" fillId="0" borderId="0" xfId="0" applyNumberFormat="1" applyBorder="1"/>
    <xf numFmtId="4" fontId="1" fillId="0" borderId="0" xfId="0" applyNumberFormat="1" applyFont="1"/>
    <xf numFmtId="4" fontId="0" fillId="0" borderId="0" xfId="0" applyNumberFormat="1" applyFont="1"/>
    <xf numFmtId="4" fontId="3" fillId="0" borderId="0" xfId="0" applyNumberFormat="1" applyFont="1"/>
    <xf numFmtId="4" fontId="2" fillId="0" borderId="0" xfId="0" applyNumberFormat="1" applyFont="1" applyBorder="1"/>
    <xf numFmtId="4" fontId="2" fillId="0" borderId="0" xfId="0" applyNumberFormat="1" applyFont="1"/>
    <xf numFmtId="4" fontId="2" fillId="0" borderId="1" xfId="0" applyNumberFormat="1" applyFont="1" applyBorder="1"/>
    <xf numFmtId="4" fontId="0" fillId="0" borderId="0" xfId="0" applyNumberFormat="1"/>
    <xf numFmtId="4" fontId="1" fillId="0" borderId="1" xfId="0" applyNumberFormat="1" applyFont="1" applyBorder="1"/>
    <xf numFmtId="0" fontId="1" fillId="0" borderId="1" xfId="0" applyFont="1" applyBorder="1"/>
    <xf numFmtId="166" fontId="0" fillId="0" borderId="1" xfId="0" applyNumberFormat="1" applyBorder="1"/>
    <xf numFmtId="0" fontId="1" fillId="0" borderId="2" xfId="0" applyFont="1" applyBorder="1" applyAlignment="1">
      <alignment horizontal="right"/>
    </xf>
    <xf numFmtId="0" fontId="1" fillId="0" borderId="2" xfId="0" applyFont="1" applyBorder="1"/>
    <xf numFmtId="164" fontId="1" fillId="0" borderId="0" xfId="0" applyNumberFormat="1" applyFont="1"/>
    <xf numFmtId="167" fontId="1" fillId="0" borderId="0" xfId="0" applyNumberFormat="1" applyFont="1"/>
    <xf numFmtId="4" fontId="3" fillId="0" borderId="1" xfId="0" applyNumberFormat="1" applyFont="1" applyBorder="1"/>
    <xf numFmtId="0" fontId="0" fillId="0" borderId="0" xfId="0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workbookViewId="0">
      <selection activeCell="G4" sqref="G4"/>
    </sheetView>
  </sheetViews>
  <sheetFormatPr defaultRowHeight="15" x14ac:dyDescent="0.25"/>
  <cols>
    <col min="1" max="1" width="28" bestFit="1" customWidth="1"/>
    <col min="2" max="2" width="14.5703125" bestFit="1" customWidth="1"/>
    <col min="3" max="5" width="12.42578125" bestFit="1" customWidth="1"/>
    <col min="6" max="12" width="12.5703125" bestFit="1" customWidth="1"/>
  </cols>
  <sheetData>
    <row r="1" spans="1:12" x14ac:dyDescent="0.25">
      <c r="A1" s="12" t="s">
        <v>9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12" x14ac:dyDescent="0.25">
      <c r="A2" s="15" t="s">
        <v>36</v>
      </c>
      <c r="B2" s="40">
        <v>0</v>
      </c>
      <c r="C2" s="24">
        <v>0</v>
      </c>
      <c r="D2" s="24">
        <v>0</v>
      </c>
      <c r="E2" s="24">
        <v>0</v>
      </c>
      <c r="F2" s="24">
        <v>0</v>
      </c>
      <c r="G2" s="24">
        <v>0</v>
      </c>
      <c r="H2" s="24">
        <v>0</v>
      </c>
      <c r="I2" s="24">
        <v>0</v>
      </c>
      <c r="J2" s="24">
        <v>0</v>
      </c>
      <c r="K2" s="24">
        <v>0</v>
      </c>
      <c r="L2" s="24">
        <v>0</v>
      </c>
    </row>
    <row r="3" spans="1:12" x14ac:dyDescent="0.25">
      <c r="A3" s="2" t="s">
        <v>0</v>
      </c>
      <c r="B3" s="31">
        <v>0</v>
      </c>
      <c r="C3" s="31">
        <v>0</v>
      </c>
      <c r="D3" s="31">
        <v>0</v>
      </c>
      <c r="E3" s="31">
        <v>0</v>
      </c>
      <c r="F3" s="31">
        <v>0</v>
      </c>
      <c r="G3" s="31">
        <v>0</v>
      </c>
      <c r="H3" s="31">
        <v>0</v>
      </c>
      <c r="I3" s="31">
        <v>0</v>
      </c>
      <c r="J3" s="31">
        <v>0</v>
      </c>
      <c r="K3" s="31">
        <v>0</v>
      </c>
      <c r="L3" s="31">
        <v>0</v>
      </c>
    </row>
    <row r="4" spans="1:12" x14ac:dyDescent="0.25">
      <c r="A4" s="3" t="s">
        <v>1</v>
      </c>
      <c r="B4" s="30">
        <v>0</v>
      </c>
      <c r="C4" s="30">
        <v>0</v>
      </c>
      <c r="D4" s="30">
        <v>0</v>
      </c>
      <c r="E4" s="30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</row>
    <row r="5" spans="1:12" x14ac:dyDescent="0.25">
      <c r="A5" s="4" t="s">
        <v>2</v>
      </c>
      <c r="B5" s="25">
        <f t="shared" ref="B5:K5" si="0">SUM(B2:B4)</f>
        <v>0</v>
      </c>
      <c r="C5" s="25">
        <f t="shared" si="0"/>
        <v>0</v>
      </c>
      <c r="D5" s="25">
        <f t="shared" si="0"/>
        <v>0</v>
      </c>
      <c r="E5" s="25">
        <f t="shared" si="0"/>
        <v>0</v>
      </c>
      <c r="F5" s="25">
        <f t="shared" si="0"/>
        <v>0</v>
      </c>
      <c r="G5" s="25">
        <f t="shared" si="0"/>
        <v>0</v>
      </c>
      <c r="H5" s="25">
        <f t="shared" si="0"/>
        <v>0</v>
      </c>
      <c r="I5" s="25">
        <f t="shared" si="0"/>
        <v>0</v>
      </c>
      <c r="J5" s="25">
        <f t="shared" si="0"/>
        <v>0</v>
      </c>
      <c r="K5" s="25">
        <f t="shared" si="0"/>
        <v>0</v>
      </c>
      <c r="L5" s="25">
        <f>SUM(L2:L4)</f>
        <v>0</v>
      </c>
    </row>
    <row r="6" spans="1:12" x14ac:dyDescent="0.25">
      <c r="A6" s="2" t="s">
        <v>10</v>
      </c>
      <c r="B6" s="29">
        <v>0</v>
      </c>
      <c r="C6" s="29">
        <v>0</v>
      </c>
      <c r="D6" s="29">
        <v>0</v>
      </c>
      <c r="E6" s="29">
        <v>0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</row>
    <row r="7" spans="1:12" x14ac:dyDescent="0.25">
      <c r="A7" s="2" t="s">
        <v>34</v>
      </c>
      <c r="B7" s="26">
        <v>0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</row>
    <row r="8" spans="1:12" x14ac:dyDescent="0.25">
      <c r="A8" s="3" t="s">
        <v>3</v>
      </c>
      <c r="B8" s="30">
        <v>0</v>
      </c>
      <c r="C8" s="30">
        <f t="shared" ref="C8:I8" si="1">$B$15/7</f>
        <v>0</v>
      </c>
      <c r="D8" s="30">
        <f t="shared" si="1"/>
        <v>0</v>
      </c>
      <c r="E8" s="30">
        <f t="shared" si="1"/>
        <v>0</v>
      </c>
      <c r="F8" s="30">
        <f t="shared" si="1"/>
        <v>0</v>
      </c>
      <c r="G8" s="30">
        <f t="shared" si="1"/>
        <v>0</v>
      </c>
      <c r="H8" s="30">
        <f t="shared" si="1"/>
        <v>0</v>
      </c>
      <c r="I8" s="30">
        <f t="shared" si="1"/>
        <v>0</v>
      </c>
      <c r="J8" s="30">
        <v>0</v>
      </c>
      <c r="K8" s="30">
        <v>0</v>
      </c>
      <c r="L8" s="30">
        <v>0</v>
      </c>
    </row>
    <row r="9" spans="1:12" x14ac:dyDescent="0.25">
      <c r="A9" s="6" t="s">
        <v>4</v>
      </c>
      <c r="B9" s="25">
        <f>SUM(B5:B8)</f>
        <v>0</v>
      </c>
      <c r="C9" s="25">
        <f>SUM(C5:C8)</f>
        <v>0</v>
      </c>
      <c r="D9" s="25">
        <f t="shared" ref="D9:L9" si="2">SUM(D5:D8)</f>
        <v>0</v>
      </c>
      <c r="E9" s="25">
        <f t="shared" si="2"/>
        <v>0</v>
      </c>
      <c r="F9" s="25">
        <f t="shared" si="2"/>
        <v>0</v>
      </c>
      <c r="G9" s="25">
        <f t="shared" si="2"/>
        <v>0</v>
      </c>
      <c r="H9" s="25">
        <f t="shared" si="2"/>
        <v>0</v>
      </c>
      <c r="I9" s="25">
        <f t="shared" si="2"/>
        <v>0</v>
      </c>
      <c r="J9" s="25">
        <f t="shared" si="2"/>
        <v>0</v>
      </c>
      <c r="K9" s="25">
        <f t="shared" si="2"/>
        <v>0</v>
      </c>
      <c r="L9" s="25">
        <f t="shared" si="2"/>
        <v>0</v>
      </c>
    </row>
    <row r="10" spans="1:12" x14ac:dyDescent="0.25">
      <c r="A10" s="5" t="s">
        <v>5</v>
      </c>
      <c r="B10" s="9">
        <v>0.4</v>
      </c>
      <c r="C10" s="9">
        <v>0.4</v>
      </c>
      <c r="D10" s="9">
        <v>0.4</v>
      </c>
      <c r="E10" s="9">
        <v>0.4</v>
      </c>
      <c r="F10" s="9">
        <v>0.4</v>
      </c>
      <c r="G10" s="9">
        <v>0.4</v>
      </c>
      <c r="H10" s="9">
        <v>0.4</v>
      </c>
      <c r="I10" s="9">
        <v>0.4</v>
      </c>
      <c r="J10" s="9">
        <v>0.4</v>
      </c>
      <c r="K10" s="9">
        <v>0.4</v>
      </c>
      <c r="L10" s="9">
        <v>0.4</v>
      </c>
    </row>
    <row r="11" spans="1:12" x14ac:dyDescent="0.25">
      <c r="A11" s="7" t="s">
        <v>23</v>
      </c>
      <c r="B11" s="39">
        <f>-B9*B10</f>
        <v>0</v>
      </c>
      <c r="C11" s="39">
        <f t="shared" ref="C11:L11" si="3">-C9*C10</f>
        <v>0</v>
      </c>
      <c r="D11" s="39">
        <f t="shared" si="3"/>
        <v>0</v>
      </c>
      <c r="E11" s="39">
        <f t="shared" si="3"/>
        <v>0</v>
      </c>
      <c r="F11" s="39">
        <f t="shared" si="3"/>
        <v>0</v>
      </c>
      <c r="G11" s="39">
        <f t="shared" si="3"/>
        <v>0</v>
      </c>
      <c r="H11" s="39">
        <f t="shared" si="3"/>
        <v>0</v>
      </c>
      <c r="I11" s="39">
        <f t="shared" si="3"/>
        <v>0</v>
      </c>
      <c r="J11" s="39">
        <f t="shared" si="3"/>
        <v>0</v>
      </c>
      <c r="K11" s="39">
        <f t="shared" si="3"/>
        <v>0</v>
      </c>
      <c r="L11" s="39">
        <f t="shared" si="3"/>
        <v>0</v>
      </c>
    </row>
    <row r="12" spans="1:12" x14ac:dyDescent="0.25">
      <c r="A12" s="6" t="s">
        <v>31</v>
      </c>
      <c r="B12" s="25">
        <f>SUM(B9,B11)</f>
        <v>0</v>
      </c>
      <c r="C12" s="25">
        <f t="shared" ref="C12:L12" si="4">SUM(C9,C11)</f>
        <v>0</v>
      </c>
      <c r="D12" s="25">
        <f t="shared" si="4"/>
        <v>0</v>
      </c>
      <c r="E12" s="25">
        <f t="shared" si="4"/>
        <v>0</v>
      </c>
      <c r="F12" s="25">
        <f t="shared" si="4"/>
        <v>0</v>
      </c>
      <c r="G12" s="25">
        <f t="shared" si="4"/>
        <v>0</v>
      </c>
      <c r="H12" s="25">
        <f t="shared" si="4"/>
        <v>0</v>
      </c>
      <c r="I12" s="25">
        <f t="shared" si="4"/>
        <v>0</v>
      </c>
      <c r="J12" s="25">
        <f t="shared" si="4"/>
        <v>0</v>
      </c>
      <c r="K12" s="25">
        <f t="shared" si="4"/>
        <v>0</v>
      </c>
      <c r="L12" s="25">
        <f t="shared" si="4"/>
        <v>0</v>
      </c>
    </row>
    <row r="13" spans="1:12" x14ac:dyDescent="0.25">
      <c r="A13" s="2" t="s">
        <v>3</v>
      </c>
      <c r="B13" s="31">
        <v>0</v>
      </c>
      <c r="C13" s="31">
        <v>0</v>
      </c>
      <c r="D13" s="31">
        <v>0</v>
      </c>
      <c r="E13" s="31">
        <v>0</v>
      </c>
      <c r="F13" s="31">
        <v>0</v>
      </c>
      <c r="G13" s="31">
        <v>0</v>
      </c>
      <c r="H13" s="31">
        <v>0</v>
      </c>
      <c r="I13" s="31">
        <v>0</v>
      </c>
      <c r="J13" s="31">
        <v>0</v>
      </c>
      <c r="K13" s="31">
        <v>0</v>
      </c>
      <c r="L13" s="31">
        <v>0</v>
      </c>
    </row>
    <row r="14" spans="1:12" x14ac:dyDescent="0.25">
      <c r="A14" s="2" t="s">
        <v>7</v>
      </c>
      <c r="B14" s="29">
        <v>0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</row>
    <row r="15" spans="1:12" x14ac:dyDescent="0.25">
      <c r="A15" s="2" t="s">
        <v>13</v>
      </c>
      <c r="B15" s="29">
        <v>0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</row>
    <row r="16" spans="1:12" x14ac:dyDescent="0.25">
      <c r="A16" s="2" t="s">
        <v>11</v>
      </c>
      <c r="B16" s="29">
        <v>0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</row>
    <row r="17" spans="1:12" x14ac:dyDescent="0.25">
      <c r="A17" s="3" t="s">
        <v>8</v>
      </c>
      <c r="B17" s="30">
        <v>0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</row>
    <row r="18" spans="1:12" x14ac:dyDescent="0.25">
      <c r="A18" s="4" t="s">
        <v>6</v>
      </c>
      <c r="B18" s="25">
        <f t="shared" ref="B18:L18" si="5">SUM(B12:B17)</f>
        <v>0</v>
      </c>
      <c r="C18" s="25">
        <f t="shared" si="5"/>
        <v>0</v>
      </c>
      <c r="D18" s="25">
        <f t="shared" si="5"/>
        <v>0</v>
      </c>
      <c r="E18" s="25">
        <f t="shared" si="5"/>
        <v>0</v>
      </c>
      <c r="F18" s="25">
        <f t="shared" si="5"/>
        <v>0</v>
      </c>
      <c r="G18" s="25">
        <f t="shared" si="5"/>
        <v>0</v>
      </c>
      <c r="H18" s="25">
        <f t="shared" si="5"/>
        <v>0</v>
      </c>
      <c r="I18" s="25">
        <f t="shared" si="5"/>
        <v>0</v>
      </c>
      <c r="J18" s="25">
        <f t="shared" si="5"/>
        <v>0</v>
      </c>
      <c r="K18" s="25">
        <f t="shared" si="5"/>
        <v>0</v>
      </c>
      <c r="L18" s="25">
        <f t="shared" si="5"/>
        <v>0</v>
      </c>
    </row>
    <row r="19" spans="1:12" x14ac:dyDescent="0.25">
      <c r="A19" s="6" t="s">
        <v>32</v>
      </c>
      <c r="B19" s="25">
        <f>B18</f>
        <v>0</v>
      </c>
      <c r="C19" s="25">
        <f>NPV($B$21,$C$18:C18) + $B$19</f>
        <v>0</v>
      </c>
      <c r="D19" s="25">
        <f>NPV($B$21,$C$18:D18) + $B$19</f>
        <v>0</v>
      </c>
      <c r="E19" s="25">
        <f>NPV($B$21,$C$18:E18) + $B$19</f>
        <v>0</v>
      </c>
      <c r="F19" s="25">
        <f>NPV($B$21,$C$18:F18) + $B$19</f>
        <v>0</v>
      </c>
      <c r="G19" s="25">
        <f>NPV($B$21,$C$18:G18) + $B$19</f>
        <v>0</v>
      </c>
      <c r="H19" s="25">
        <f>NPV($B$21,$C$18:H18) + $B$19</f>
        <v>0</v>
      </c>
      <c r="I19" s="25">
        <f>NPV($B$21,$C$18:I18) + $B$19</f>
        <v>0</v>
      </c>
      <c r="J19" s="25">
        <f>NPV($B$21,$C$18:J18) + $B$19</f>
        <v>0</v>
      </c>
      <c r="K19" s="25">
        <f>NPV($B$21,$C$18:K18) + $B$19</f>
        <v>0</v>
      </c>
      <c r="L19" s="25">
        <f>NPV($B$21,$C$18:L18) + $B$19</f>
        <v>0</v>
      </c>
    </row>
    <row r="21" spans="1:12" x14ac:dyDescent="0.25">
      <c r="A21" s="2" t="s">
        <v>33</v>
      </c>
      <c r="B21" s="8">
        <v>0.08</v>
      </c>
    </row>
    <row r="22" spans="1:12" x14ac:dyDescent="0.25">
      <c r="A22" s="2"/>
    </row>
    <row r="23" spans="1:12" x14ac:dyDescent="0.25">
      <c r="A23" s="2" t="s">
        <v>29</v>
      </c>
      <c r="B23" s="31">
        <v>0</v>
      </c>
      <c r="C23" s="31">
        <v>-29999.999999999996</v>
      </c>
      <c r="D23" s="31">
        <v>-57777.777777777774</v>
      </c>
      <c r="E23" s="31">
        <v>-83497.942386831273</v>
      </c>
      <c r="F23" s="31">
        <v>-107312.90961743635</v>
      </c>
      <c r="G23" s="31">
        <v>-129363.80520132995</v>
      </c>
      <c r="H23" s="31">
        <v>-149781.30111234254</v>
      </c>
      <c r="I23" s="31">
        <v>-168686.38991883566</v>
      </c>
      <c r="J23" s="31">
        <v>-186191.10177669968</v>
      </c>
      <c r="K23" s="31">
        <v>-202399.16831175896</v>
      </c>
      <c r="L23" s="31">
        <v>-217406.63732570273</v>
      </c>
    </row>
    <row r="24" spans="1:12" x14ac:dyDescent="0.25">
      <c r="A24" s="18" t="s">
        <v>30</v>
      </c>
      <c r="B24" s="31">
        <v>-165000</v>
      </c>
      <c r="C24" s="31">
        <v>-167936.5079365079</v>
      </c>
      <c r="D24" s="31">
        <v>-170655.49676660783</v>
      </c>
      <c r="E24" s="31">
        <v>-173173.07901670033</v>
      </c>
      <c r="F24" s="31">
        <v>-175504.17369271192</v>
      </c>
      <c r="G24" s="31">
        <v>-177662.59468901894</v>
      </c>
      <c r="H24" s="31">
        <v>-179661.13264856249</v>
      </c>
      <c r="I24" s="31">
        <v>-181511.63075925095</v>
      </c>
      <c r="J24" s="31">
        <v>-188319.01870397583</v>
      </c>
      <c r="K24" s="31">
        <v>-194622.15568983223</v>
      </c>
      <c r="L24" s="31">
        <v>-200458.39363969926</v>
      </c>
    </row>
    <row r="25" spans="1:12" x14ac:dyDescent="0.25">
      <c r="A25" s="3" t="s">
        <v>35</v>
      </c>
      <c r="B25" s="21">
        <v>-276600</v>
      </c>
      <c r="C25" s="21">
        <v>-266441.26984126988</v>
      </c>
      <c r="D25" s="21">
        <v>-257035.03821281606</v>
      </c>
      <c r="E25" s="21">
        <v>-248325.5644827662</v>
      </c>
      <c r="F25" s="21">
        <v>-240261.23695494229</v>
      </c>
      <c r="G25" s="21">
        <v>-232794.26702177199</v>
      </c>
      <c r="H25" s="21">
        <v>-225880.4059725402</v>
      </c>
      <c r="I25" s="21">
        <v>-219478.68277880712</v>
      </c>
      <c r="J25" s="21">
        <v>-221423.65076301422</v>
      </c>
      <c r="K25" s="21">
        <v>-223224.54704468747</v>
      </c>
      <c r="L25" s="21">
        <v>-224892.04360179233</v>
      </c>
    </row>
    <row r="26" spans="1:12" x14ac:dyDescent="0.25">
      <c r="A26" s="4" t="s">
        <v>27</v>
      </c>
      <c r="B26" s="25">
        <v>0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</row>
    <row r="27" spans="1:12" x14ac:dyDescent="0.25">
      <c r="A27" s="2"/>
    </row>
    <row r="28" spans="1:12" x14ac:dyDescent="0.25">
      <c r="A28" s="2"/>
      <c r="B28" s="8"/>
    </row>
    <row r="29" spans="1:12" x14ac:dyDescent="0.25">
      <c r="A29" s="2"/>
    </row>
    <row r="30" spans="1:12" x14ac:dyDescent="0.25">
      <c r="A30" s="2"/>
    </row>
    <row r="31" spans="1:12" x14ac:dyDescent="0.25">
      <c r="A31" s="2"/>
    </row>
    <row r="32" spans="1:12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</sheetData>
  <pageMargins left="0.7" right="0.7" top="0.75" bottom="0.75" header="0.3" footer="0.3"/>
  <pageSetup orientation="portrait" verticalDpi="60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E12" sqref="E12"/>
    </sheetView>
  </sheetViews>
  <sheetFormatPr defaultRowHeight="15" x14ac:dyDescent="0.25"/>
  <cols>
    <col min="1" max="1" width="17.7109375" bestFit="1" customWidth="1"/>
    <col min="2" max="5" width="12.42578125" bestFit="1" customWidth="1"/>
  </cols>
  <sheetData>
    <row r="1" spans="1:12" x14ac:dyDescent="0.25">
      <c r="A1" s="12" t="s">
        <v>28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12" x14ac:dyDescent="0.25">
      <c r="A2" s="15" t="s">
        <v>24</v>
      </c>
      <c r="B2" s="24">
        <v>0</v>
      </c>
      <c r="C2" s="24">
        <v>0</v>
      </c>
      <c r="D2" s="24">
        <v>0</v>
      </c>
      <c r="E2" s="24">
        <v>0</v>
      </c>
      <c r="F2" s="23">
        <v>0</v>
      </c>
      <c r="G2" s="23">
        <v>0</v>
      </c>
      <c r="H2" s="23">
        <v>0</v>
      </c>
      <c r="I2" s="23">
        <v>0</v>
      </c>
      <c r="J2" s="23">
        <v>0</v>
      </c>
      <c r="K2" s="23">
        <v>0</v>
      </c>
      <c r="L2" s="23">
        <v>0</v>
      </c>
    </row>
    <row r="3" spans="1:12" x14ac:dyDescent="0.25">
      <c r="A3" s="16" t="s">
        <v>25</v>
      </c>
      <c r="B3" s="21">
        <v>0</v>
      </c>
      <c r="C3" s="21">
        <v>0</v>
      </c>
      <c r="D3" s="21">
        <v>0</v>
      </c>
      <c r="E3" s="21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</row>
    <row r="4" spans="1:12" x14ac:dyDescent="0.25">
      <c r="A4" s="4" t="s">
        <v>0</v>
      </c>
      <c r="B4" s="25">
        <f>B2*B3</f>
        <v>0</v>
      </c>
      <c r="C4" s="25">
        <f>C2*C3</f>
        <v>0</v>
      </c>
      <c r="D4" s="25">
        <f>D2*D3</f>
        <v>0</v>
      </c>
      <c r="E4" s="25">
        <f>E2*E3</f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</row>
    <row r="5" spans="1:12" x14ac:dyDescent="0.25">
      <c r="A5" s="4"/>
      <c r="B5" s="25"/>
      <c r="C5" s="25"/>
      <c r="D5" s="25"/>
      <c r="E5" s="25"/>
      <c r="F5" s="13"/>
      <c r="G5" s="13"/>
      <c r="H5" s="13"/>
      <c r="I5" s="13"/>
      <c r="J5" s="13"/>
      <c r="K5" s="13"/>
      <c r="L5" s="13"/>
    </row>
    <row r="6" spans="1:12" x14ac:dyDescent="0.25">
      <c r="A6" s="17" t="s">
        <v>26</v>
      </c>
      <c r="B6" s="26">
        <v>0</v>
      </c>
      <c r="C6" s="26">
        <v>2.1</v>
      </c>
      <c r="D6" s="26">
        <v>0</v>
      </c>
      <c r="E6" s="26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</row>
    <row r="7" spans="1:12" x14ac:dyDescent="0.25">
      <c r="A7" s="3" t="s">
        <v>25</v>
      </c>
      <c r="B7" s="21">
        <v>0</v>
      </c>
      <c r="C7" s="21">
        <v>319000</v>
      </c>
      <c r="D7" s="21">
        <v>0</v>
      </c>
      <c r="E7" s="21">
        <v>0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</row>
    <row r="8" spans="1:12" x14ac:dyDescent="0.25">
      <c r="A8" s="14" t="s">
        <v>1</v>
      </c>
      <c r="B8" s="27">
        <f>-(B6*B7)</f>
        <v>0</v>
      </c>
      <c r="C8" s="27">
        <f>-(C6*C7)</f>
        <v>-669900</v>
      </c>
      <c r="D8" s="27">
        <f>-(D6*D7)</f>
        <v>0</v>
      </c>
      <c r="E8" s="27">
        <f>-(E6*E7)</f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</row>
    <row r="9" spans="1:12" x14ac:dyDescent="0.25">
      <c r="A9" s="18"/>
      <c r="B9" s="28"/>
      <c r="C9" s="28"/>
      <c r="D9" s="28"/>
      <c r="E9" s="28"/>
      <c r="F9" s="19"/>
      <c r="G9" s="19"/>
      <c r="H9" s="19"/>
      <c r="I9" s="19"/>
      <c r="J9" s="19"/>
      <c r="K9" s="19"/>
      <c r="L9" s="19"/>
    </row>
    <row r="10" spans="1:12" x14ac:dyDescent="0.25">
      <c r="A10" s="12" t="s">
        <v>2</v>
      </c>
      <c r="B10" s="32">
        <f>B4+B8</f>
        <v>0</v>
      </c>
      <c r="C10" s="32">
        <f>C4+C8</f>
        <v>-669900</v>
      </c>
      <c r="D10" s="32">
        <f>D4+D8</f>
        <v>0</v>
      </c>
      <c r="E10" s="32">
        <f>E4+E8</f>
        <v>0</v>
      </c>
      <c r="F10" s="33">
        <f t="shared" ref="F10:L10" si="0">SUM(F4:F7)</f>
        <v>0</v>
      </c>
      <c r="G10" s="33">
        <f t="shared" si="0"/>
        <v>0</v>
      </c>
      <c r="H10" s="33">
        <f t="shared" si="0"/>
        <v>0</v>
      </c>
      <c r="I10" s="33">
        <f t="shared" si="0"/>
        <v>0</v>
      </c>
      <c r="J10" s="33">
        <f t="shared" si="0"/>
        <v>0</v>
      </c>
      <c r="K10" s="33">
        <f t="shared" si="0"/>
        <v>0</v>
      </c>
      <c r="L10" s="33">
        <f t="shared" si="0"/>
        <v>0</v>
      </c>
    </row>
    <row r="11" spans="1:12" x14ac:dyDescent="0.25">
      <c r="A11" s="6" t="s">
        <v>4</v>
      </c>
      <c r="B11" s="25">
        <f>SUM(B10:B10)</f>
        <v>0</v>
      </c>
      <c r="C11" s="25">
        <f>SUM(C10:C10)</f>
        <v>-669900</v>
      </c>
      <c r="D11" s="25">
        <f>SUM(D10:D10)</f>
        <v>0</v>
      </c>
      <c r="E11" s="25">
        <f>SUM(E10:E10)</f>
        <v>0</v>
      </c>
      <c r="F11" s="13"/>
      <c r="G11" s="13"/>
      <c r="H11" s="13"/>
      <c r="I11" s="13"/>
      <c r="J11" s="13"/>
      <c r="K11" s="13"/>
      <c r="L11" s="13"/>
    </row>
    <row r="12" spans="1:12" x14ac:dyDescent="0.25">
      <c r="A12" s="6"/>
      <c r="B12" s="25"/>
      <c r="C12" s="25"/>
      <c r="D12" s="25"/>
      <c r="E12" s="25"/>
      <c r="F12" s="13"/>
      <c r="G12" s="13"/>
      <c r="H12" s="13"/>
      <c r="I12" s="13"/>
      <c r="J12" s="13"/>
      <c r="K12" s="13"/>
      <c r="L12" s="13"/>
    </row>
    <row r="14" spans="1:12" x14ac:dyDescent="0.25">
      <c r="A14" s="2" t="s">
        <v>29</v>
      </c>
      <c r="B14" s="31">
        <v>0</v>
      </c>
      <c r="C14" s="26">
        <v>3355800</v>
      </c>
      <c r="D14" s="26">
        <v>1376830</v>
      </c>
      <c r="E14" s="26">
        <v>1376830</v>
      </c>
      <c r="F14" s="26"/>
      <c r="G14" s="2"/>
      <c r="I14" s="26"/>
      <c r="J14" s="26"/>
      <c r="K14" s="26"/>
      <c r="L14" s="26"/>
    </row>
    <row r="15" spans="1:12" x14ac:dyDescent="0.25">
      <c r="A15" s="3" t="s">
        <v>30</v>
      </c>
      <c r="B15" s="21">
        <v>0</v>
      </c>
      <c r="C15" s="21">
        <v>2802688</v>
      </c>
      <c r="D15" s="21">
        <v>1762342.4</v>
      </c>
      <c r="E15" s="21">
        <v>1762342.4</v>
      </c>
      <c r="F15" s="1"/>
      <c r="G15" s="3"/>
      <c r="H15" s="1"/>
      <c r="I15" s="1"/>
      <c r="J15" s="1"/>
      <c r="K15" s="1"/>
      <c r="L15" s="1"/>
    </row>
    <row r="16" spans="1:12" x14ac:dyDescent="0.25">
      <c r="A16" s="4" t="s">
        <v>27</v>
      </c>
      <c r="B16" s="25">
        <f>B15-B14</f>
        <v>0</v>
      </c>
      <c r="C16" s="25">
        <f>C15-C14</f>
        <v>-553112</v>
      </c>
      <c r="D16" s="25">
        <f t="shared" ref="D16:E16" si="1">D15-D14</f>
        <v>385512.39999999991</v>
      </c>
      <c r="E16" s="25">
        <f t="shared" si="1"/>
        <v>385512.39999999991</v>
      </c>
      <c r="F16" s="25"/>
      <c r="G16" s="4"/>
      <c r="H16" s="25"/>
      <c r="I16" s="25"/>
      <c r="J16" s="25"/>
      <c r="K16" s="25"/>
      <c r="L16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C19" sqref="C19"/>
    </sheetView>
  </sheetViews>
  <sheetFormatPr defaultRowHeight="15" x14ac:dyDescent="0.25"/>
  <cols>
    <col min="1" max="1" width="23" style="2" bestFit="1" customWidth="1"/>
    <col min="3" max="3" width="12" bestFit="1" customWidth="1"/>
  </cols>
  <sheetData>
    <row r="1" spans="1:12" x14ac:dyDescent="0.25">
      <c r="A1" s="3" t="s">
        <v>17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12" x14ac:dyDescent="0.25">
      <c r="A2" s="2" t="s">
        <v>20</v>
      </c>
      <c r="B2">
        <v>0</v>
      </c>
      <c r="C2" s="11">
        <f>(100/$B$14)/100</f>
        <v>0.2</v>
      </c>
      <c r="D2" s="11">
        <f t="shared" ref="D2:L2" si="0">(100/$B$14)/100</f>
        <v>0.2</v>
      </c>
      <c r="E2" s="11">
        <f t="shared" si="0"/>
        <v>0.2</v>
      </c>
      <c r="F2" s="11">
        <f t="shared" si="0"/>
        <v>0.2</v>
      </c>
      <c r="G2" s="11">
        <f t="shared" si="0"/>
        <v>0.2</v>
      </c>
      <c r="H2" s="11">
        <f t="shared" si="0"/>
        <v>0.2</v>
      </c>
      <c r="I2" s="11">
        <f t="shared" si="0"/>
        <v>0.2</v>
      </c>
      <c r="J2" s="11">
        <f t="shared" si="0"/>
        <v>0.2</v>
      </c>
      <c r="K2" s="11">
        <f t="shared" si="0"/>
        <v>0.2</v>
      </c>
      <c r="L2" s="11">
        <f t="shared" si="0"/>
        <v>0.2</v>
      </c>
    </row>
    <row r="3" spans="1:12" x14ac:dyDescent="0.25">
      <c r="A3" s="3" t="s">
        <v>37</v>
      </c>
      <c r="B3" s="1">
        <v>0</v>
      </c>
      <c r="C3" s="34">
        <f>$B$13*C2</f>
        <v>1.4800000000000002</v>
      </c>
      <c r="D3" s="34">
        <f t="shared" ref="D3:L3" si="1">$B$13*D2</f>
        <v>1.4800000000000002</v>
      </c>
      <c r="E3" s="34">
        <f t="shared" si="1"/>
        <v>1.4800000000000002</v>
      </c>
      <c r="F3" s="34">
        <f t="shared" si="1"/>
        <v>1.4800000000000002</v>
      </c>
      <c r="G3" s="34">
        <f t="shared" si="1"/>
        <v>1.4800000000000002</v>
      </c>
      <c r="H3" s="34">
        <f t="shared" si="1"/>
        <v>1.4800000000000002</v>
      </c>
      <c r="I3" s="34">
        <f t="shared" si="1"/>
        <v>1.4800000000000002</v>
      </c>
      <c r="J3" s="34">
        <f t="shared" si="1"/>
        <v>1.4800000000000002</v>
      </c>
      <c r="K3" s="34">
        <f t="shared" si="1"/>
        <v>1.4800000000000002</v>
      </c>
      <c r="L3" s="34">
        <f t="shared" si="1"/>
        <v>1.4800000000000002</v>
      </c>
    </row>
    <row r="4" spans="1:12" x14ac:dyDescent="0.25">
      <c r="A4" s="35" t="s">
        <v>38</v>
      </c>
      <c r="B4" s="36">
        <v>0</v>
      </c>
      <c r="C4" s="36">
        <f>$B$17*C3</f>
        <v>0.53280000000000005</v>
      </c>
      <c r="D4" s="36">
        <f t="shared" ref="D4:L4" si="2">$B$17*D3</f>
        <v>0.53280000000000005</v>
      </c>
      <c r="E4" s="36">
        <f t="shared" si="2"/>
        <v>0.53280000000000005</v>
      </c>
      <c r="F4" s="36">
        <f t="shared" si="2"/>
        <v>0.53280000000000005</v>
      </c>
      <c r="G4" s="36">
        <f t="shared" si="2"/>
        <v>0.53280000000000005</v>
      </c>
      <c r="H4" s="36">
        <f t="shared" si="2"/>
        <v>0.53280000000000005</v>
      </c>
      <c r="I4" s="36">
        <f t="shared" si="2"/>
        <v>0.53280000000000005</v>
      </c>
      <c r="J4" s="36">
        <f t="shared" si="2"/>
        <v>0.53280000000000005</v>
      </c>
      <c r="K4" s="36">
        <f t="shared" si="2"/>
        <v>0.53280000000000005</v>
      </c>
      <c r="L4" s="36">
        <f t="shared" si="2"/>
        <v>0.53280000000000005</v>
      </c>
    </row>
    <row r="5" spans="1:12" x14ac:dyDescent="0.25">
      <c r="A5" s="4" t="s">
        <v>18</v>
      </c>
      <c r="B5" s="13"/>
      <c r="C5" s="37">
        <f>NPV($B$16,$C$4:C4) + $B$3</f>
        <v>0.49794392523364489</v>
      </c>
      <c r="D5" s="37">
        <f>NPV($B$16,$C$4:D4) + $B$3</f>
        <v>0.96331207965761212</v>
      </c>
      <c r="E5" s="37">
        <f>NPV($B$16,$C$4:E4) + $B$3</f>
        <v>1.3982355884650581</v>
      </c>
      <c r="F5" s="37">
        <f>NPV($B$16,$C$4:F4) + $B$3</f>
        <v>1.8047061574439793</v>
      </c>
      <c r="G5" s="37">
        <f>NPV($B$16,$C$4:G4) + $B$3</f>
        <v>2.184585193872878</v>
      </c>
      <c r="H5" s="37">
        <f>NPV($B$16,$C$4:H4) + $B$3</f>
        <v>2.5396123307223157</v>
      </c>
      <c r="I5" s="37">
        <f>NPV($B$16,$C$4:I4) + $B$3</f>
        <v>2.8714133931984258</v>
      </c>
      <c r="J5" s="37">
        <f>NPV($B$16,$C$4:J4) + $B$3</f>
        <v>3.1815078441106781</v>
      </c>
      <c r="K5" s="37">
        <f>NPV($B$16,$C$4:K4) + $B$3</f>
        <v>3.4713157421595118</v>
      </c>
      <c r="L5" s="37">
        <f>NPV($B$16,$C$4:L4) + $B$3</f>
        <v>3.7421642450088894</v>
      </c>
    </row>
    <row r="7" spans="1:12" x14ac:dyDescent="0.25">
      <c r="A7" s="2" t="s">
        <v>21</v>
      </c>
      <c r="B7" s="10">
        <v>0.2</v>
      </c>
      <c r="C7" s="10">
        <v>0.32</v>
      </c>
      <c r="D7" s="10">
        <v>0.192</v>
      </c>
      <c r="E7" s="10">
        <v>0.1152</v>
      </c>
      <c r="F7" s="10">
        <v>0.1152</v>
      </c>
      <c r="G7" s="10">
        <v>5.7599999999999998E-2</v>
      </c>
    </row>
    <row r="8" spans="1:12" x14ac:dyDescent="0.25">
      <c r="A8" s="3" t="s">
        <v>39</v>
      </c>
      <c r="B8" s="1">
        <f>$B$13*B7</f>
        <v>1.4800000000000002</v>
      </c>
      <c r="C8" s="1">
        <f t="shared" ref="C8:G8" si="3">$B$13*C7</f>
        <v>2.3680000000000003</v>
      </c>
      <c r="D8" s="1">
        <f t="shared" si="3"/>
        <v>1.4208000000000001</v>
      </c>
      <c r="E8" s="1">
        <f t="shared" si="3"/>
        <v>0.85248000000000002</v>
      </c>
      <c r="F8" s="1">
        <f t="shared" si="3"/>
        <v>0.85248000000000002</v>
      </c>
      <c r="G8" s="1">
        <f t="shared" si="3"/>
        <v>0.42624000000000001</v>
      </c>
    </row>
    <row r="9" spans="1:12" x14ac:dyDescent="0.25">
      <c r="A9" s="35" t="s">
        <v>38</v>
      </c>
      <c r="B9" s="36">
        <f>$B$17*B8</f>
        <v>0.53280000000000005</v>
      </c>
      <c r="C9" s="36">
        <f t="shared" ref="C9:G9" si="4">$B$17*C8</f>
        <v>0.85248000000000013</v>
      </c>
      <c r="D9" s="36">
        <f t="shared" si="4"/>
        <v>0.51148800000000005</v>
      </c>
      <c r="E9" s="36">
        <f t="shared" si="4"/>
        <v>0.30689280000000002</v>
      </c>
      <c r="F9" s="36">
        <f t="shared" si="4"/>
        <v>0.30689280000000002</v>
      </c>
      <c r="G9" s="36">
        <f t="shared" si="4"/>
        <v>0.15344640000000001</v>
      </c>
    </row>
    <row r="10" spans="1:12" x14ac:dyDescent="0.25">
      <c r="A10" s="4" t="s">
        <v>18</v>
      </c>
      <c r="B10" s="13">
        <f>B9</f>
        <v>0.53280000000000005</v>
      </c>
      <c r="C10" s="38">
        <f>NPV($B$16,$C$9:C9)+$B$10</f>
        <v>1.3295102803738319</v>
      </c>
      <c r="D10" s="38">
        <f>NPV($B$16,$C$9:D9)+$B$10</f>
        <v>1.7762637086208404</v>
      </c>
      <c r="E10" s="38">
        <f>NPV($B$16,$C$9:E9)+$B$10</f>
        <v>2.0267796496939292</v>
      </c>
      <c r="F10" s="38">
        <f>NPV($B$16,$C$9:F9)+$B$10</f>
        <v>2.2609066974257881</v>
      </c>
      <c r="G10" s="38">
        <f>NPV($B$16,$C$9:G9)+$B$10</f>
        <v>2.3703118599173107</v>
      </c>
    </row>
    <row r="13" spans="1:12" x14ac:dyDescent="0.25">
      <c r="A13" s="2" t="s">
        <v>12</v>
      </c>
      <c r="B13">
        <v>7.4</v>
      </c>
    </row>
    <row r="14" spans="1:12" x14ac:dyDescent="0.25">
      <c r="A14" s="2" t="s">
        <v>17</v>
      </c>
      <c r="B14">
        <v>5</v>
      </c>
    </row>
    <row r="16" spans="1:12" x14ac:dyDescent="0.25">
      <c r="A16" s="2" t="s">
        <v>16</v>
      </c>
      <c r="B16" s="8">
        <v>7.0000000000000007E-2</v>
      </c>
    </row>
    <row r="17" spans="1:2" x14ac:dyDescent="0.25">
      <c r="A17" s="2" t="s">
        <v>15</v>
      </c>
      <c r="B17" s="8">
        <v>0.36</v>
      </c>
    </row>
    <row r="19" spans="1:2" x14ac:dyDescent="0.25">
      <c r="A19" s="2" t="s">
        <v>22</v>
      </c>
      <c r="B19">
        <f>B13*B17</f>
        <v>2.6640000000000001</v>
      </c>
    </row>
    <row r="21" spans="1:2" x14ac:dyDescent="0.25">
      <c r="A21" s="41" t="s">
        <v>40</v>
      </c>
    </row>
  </sheetData>
  <pageMargins left="0.7" right="0.7" top="0.75" bottom="0.75" header="0.3" footer="0.3"/>
  <pageSetup orientation="portrait" verticalDpi="601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B3" sqref="B3"/>
    </sheetView>
  </sheetViews>
  <sheetFormatPr defaultRowHeight="15" x14ac:dyDescent="0.25"/>
  <cols>
    <col min="2" max="2" width="10.140625" bestFit="1" customWidth="1"/>
    <col min="5" max="7" width="11.140625" bestFit="1" customWidth="1"/>
    <col min="8" max="8" width="10.140625" bestFit="1" customWidth="1"/>
  </cols>
  <sheetData>
    <row r="1" spans="1:14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N1" t="s">
        <v>19</v>
      </c>
    </row>
    <row r="2" spans="1:14" x14ac:dyDescent="0.25">
      <c r="A2">
        <v>1</v>
      </c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1:14" x14ac:dyDescent="0.25">
      <c r="A3">
        <v>2</v>
      </c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4" x14ac:dyDescent="0.25">
      <c r="A4">
        <v>3</v>
      </c>
      <c r="B4" s="10">
        <v>0.33329999999999999</v>
      </c>
      <c r="C4" s="10">
        <v>0.44450000000000001</v>
      </c>
      <c r="D4" s="10">
        <v>0.14810000000000001</v>
      </c>
      <c r="E4" s="10">
        <v>7.4099999999999999E-2</v>
      </c>
      <c r="F4" s="10"/>
      <c r="G4" s="10"/>
      <c r="K4" s="10"/>
      <c r="L4" s="10"/>
      <c r="N4" s="10">
        <f>SUM(B4:L4)</f>
        <v>1</v>
      </c>
    </row>
    <row r="5" spans="1:14" x14ac:dyDescent="0.25">
      <c r="A5">
        <v>4</v>
      </c>
      <c r="K5" s="10"/>
      <c r="L5" s="10"/>
      <c r="N5" s="10"/>
    </row>
    <row r="6" spans="1:14" x14ac:dyDescent="0.25">
      <c r="A6">
        <v>5</v>
      </c>
      <c r="B6" s="10">
        <v>0.2</v>
      </c>
      <c r="C6" s="10">
        <v>0.32</v>
      </c>
      <c r="D6" s="10">
        <v>0.192</v>
      </c>
      <c r="E6" s="10">
        <v>0.1152</v>
      </c>
      <c r="F6" s="10">
        <v>0.1152</v>
      </c>
      <c r="G6" s="10">
        <v>5.7599999999999998E-2</v>
      </c>
      <c r="H6" s="10"/>
      <c r="I6" s="10"/>
      <c r="J6" s="10"/>
      <c r="K6" s="10"/>
      <c r="L6" s="10"/>
      <c r="M6" s="10"/>
      <c r="N6" s="10">
        <f>SUM(B6:L6)</f>
        <v>0.99999999999999989</v>
      </c>
    </row>
    <row r="7" spans="1:14" x14ac:dyDescent="0.25">
      <c r="A7">
        <v>6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25">
      <c r="A8">
        <v>7</v>
      </c>
      <c r="B8" s="10">
        <v>0.1429</v>
      </c>
      <c r="C8" s="10">
        <v>0.24490000000000001</v>
      </c>
      <c r="D8" s="10">
        <v>0.1749</v>
      </c>
      <c r="E8" s="10">
        <v>0.1249</v>
      </c>
      <c r="F8" s="10">
        <v>8.9300000000000004E-2</v>
      </c>
      <c r="G8" s="10">
        <v>8.9200000000000002E-2</v>
      </c>
      <c r="H8" s="10">
        <v>8.9300000000000004E-2</v>
      </c>
      <c r="I8" s="10">
        <v>4.4600000000000001E-2</v>
      </c>
      <c r="J8" s="10"/>
      <c r="K8" s="10"/>
      <c r="L8" s="10"/>
      <c r="M8" s="10"/>
      <c r="N8" s="10">
        <f>SUM(B8:L8)</f>
        <v>1.0000000000000002</v>
      </c>
    </row>
    <row r="9" spans="1:14" x14ac:dyDescent="0.25">
      <c r="A9">
        <v>8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25">
      <c r="A10">
        <v>9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</row>
    <row r="11" spans="1:14" x14ac:dyDescent="0.25">
      <c r="A11">
        <v>10</v>
      </c>
      <c r="B11" s="10">
        <v>0.1</v>
      </c>
      <c r="C11" s="10">
        <v>0.18</v>
      </c>
      <c r="D11" s="10">
        <v>0.14399999999999999</v>
      </c>
      <c r="E11" s="10">
        <v>0.1152</v>
      </c>
      <c r="F11" s="10">
        <v>9.2200000000000004E-2</v>
      </c>
      <c r="G11" s="10">
        <v>7.3700000000000002E-2</v>
      </c>
      <c r="H11" s="10">
        <v>6.5500000000000003E-2</v>
      </c>
      <c r="I11" s="10">
        <v>6.5500000000000003E-2</v>
      </c>
      <c r="J11" s="10">
        <v>6.5600000000000006E-2</v>
      </c>
      <c r="K11" s="10">
        <v>6.5500000000000003E-2</v>
      </c>
      <c r="L11" s="10">
        <v>3.2800000000000003E-2</v>
      </c>
      <c r="M11" s="10"/>
      <c r="N11" s="10">
        <f t="shared" ref="N11" si="0">SUM(B11:L11)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FCF</vt:lpstr>
      <vt:lpstr>EBIT</vt:lpstr>
      <vt:lpstr>Tax Shield</vt:lpstr>
      <vt:lpstr>MARCS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2017-04-14T18:24:20Z</dcterms:modified>
</cp:coreProperties>
</file>