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imple cash flow" sheetId="1" r:id="rId1"/>
    <sheet name="PV Cost vs PV Bennefit" sheetId="2" r:id="rId2"/>
    <sheet name="Incremental IRR" sheetId="4" r:id="rId3"/>
    <sheet name="PI" sheetId="5" r:id="rId4"/>
    <sheet name="Payback Tim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E3" i="5" l="1"/>
  <c r="E4" i="5"/>
  <c r="E5" i="5"/>
  <c r="E6" i="5"/>
  <c r="E7" i="5"/>
  <c r="E8" i="5"/>
  <c r="E2" i="5"/>
  <c r="D6" i="4"/>
  <c r="C6" i="4"/>
  <c r="B6" i="4"/>
  <c r="L8" i="4" s="1"/>
  <c r="L9" i="4" s="1"/>
  <c r="D7" i="4" l="1"/>
  <c r="H7" i="4"/>
  <c r="L7" i="4"/>
  <c r="E8" i="4"/>
  <c r="E9" i="4" s="1"/>
  <c r="I8" i="4"/>
  <c r="I9" i="4" s="1"/>
  <c r="M8" i="4"/>
  <c r="M9" i="4" s="1"/>
  <c r="E7" i="4"/>
  <c r="I7" i="4"/>
  <c r="M7" i="4"/>
  <c r="F8" i="4"/>
  <c r="F9" i="4" s="1"/>
  <c r="J8" i="4"/>
  <c r="J9" i="4" s="1"/>
  <c r="F7" i="4"/>
  <c r="J7" i="4"/>
  <c r="C8" i="4"/>
  <c r="C9" i="4" s="1"/>
  <c r="G8" i="4"/>
  <c r="G9" i="4" s="1"/>
  <c r="K8" i="4"/>
  <c r="K9" i="4" s="1"/>
  <c r="C7" i="4"/>
  <c r="G7" i="4"/>
  <c r="K7" i="4"/>
  <c r="D8" i="4"/>
  <c r="D9" i="4" s="1"/>
  <c r="H8" i="4"/>
  <c r="H9" i="4" s="1"/>
  <c r="M4" i="2" l="1"/>
  <c r="B5" i="2"/>
  <c r="B3" i="3" l="1"/>
  <c r="F4" i="2"/>
  <c r="J3" i="2" s="1"/>
  <c r="J2" i="2"/>
  <c r="C4" i="1"/>
  <c r="J4" i="2" l="1"/>
  <c r="C5" i="1"/>
  <c r="B3" i="1" l="1"/>
  <c r="C3" i="1" s="1"/>
</calcChain>
</file>

<file path=xl/sharedStrings.xml><?xml version="1.0" encoding="utf-8"?>
<sst xmlns="http://schemas.openxmlformats.org/spreadsheetml/2006/main" count="61" uniqueCount="44">
  <si>
    <t xml:space="preserve">Cost of capital = </t>
  </si>
  <si>
    <t>Year</t>
  </si>
  <si>
    <t xml:space="preserve">Cash Flow </t>
  </si>
  <si>
    <t>NPV</t>
  </si>
  <si>
    <t>IRR</t>
  </si>
  <si>
    <t>Maximum Deviation</t>
  </si>
  <si>
    <t>A good investment has an IRR &gt; the cost of capital</t>
  </si>
  <si>
    <t xml:space="preserve">Rate = </t>
  </si>
  <si>
    <t xml:space="preserve">Revenue = </t>
  </si>
  <si>
    <t xml:space="preserve">Years = </t>
  </si>
  <si>
    <t xml:space="preserve">PV = </t>
  </si>
  <si>
    <t xml:space="preserve">Cost = </t>
  </si>
  <si>
    <t xml:space="preserve">Investment = </t>
  </si>
  <si>
    <t xml:space="preserve">Revenue PV = </t>
  </si>
  <si>
    <t xml:space="preserve">Investment PV = </t>
  </si>
  <si>
    <t xml:space="preserve">Cost PV = </t>
  </si>
  <si>
    <t>The IRR rule says cannot be used in this case because there are two IRRs.</t>
  </si>
  <si>
    <t xml:space="preserve">Earnings = </t>
  </si>
  <si>
    <t xml:space="preserve">Time to payback = </t>
  </si>
  <si>
    <t xml:space="preserve">IRR = </t>
  </si>
  <si>
    <t xml:space="preserve">NPV = </t>
  </si>
  <si>
    <t xml:space="preserve">Revenue Per Year = </t>
  </si>
  <si>
    <t xml:space="preserve">Growth Rate = </t>
  </si>
  <si>
    <t>Incremental IRR</t>
  </si>
  <si>
    <t xml:space="preserve">Cash Flow One = </t>
  </si>
  <si>
    <t xml:space="preserve">Cash Flow Two = </t>
  </si>
  <si>
    <t>Difference</t>
  </si>
  <si>
    <t xml:space="preserve">Incremental NPV = </t>
  </si>
  <si>
    <t xml:space="preserve">Incremental IRR = </t>
  </si>
  <si>
    <t xml:space="preserve">Required Return Rate = </t>
  </si>
  <si>
    <t>With the incremental IRR &lt; than the cost of capital, you should take the top project</t>
  </si>
  <si>
    <t xml:space="preserve">Maximum Deviation = </t>
  </si>
  <si>
    <t>Model</t>
  </si>
  <si>
    <t>Space Requirement (sq. ft.)</t>
  </si>
  <si>
    <t>PI</t>
  </si>
  <si>
    <t>MB345</t>
  </si>
  <si>
    <t>$</t>
  </si>
  <si>
    <t>MC237</t>
  </si>
  <si>
    <t>MY456</t>
  </si>
  <si>
    <t>MG231</t>
  </si>
  <si>
    <t>MT347</t>
  </si>
  <si>
    <t>MF302</t>
  </si>
  <si>
    <t>MG201</t>
  </si>
  <si>
    <t xml:space="preserve">Future Value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</si>
</sst>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3E9F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1" xfId="0" applyBorder="1" applyAlignment="1">
      <alignment horizontal="right"/>
    </xf>
    <xf numFmtId="4" fontId="0" fillId="0" borderId="1" xfId="0" applyNumberFormat="1" applyBorder="1"/>
    <xf numFmtId="0" fontId="1" fillId="0" borderId="0" xfId="0" applyFont="1" applyAlignment="1">
      <alignment horizontal="right"/>
    </xf>
    <xf numFmtId="0" fontId="1" fillId="0" borderId="0" xfId="0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/>
    <xf numFmtId="4" fontId="2" fillId="0" borderId="0" xfId="0" applyNumberFormat="1" applyFont="1"/>
    <xf numFmtId="40" fontId="1" fillId="0" borderId="0" xfId="0" applyNumberFormat="1" applyFont="1"/>
    <xf numFmtId="0" fontId="1" fillId="0" borderId="1" xfId="0" applyFont="1" applyBorder="1" applyAlignment="1">
      <alignment horizontal="right"/>
    </xf>
    <xf numFmtId="4" fontId="3" fillId="0" borderId="1" xfId="0" applyNumberFormat="1" applyFont="1" applyBorder="1"/>
    <xf numFmtId="10" fontId="0" fillId="0" borderId="1" xfId="0" applyNumberFormat="1" applyBorder="1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1" xfId="0" applyBorder="1"/>
    <xf numFmtId="164" fontId="1" fillId="0" borderId="0" xfId="0" applyNumberFormat="1" applyFont="1"/>
    <xf numFmtId="0" fontId="0" fillId="0" borderId="0" xfId="0" applyBorder="1"/>
    <xf numFmtId="10" fontId="0" fillId="0" borderId="0" xfId="0" applyNumberFormat="1" applyBorder="1"/>
    <xf numFmtId="0" fontId="0" fillId="0" borderId="0" xfId="0" applyFont="1" applyBorder="1"/>
    <xf numFmtId="164" fontId="0" fillId="0" borderId="0" xfId="0" applyNumberFormat="1"/>
    <xf numFmtId="0" fontId="6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6" fontId="5" fillId="2" borderId="0" xfId="0" applyNumberFormat="1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6" fontId="5" fillId="2" borderId="3" xfId="0" applyNumberFormat="1" applyFont="1" applyFill="1" applyBorder="1" applyAlignment="1">
      <alignment horizontal="center" vertical="center"/>
    </xf>
    <xf numFmtId="40" fontId="5" fillId="3" borderId="0" xfId="0" applyNumberFormat="1" applyFont="1" applyFill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4" fontId="3" fillId="0" borderId="0" xfId="0" applyNumberFormat="1" applyFont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9525</xdr:rowOff>
    </xdr:from>
    <xdr:to>
      <xdr:col>8</xdr:col>
      <xdr:colOff>399849</xdr:colOff>
      <xdr:row>2</xdr:row>
      <xdr:rowOff>180905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9525"/>
          <a:ext cx="1609524" cy="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E8" sqref="E8"/>
    </sheetView>
  </sheetViews>
  <sheetFormatPr defaultRowHeight="15" x14ac:dyDescent="0.25"/>
  <cols>
    <col min="1" max="1" width="19" style="2" bestFit="1" customWidth="1"/>
    <col min="2" max="2" width="15.42578125" style="2" customWidth="1"/>
    <col min="3" max="3" width="10.85546875" customWidth="1"/>
  </cols>
  <sheetData>
    <row r="1" spans="1:12" x14ac:dyDescent="0.25">
      <c r="A1" s="2" t="s">
        <v>1</v>
      </c>
      <c r="B1" s="2">
        <v>0</v>
      </c>
      <c r="C1" s="3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s="4" t="s">
        <v>2</v>
      </c>
      <c r="B2" s="5">
        <v>-10000</v>
      </c>
      <c r="C2" s="5">
        <v>1400</v>
      </c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6" t="s">
        <v>3</v>
      </c>
      <c r="B3" s="8">
        <f>B2</f>
        <v>-10000</v>
      </c>
      <c r="C3" s="9">
        <f>NPV($B$8,$C$2) + $B$3</f>
        <v>-8793.1034482758623</v>
      </c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6" t="s">
        <v>4</v>
      </c>
      <c r="C4" s="10">
        <f>IRR(B2:C2)</f>
        <v>-0.86</v>
      </c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6" t="s">
        <v>5</v>
      </c>
      <c r="C5" s="10">
        <f>C4-$B$8</f>
        <v>-1.02</v>
      </c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6"/>
      <c r="C6" s="10"/>
      <c r="D6" s="7"/>
      <c r="E6" s="7"/>
      <c r="F6" s="7"/>
      <c r="G6" s="7"/>
      <c r="H6" s="7"/>
      <c r="I6" s="7"/>
      <c r="J6" s="7"/>
      <c r="K6" s="7"/>
      <c r="L6" s="7"/>
    </row>
    <row r="8" spans="1:12" x14ac:dyDescent="0.25">
      <c r="A8" s="2" t="s">
        <v>0</v>
      </c>
      <c r="B8" s="1">
        <v>0.16</v>
      </c>
    </row>
    <row r="13" spans="1:12" x14ac:dyDescent="0.25">
      <c r="A13" s="11" t="s">
        <v>6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B11" sqref="B11"/>
    </sheetView>
  </sheetViews>
  <sheetFormatPr defaultRowHeight="15" x14ac:dyDescent="0.25"/>
  <cols>
    <col min="1" max="1" width="14.7109375" style="2" customWidth="1"/>
    <col min="2" max="2" width="14.28515625" bestFit="1" customWidth="1"/>
    <col min="5" max="5" width="10.7109375" bestFit="1" customWidth="1"/>
    <col min="6" max="6" width="13.28515625" bestFit="1" customWidth="1"/>
    <col min="8" max="8" width="11.140625" bestFit="1" customWidth="1"/>
    <col min="9" max="9" width="16" style="2" bestFit="1" customWidth="1"/>
    <col min="10" max="10" width="13.5703125" bestFit="1" customWidth="1"/>
    <col min="12" max="12" width="18.7109375" style="2" bestFit="1" customWidth="1"/>
    <col min="13" max="13" width="9.85546875" bestFit="1" customWidth="1"/>
  </cols>
  <sheetData>
    <row r="1" spans="1:13" x14ac:dyDescent="0.25">
      <c r="A1" s="2" t="s">
        <v>9</v>
      </c>
      <c r="B1">
        <v>1000</v>
      </c>
      <c r="E1" s="2" t="s">
        <v>9</v>
      </c>
      <c r="F1">
        <v>1000</v>
      </c>
      <c r="I1" s="2" t="s">
        <v>14</v>
      </c>
      <c r="J1" s="13">
        <v>-10.3</v>
      </c>
      <c r="L1" s="23" t="s">
        <v>21</v>
      </c>
      <c r="M1" s="26">
        <v>1.51</v>
      </c>
    </row>
    <row r="2" spans="1:13" x14ac:dyDescent="0.25">
      <c r="A2" s="2" t="s">
        <v>8</v>
      </c>
      <c r="B2" s="12">
        <v>1.51</v>
      </c>
      <c r="E2" s="2" t="s">
        <v>11</v>
      </c>
      <c r="F2" s="12">
        <v>0</v>
      </c>
      <c r="I2" s="6" t="s">
        <v>13</v>
      </c>
      <c r="J2" s="14">
        <f>B5</f>
        <v>43.142857142857089</v>
      </c>
      <c r="L2" s="23" t="s">
        <v>12</v>
      </c>
      <c r="M2" s="28">
        <v>10.3</v>
      </c>
    </row>
    <row r="3" spans="1:13" x14ac:dyDescent="0.25">
      <c r="A3" s="23" t="s">
        <v>7</v>
      </c>
      <c r="B3" s="27">
        <v>6.3E-2</v>
      </c>
      <c r="E3" s="4" t="s">
        <v>7</v>
      </c>
      <c r="F3" s="17">
        <v>9.7299999999999998E-2</v>
      </c>
      <c r="I3" s="15" t="s">
        <v>15</v>
      </c>
      <c r="J3" s="16">
        <f>F4</f>
        <v>0</v>
      </c>
      <c r="L3" s="4" t="s">
        <v>22</v>
      </c>
      <c r="M3" s="17">
        <v>2.8000000000000001E-2</v>
      </c>
    </row>
    <row r="4" spans="1:13" x14ac:dyDescent="0.25">
      <c r="A4" s="4" t="s">
        <v>22</v>
      </c>
      <c r="B4" s="17">
        <v>2.8000000000000001E-2</v>
      </c>
      <c r="E4" s="6" t="s">
        <v>10</v>
      </c>
      <c r="F4" s="37">
        <f>PV(F3,F1,F2)</f>
        <v>0</v>
      </c>
      <c r="I4" s="6" t="s">
        <v>20</v>
      </c>
      <c r="J4" s="9">
        <f>SUM(J1:J3)</f>
        <v>32.842857142857085</v>
      </c>
      <c r="L4" s="6" t="s">
        <v>19</v>
      </c>
      <c r="M4" s="25">
        <f>(M1/M2)+M3</f>
        <v>0.17460194174757279</v>
      </c>
    </row>
    <row r="5" spans="1:13" x14ac:dyDescent="0.25">
      <c r="A5" s="6" t="s">
        <v>10</v>
      </c>
      <c r="B5" s="14">
        <f>PV(B3-B4,B1,-B2)</f>
        <v>43.142857142857089</v>
      </c>
      <c r="I5" s="21"/>
      <c r="J5" s="22"/>
    </row>
    <row r="8" spans="1:13" x14ac:dyDescent="0.25">
      <c r="A8" s="2" t="s">
        <v>9</v>
      </c>
      <c r="B8">
        <v>7</v>
      </c>
    </row>
    <row r="9" spans="1:13" x14ac:dyDescent="0.25">
      <c r="A9" s="2" t="s">
        <v>43</v>
      </c>
      <c r="B9" s="19">
        <v>11000</v>
      </c>
    </row>
    <row r="10" spans="1:13" x14ac:dyDescent="0.25">
      <c r="A10" s="4" t="s">
        <v>7</v>
      </c>
      <c r="B10" s="38">
        <v>0.05</v>
      </c>
    </row>
    <row r="11" spans="1:13" x14ac:dyDescent="0.25">
      <c r="A11" s="6" t="s">
        <v>10</v>
      </c>
      <c r="B11" s="9">
        <f>PV(B10,B8,,-B9)</f>
        <v>7817.4946314313356</v>
      </c>
    </row>
    <row r="21" spans="1:1" x14ac:dyDescent="0.25">
      <c r="A21" s="18" t="s">
        <v>16</v>
      </c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3" sqref="E13"/>
    </sheetView>
  </sheetViews>
  <sheetFormatPr defaultRowHeight="15" x14ac:dyDescent="0.25"/>
  <cols>
    <col min="1" max="1" width="23.140625" bestFit="1" customWidth="1"/>
    <col min="3" max="3" width="9.85546875" bestFit="1" customWidth="1"/>
  </cols>
  <sheetData>
    <row r="1" spans="1:13" x14ac:dyDescent="0.25">
      <c r="A1" s="7" t="s">
        <v>23</v>
      </c>
    </row>
    <row r="2" spans="1:13" x14ac:dyDescent="0.25">
      <c r="A2" s="4" t="s">
        <v>9</v>
      </c>
      <c r="B2" s="24">
        <v>0</v>
      </c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6</v>
      </c>
      <c r="J2" s="24">
        <v>7</v>
      </c>
      <c r="K2" s="24">
        <v>8</v>
      </c>
      <c r="L2" s="24">
        <v>9</v>
      </c>
      <c r="M2" s="24">
        <v>10</v>
      </c>
    </row>
    <row r="3" spans="1:13" x14ac:dyDescent="0.25">
      <c r="A3" s="2" t="s">
        <v>24</v>
      </c>
      <c r="B3" s="12">
        <v>-29</v>
      </c>
      <c r="C3" s="12">
        <v>20</v>
      </c>
      <c r="D3" s="12">
        <v>19</v>
      </c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25">
      <c r="A4" s="4" t="s">
        <v>25</v>
      </c>
      <c r="B4" s="5">
        <v>-78</v>
      </c>
      <c r="C4" s="5">
        <v>40</v>
      </c>
      <c r="D4" s="5">
        <v>51</v>
      </c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x14ac:dyDescent="0.25">
      <c r="A6" s="6" t="s">
        <v>26</v>
      </c>
      <c r="B6" s="9">
        <f>B3-B4</f>
        <v>49</v>
      </c>
      <c r="C6" s="9">
        <f>C3-C4</f>
        <v>-20</v>
      </c>
      <c r="D6" s="9">
        <f>D3-D4</f>
        <v>-32</v>
      </c>
      <c r="E6" s="9"/>
      <c r="F6" s="9"/>
      <c r="G6" s="9"/>
      <c r="H6" s="9"/>
      <c r="I6" s="9"/>
      <c r="J6" s="9"/>
      <c r="K6" s="9"/>
      <c r="L6" s="9"/>
      <c r="M6" s="9"/>
    </row>
    <row r="7" spans="1:13" x14ac:dyDescent="0.25">
      <c r="A7" s="6" t="s">
        <v>27</v>
      </c>
      <c r="B7" s="9"/>
      <c r="C7" s="9">
        <f>NPV($B$11-$B$12,$C$6:C6)+$B$6</f>
        <v>30.132075471698116</v>
      </c>
      <c r="D7" s="9">
        <f>NPV($B$11-$B$12,$C$6:D6)+$B$6</f>
        <v>1.6521893912424446</v>
      </c>
      <c r="E7" s="9">
        <f>NPV($B$11-$B$12,$C$6:E6)+$B$6</f>
        <v>1.6521893912424446</v>
      </c>
      <c r="F7" s="9">
        <f>NPV($B$11-$B$12,$C$6:F6)+$B$6</f>
        <v>1.6521893912424446</v>
      </c>
      <c r="G7" s="9">
        <f>NPV($B$11-$B$12,$C$6:G6)+$B$6</f>
        <v>1.6521893912424446</v>
      </c>
      <c r="H7" s="9">
        <f>NPV($B$11-$B$12,$C$6:H6)+$B$6</f>
        <v>1.6521893912424446</v>
      </c>
      <c r="I7" s="9">
        <f>NPV($B$11-$B$12,$C$6:I6)+$B$6</f>
        <v>1.6521893912424446</v>
      </c>
      <c r="J7" s="9">
        <f>NPV($B$11-$B$12,$C$6:J6)+$B$6</f>
        <v>1.6521893912424446</v>
      </c>
      <c r="K7" s="9">
        <f>NPV($B$11-$B$12,$C$6:K6)+$B$6</f>
        <v>1.6521893912424446</v>
      </c>
      <c r="L7" s="9">
        <f>NPV($B$11-$B$12,$C$6:L6)+$B$6</f>
        <v>1.6521893912424446</v>
      </c>
      <c r="M7" s="9">
        <f>NPV($B$11-$B$12,$C$6:M6)+$B$6</f>
        <v>1.6521893912424446</v>
      </c>
    </row>
    <row r="8" spans="1:13" x14ac:dyDescent="0.25">
      <c r="A8" s="6" t="s">
        <v>28</v>
      </c>
      <c r="B8" s="9"/>
      <c r="C8" s="25">
        <f>IRR($B$6:C6,$B$11)</f>
        <v>-0.59183673469387754</v>
      </c>
      <c r="D8" s="25">
        <f>IRR($B$6:D6,$B$11)</f>
        <v>3.7574606394372934E-2</v>
      </c>
      <c r="E8" s="25">
        <f>IRR($B$6:E6,$B$11)</f>
        <v>3.7574606394372934E-2</v>
      </c>
      <c r="F8" s="25">
        <f>IRR($B$6:F6,$B$11)</f>
        <v>3.7574606394372934E-2</v>
      </c>
      <c r="G8" s="25">
        <f>IRR($B$6:G6,$B$11)</f>
        <v>3.7574606394372934E-2</v>
      </c>
      <c r="H8" s="25">
        <f>IRR($B$6:H6,$B$11)</f>
        <v>3.7574606394372934E-2</v>
      </c>
      <c r="I8" s="25">
        <f>IRR($B$6:I6,$B$11)</f>
        <v>3.7574606394372934E-2</v>
      </c>
      <c r="J8" s="25">
        <f>IRR($B$6:J6,$B$11)</f>
        <v>3.7574606394372934E-2</v>
      </c>
      <c r="K8" s="25">
        <f>IRR($B$6:K6,$B$11)</f>
        <v>3.7574606394372934E-2</v>
      </c>
      <c r="L8" s="25">
        <f>IRR($B$6:L6,$B$11)</f>
        <v>3.7574606394372934E-2</v>
      </c>
      <c r="M8" s="25">
        <f>IRR($B$6:M6,$B$11)</f>
        <v>3.7574606394372934E-2</v>
      </c>
    </row>
    <row r="9" spans="1:13" x14ac:dyDescent="0.25">
      <c r="A9" s="6" t="s">
        <v>31</v>
      </c>
      <c r="B9" s="9"/>
      <c r="C9" s="25">
        <f>C8-$B$11</f>
        <v>-0.6518367346938776</v>
      </c>
      <c r="D9" s="25">
        <f t="shared" ref="D9:M9" si="0">D8-$B$11</f>
        <v>-2.2425393605627064E-2</v>
      </c>
      <c r="E9" s="25">
        <f t="shared" si="0"/>
        <v>-2.2425393605627064E-2</v>
      </c>
      <c r="F9" s="25">
        <f t="shared" si="0"/>
        <v>-2.2425393605627064E-2</v>
      </c>
      <c r="G9" s="25">
        <f t="shared" si="0"/>
        <v>-2.2425393605627064E-2</v>
      </c>
      <c r="H9" s="25">
        <f t="shared" si="0"/>
        <v>-2.2425393605627064E-2</v>
      </c>
      <c r="I9" s="25">
        <f t="shared" si="0"/>
        <v>-2.2425393605627064E-2</v>
      </c>
      <c r="J9" s="25">
        <f t="shared" si="0"/>
        <v>-2.2425393605627064E-2</v>
      </c>
      <c r="K9" s="25">
        <f t="shared" si="0"/>
        <v>-2.2425393605627064E-2</v>
      </c>
      <c r="L9" s="25">
        <f t="shared" si="0"/>
        <v>-2.2425393605627064E-2</v>
      </c>
      <c r="M9" s="25">
        <f t="shared" si="0"/>
        <v>-2.2425393605627064E-2</v>
      </c>
    </row>
    <row r="10" spans="1:13" x14ac:dyDescent="0.25">
      <c r="A10" s="2"/>
    </row>
    <row r="11" spans="1:13" x14ac:dyDescent="0.25">
      <c r="A11" s="2" t="s">
        <v>29</v>
      </c>
      <c r="B11" s="29">
        <v>0.06</v>
      </c>
    </row>
    <row r="12" spans="1:13" x14ac:dyDescent="0.25">
      <c r="A12" s="2" t="s">
        <v>22</v>
      </c>
      <c r="B12" s="29">
        <v>0</v>
      </c>
    </row>
    <row r="16" spans="1:13" x14ac:dyDescent="0.25">
      <c r="A16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8" sqref="H8"/>
    </sheetView>
  </sheetViews>
  <sheetFormatPr defaultRowHeight="15" x14ac:dyDescent="0.25"/>
  <cols>
    <col min="2" max="2" width="8" bestFit="1" customWidth="1"/>
    <col min="3" max="3" width="29.140625" bestFit="1" customWidth="1"/>
  </cols>
  <sheetData>
    <row r="1" spans="1:5" ht="15.75" thickBot="1" x14ac:dyDescent="0.3">
      <c r="A1" s="30" t="s">
        <v>32</v>
      </c>
      <c r="B1" s="30" t="s">
        <v>3</v>
      </c>
      <c r="C1" s="30" t="s">
        <v>33</v>
      </c>
      <c r="D1" s="36" t="s">
        <v>34</v>
      </c>
      <c r="E1" s="36"/>
    </row>
    <row r="2" spans="1:5" x14ac:dyDescent="0.25">
      <c r="A2" s="31" t="s">
        <v>35</v>
      </c>
      <c r="B2" s="32">
        <v>2500</v>
      </c>
      <c r="C2" s="31">
        <v>200</v>
      </c>
      <c r="D2" s="31" t="s">
        <v>36</v>
      </c>
      <c r="E2" s="35">
        <f>B2/C2</f>
        <v>12.5</v>
      </c>
    </row>
    <row r="3" spans="1:5" x14ac:dyDescent="0.25">
      <c r="A3" s="31" t="s">
        <v>37</v>
      </c>
      <c r="B3" s="32">
        <v>4000</v>
      </c>
      <c r="C3" s="31">
        <v>250</v>
      </c>
      <c r="D3" s="31" t="s">
        <v>36</v>
      </c>
      <c r="E3" s="35">
        <f t="shared" ref="E3:E8" si="0">B3/C3</f>
        <v>16</v>
      </c>
    </row>
    <row r="4" spans="1:5" x14ac:dyDescent="0.25">
      <c r="A4" s="31" t="s">
        <v>38</v>
      </c>
      <c r="B4" s="32">
        <v>3500</v>
      </c>
      <c r="C4" s="31">
        <v>240</v>
      </c>
      <c r="D4" s="31" t="s">
        <v>36</v>
      </c>
      <c r="E4" s="35">
        <f t="shared" si="0"/>
        <v>14.583333333333334</v>
      </c>
    </row>
    <row r="5" spans="1:5" x14ac:dyDescent="0.25">
      <c r="A5" s="31" t="s">
        <v>39</v>
      </c>
      <c r="B5" s="32">
        <v>1500</v>
      </c>
      <c r="C5" s="31">
        <v>150</v>
      </c>
      <c r="D5" s="31" t="s">
        <v>36</v>
      </c>
      <c r="E5" s="35">
        <f t="shared" si="0"/>
        <v>10</v>
      </c>
    </row>
    <row r="6" spans="1:5" x14ac:dyDescent="0.25">
      <c r="A6" s="31" t="s">
        <v>40</v>
      </c>
      <c r="B6" s="32">
        <v>9000</v>
      </c>
      <c r="C6" s="31">
        <v>450</v>
      </c>
      <c r="D6" s="31" t="s">
        <v>36</v>
      </c>
      <c r="E6" s="35">
        <f t="shared" si="0"/>
        <v>20</v>
      </c>
    </row>
    <row r="7" spans="1:5" x14ac:dyDescent="0.25">
      <c r="A7" s="31" t="s">
        <v>41</v>
      </c>
      <c r="B7" s="32">
        <v>2000</v>
      </c>
      <c r="C7" s="31">
        <v>200</v>
      </c>
      <c r="D7" s="31" t="s">
        <v>36</v>
      </c>
      <c r="E7" s="35">
        <f t="shared" si="0"/>
        <v>10</v>
      </c>
    </row>
    <row r="8" spans="1:5" ht="15.75" thickBot="1" x14ac:dyDescent="0.3">
      <c r="A8" s="33" t="s">
        <v>42</v>
      </c>
      <c r="B8" s="34">
        <v>2500</v>
      </c>
      <c r="C8" s="33">
        <v>150</v>
      </c>
      <c r="D8" s="33" t="s">
        <v>36</v>
      </c>
      <c r="E8" s="35">
        <f t="shared" si="0"/>
        <v>16.666666666666668</v>
      </c>
    </row>
    <row r="9" spans="1:5" ht="15.75" thickTop="1" x14ac:dyDescent="0.25"/>
  </sheetData>
  <mergeCells count="1"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17.42578125" style="2" bestFit="1" customWidth="1"/>
  </cols>
  <sheetData>
    <row r="1" spans="1:2" x14ac:dyDescent="0.25">
      <c r="A1" s="2" t="s">
        <v>12</v>
      </c>
      <c r="B1" s="19">
        <v>10000</v>
      </c>
    </row>
    <row r="2" spans="1:2" x14ac:dyDescent="0.25">
      <c r="A2" s="4" t="s">
        <v>17</v>
      </c>
      <c r="B2" s="20">
        <v>1400</v>
      </c>
    </row>
    <row r="3" spans="1:2" x14ac:dyDescent="0.25">
      <c r="A3" s="2" t="s">
        <v>18</v>
      </c>
      <c r="B3">
        <f>B1/B2</f>
        <v>7.1428571428571432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cash flow</vt:lpstr>
      <vt:lpstr>PV Cost vs PV Bennefit</vt:lpstr>
      <vt:lpstr>Incremental IRR</vt:lpstr>
      <vt:lpstr>PI</vt:lpstr>
      <vt:lpstr>Payback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2017-04-15T01:57:32Z</dcterms:modified>
</cp:coreProperties>
</file>