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rom Interest Rate" sheetId="1" r:id="rId1"/>
    <sheet name="EAR" sheetId="3" r:id="rId2"/>
    <sheet name="Payments" sheetId="4" r:id="rId3"/>
    <sheet name="Inflation" sheetId="5" r:id="rId4"/>
    <sheet name="Tax" sheetId="6" r:id="rId5"/>
    <sheet name="Exchange and Stock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7" l="1"/>
  <c r="B17" i="7"/>
  <c r="B15" i="7"/>
  <c r="J3" i="7" l="1"/>
  <c r="B7" i="7"/>
  <c r="F3" i="7"/>
  <c r="B3" i="7"/>
  <c r="B9" i="7" l="1"/>
  <c r="B5" i="4" l="1"/>
  <c r="E3" i="3"/>
  <c r="E5" i="3" s="1"/>
  <c r="B4" i="6"/>
  <c r="B3" i="5"/>
  <c r="H4" i="4"/>
  <c r="K4" i="4"/>
  <c r="E5" i="4"/>
  <c r="F2" i="1"/>
  <c r="B5" i="3"/>
  <c r="F4" i="1"/>
  <c r="F6" i="1" s="1"/>
  <c r="B4" i="1"/>
</calcChain>
</file>

<file path=xl/sharedStrings.xml><?xml version="1.0" encoding="utf-8"?>
<sst xmlns="http://schemas.openxmlformats.org/spreadsheetml/2006/main" count="69" uniqueCount="47">
  <si>
    <t xml:space="preserve">Interest Rate = </t>
  </si>
  <si>
    <t xml:space="preserve">Years = </t>
  </si>
  <si>
    <t xml:space="preserve">Discount Rate = </t>
  </si>
  <si>
    <t xml:space="preserve">Deposit Years = </t>
  </si>
  <si>
    <t xml:space="preserve">period length = </t>
  </si>
  <si>
    <t xml:space="preserve">APR = </t>
  </si>
  <si>
    <t xml:space="preserve">Payments per Periods = </t>
  </si>
  <si>
    <t xml:space="preserve">Compounded Periods = </t>
  </si>
  <si>
    <t xml:space="preserve">Compounded Discount Rate = </t>
  </si>
  <si>
    <t xml:space="preserve">EAR = </t>
  </si>
  <si>
    <t xml:space="preserve">Amount to borrow = </t>
  </si>
  <si>
    <t xml:space="preserve">Monthly Payment = </t>
  </si>
  <si>
    <t xml:space="preserve">Payments Per Year = </t>
  </si>
  <si>
    <t xml:space="preserve">Years Left = </t>
  </si>
  <si>
    <t xml:space="preserve">Payment = </t>
  </si>
  <si>
    <t xml:space="preserve">Present Value = </t>
  </si>
  <si>
    <t xml:space="preserve">Minimum Payment = </t>
  </si>
  <si>
    <t xml:space="preserve">PV Payments Forever = </t>
  </si>
  <si>
    <t xml:space="preserve">Real Rate = </t>
  </si>
  <si>
    <t xml:space="preserve">Nominal Rate = </t>
  </si>
  <si>
    <t xml:space="preserve">Inflation Rate = </t>
  </si>
  <si>
    <t xml:space="preserve">Tax Rate = </t>
  </si>
  <si>
    <t xml:space="preserve">Deductible Tax Rate = </t>
  </si>
  <si>
    <t xml:space="preserve">Rate adjusted for Tax = </t>
  </si>
  <si>
    <t xml:space="preserve">Payments per Period = </t>
  </si>
  <si>
    <t xml:space="preserve">After Tax Rate = </t>
  </si>
  <si>
    <t>NPV</t>
  </si>
  <si>
    <t xml:space="preserve">Currency One = </t>
  </si>
  <si>
    <t xml:space="preserve">Exchange Rate One = </t>
  </si>
  <si>
    <t xml:space="preserve">Value = </t>
  </si>
  <si>
    <t xml:space="preserve">Currency Two = </t>
  </si>
  <si>
    <t xml:space="preserve">Exchange Rate Two = </t>
  </si>
  <si>
    <t xml:space="preserve">US Cost = </t>
  </si>
  <si>
    <t xml:space="preserve">Foreign Cost = </t>
  </si>
  <si>
    <t xml:space="preserve">Exchange Rate = </t>
  </si>
  <si>
    <t xml:space="preserve">Shares = </t>
  </si>
  <si>
    <t xml:space="preserve">Share Price = </t>
  </si>
  <si>
    <t xml:space="preserve">Total  = </t>
  </si>
  <si>
    <t>If forced to hold the stock</t>
  </si>
  <si>
    <t>You cannot make a definitive decision but the stock bonus is not likely worth as much as the value calculated in part</t>
  </si>
  <si>
    <t>You should consider the​ stock's potential value in one year along with the risk involved.</t>
  </si>
  <si>
    <t xml:space="preserve">Future Value = </t>
  </si>
  <si>
    <t xml:space="preserve">PV = </t>
  </si>
  <si>
    <t xml:space="preserve">PV in dollars = </t>
  </si>
  <si>
    <t xml:space="preserve">PV in foreign currency = </t>
  </si>
  <si>
    <t xml:space="preserve">Foreign Rate = </t>
  </si>
  <si>
    <t xml:space="preserve">Investment in dollars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</si>
</sst>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0" applyNumberFormat="1" applyBorder="1"/>
    <xf numFmtId="165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/>
    <xf numFmtId="0" fontId="0" fillId="0" borderId="1" xfId="0" applyFill="1" applyBorder="1" applyAlignment="1">
      <alignment horizontal="right"/>
    </xf>
    <xf numFmtId="3" fontId="0" fillId="0" borderId="0" xfId="0" applyNumberFormat="1"/>
    <xf numFmtId="4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40" fontId="1" fillId="0" borderId="0" xfId="0" applyNumberFormat="1" applyFont="1"/>
    <xf numFmtId="10" fontId="0" fillId="0" borderId="1" xfId="0" applyNumberFormat="1" applyBorder="1"/>
    <xf numFmtId="9" fontId="0" fillId="0" borderId="1" xfId="0" applyNumberFormat="1" applyBorder="1"/>
    <xf numFmtId="0" fontId="1" fillId="0" borderId="0" xfId="0" applyFont="1"/>
    <xf numFmtId="4" fontId="0" fillId="0" borderId="1" xfId="0" applyNumberFormat="1" applyBorder="1"/>
    <xf numFmtId="0" fontId="0" fillId="0" borderId="0" xfId="0" applyAlignment="1">
      <alignment horizontal="left"/>
    </xf>
    <xf numFmtId="0" fontId="2" fillId="0" borderId="0" xfId="0" applyFont="1"/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" sqref="I1:J4"/>
    </sheetView>
  </sheetViews>
  <sheetFormatPr defaultRowHeight="15" x14ac:dyDescent="0.25"/>
  <cols>
    <col min="1" max="1" width="15.140625" style="1" bestFit="1" customWidth="1"/>
    <col min="2" max="2" width="10.140625" bestFit="1" customWidth="1"/>
    <col min="5" max="5" width="28" bestFit="1" customWidth="1"/>
    <col min="6" max="6" width="9.140625" bestFit="1" customWidth="1"/>
    <col min="9" max="9" width="11.85546875" bestFit="1" customWidth="1"/>
  </cols>
  <sheetData>
    <row r="1" spans="1:6" x14ac:dyDescent="0.25">
      <c r="A1" s="6" t="s">
        <v>0</v>
      </c>
      <c r="B1" s="8">
        <v>0.14630000000000001</v>
      </c>
      <c r="E1" s="1" t="s">
        <v>5</v>
      </c>
      <c r="F1" s="11">
        <v>0.14630000000000001</v>
      </c>
    </row>
    <row r="2" spans="1:6" x14ac:dyDescent="0.25">
      <c r="A2" s="6" t="s">
        <v>3</v>
      </c>
      <c r="B2" s="7">
        <v>30</v>
      </c>
      <c r="E2" s="1" t="s">
        <v>1</v>
      </c>
      <c r="F2">
        <f>30/12</f>
        <v>2.5</v>
      </c>
    </row>
    <row r="3" spans="1:6" x14ac:dyDescent="0.25">
      <c r="A3" s="2" t="s">
        <v>4</v>
      </c>
      <c r="B3" s="9">
        <v>1</v>
      </c>
      <c r="E3" s="2" t="s">
        <v>6</v>
      </c>
      <c r="F3" s="3">
        <v>12</v>
      </c>
    </row>
    <row r="4" spans="1:6" x14ac:dyDescent="0.25">
      <c r="A4" s="4" t="s">
        <v>2</v>
      </c>
      <c r="B4" s="5">
        <f>POWER(1+B1,B3/B2) - 1</f>
        <v>4.5616850899263817E-3</v>
      </c>
      <c r="E4" s="10" t="s">
        <v>2</v>
      </c>
      <c r="F4" s="5">
        <f>F1/F3</f>
        <v>1.2191666666666668E-2</v>
      </c>
    </row>
    <row r="5" spans="1:6" x14ac:dyDescent="0.25">
      <c r="E5" s="12" t="s">
        <v>7</v>
      </c>
      <c r="F5" s="3">
        <v>6</v>
      </c>
    </row>
    <row r="6" spans="1:6" x14ac:dyDescent="0.25">
      <c r="E6" s="10" t="s">
        <v>8</v>
      </c>
      <c r="F6" s="5">
        <f>POWER(1 + F4,F5) - 1</f>
        <v>7.5416126645055925E-2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4" sqref="I4"/>
    </sheetView>
  </sheetViews>
  <sheetFormatPr defaultRowHeight="15" x14ac:dyDescent="0.25"/>
  <cols>
    <col min="1" max="1" width="22.5703125" bestFit="1" customWidth="1"/>
    <col min="2" max="2" width="16.140625" bestFit="1" customWidth="1"/>
    <col min="3" max="3" width="18.7109375" customWidth="1"/>
    <col min="4" max="4" width="21.7109375" style="1" bestFit="1" customWidth="1"/>
  </cols>
  <sheetData>
    <row r="1" spans="1:5" x14ac:dyDescent="0.25">
      <c r="A1" s="1" t="s">
        <v>9</v>
      </c>
      <c r="B1" s="11">
        <v>5.6250000000000001E-2</v>
      </c>
      <c r="C1" s="15"/>
      <c r="D1" s="1" t="s">
        <v>5</v>
      </c>
      <c r="E1" s="11">
        <v>0.06</v>
      </c>
    </row>
    <row r="2" spans="1:5" x14ac:dyDescent="0.25">
      <c r="A2" s="1" t="s">
        <v>10</v>
      </c>
      <c r="B2" s="13">
        <v>160000</v>
      </c>
      <c r="D2" s="2" t="s">
        <v>24</v>
      </c>
      <c r="E2" s="3">
        <v>12</v>
      </c>
    </row>
    <row r="3" spans="1:5" x14ac:dyDescent="0.25">
      <c r="A3" s="1" t="s">
        <v>1</v>
      </c>
      <c r="B3">
        <v>30</v>
      </c>
      <c r="D3" s="4" t="s">
        <v>9</v>
      </c>
      <c r="E3" s="5">
        <f>POWER(1 + (E1/E2),E2) - 1</f>
        <v>6.1677811864497611E-2</v>
      </c>
    </row>
    <row r="4" spans="1:5" x14ac:dyDescent="0.25">
      <c r="A4" s="2" t="s">
        <v>6</v>
      </c>
      <c r="B4" s="3">
        <v>12</v>
      </c>
      <c r="D4" s="2" t="s">
        <v>21</v>
      </c>
      <c r="E4" s="19">
        <v>0.15</v>
      </c>
    </row>
    <row r="5" spans="1:5" x14ac:dyDescent="0.25">
      <c r="A5" s="10" t="s">
        <v>11</v>
      </c>
      <c r="B5" s="14">
        <f>PMT(POWER(1+B1, 1/B4) - 1,B3*B4,-B2,0)</f>
        <v>906.95591104335881</v>
      </c>
      <c r="D5" s="1" t="s">
        <v>25</v>
      </c>
      <c r="E5" s="11">
        <f>E3*(1-E4)</f>
        <v>5.2426140084822971E-2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D10" sqref="D10"/>
    </sheetView>
  </sheetViews>
  <sheetFormatPr defaultRowHeight="15" x14ac:dyDescent="0.25"/>
  <cols>
    <col min="1" max="1" width="19.5703125" style="1" bestFit="1" customWidth="1"/>
    <col min="2" max="2" width="12.5703125" bestFit="1" customWidth="1"/>
    <col min="4" max="4" width="19.5703125" bestFit="1" customWidth="1"/>
    <col min="5" max="5" width="13.5703125" bestFit="1" customWidth="1"/>
    <col min="7" max="7" width="19.5703125" bestFit="1" customWidth="1"/>
    <col min="10" max="10" width="22.140625" bestFit="1" customWidth="1"/>
    <col min="11" max="11" width="9.85546875" bestFit="1" customWidth="1"/>
  </cols>
  <sheetData>
    <row r="1" spans="1:11" x14ac:dyDescent="0.25">
      <c r="A1" s="1" t="s">
        <v>5</v>
      </c>
      <c r="B1" s="11">
        <v>7.9799999999999996E-2</v>
      </c>
      <c r="D1" s="1" t="s">
        <v>5</v>
      </c>
      <c r="E1" s="11">
        <v>0.16</v>
      </c>
      <c r="G1" s="1" t="s">
        <v>5</v>
      </c>
      <c r="H1" s="11">
        <v>0.16</v>
      </c>
      <c r="J1" s="1" t="s">
        <v>5</v>
      </c>
      <c r="K1" s="11">
        <v>6.9000000000000006E-2</v>
      </c>
    </row>
    <row r="2" spans="1:11" x14ac:dyDescent="0.25">
      <c r="A2" s="1" t="s">
        <v>14</v>
      </c>
      <c r="B2" s="16">
        <v>176000</v>
      </c>
      <c r="D2" s="1" t="s">
        <v>15</v>
      </c>
      <c r="E2" s="16">
        <v>30000</v>
      </c>
      <c r="G2" s="1" t="s">
        <v>15</v>
      </c>
      <c r="H2" s="16">
        <v>30000</v>
      </c>
      <c r="J2" s="1" t="s">
        <v>14</v>
      </c>
      <c r="K2" s="16">
        <v>400</v>
      </c>
    </row>
    <row r="3" spans="1:11" x14ac:dyDescent="0.25">
      <c r="A3" s="1" t="s">
        <v>13</v>
      </c>
      <c r="B3">
        <v>1</v>
      </c>
      <c r="D3" s="1" t="s">
        <v>13</v>
      </c>
      <c r="E3">
        <v>1000</v>
      </c>
      <c r="G3" s="2" t="s">
        <v>12</v>
      </c>
      <c r="H3" s="3">
        <v>12</v>
      </c>
      <c r="J3" s="2" t="s">
        <v>12</v>
      </c>
      <c r="K3" s="3">
        <v>12</v>
      </c>
    </row>
    <row r="4" spans="1:11" x14ac:dyDescent="0.25">
      <c r="A4" s="2" t="s">
        <v>12</v>
      </c>
      <c r="B4" s="3">
        <v>1</v>
      </c>
      <c r="D4" s="2" t="s">
        <v>12</v>
      </c>
      <c r="E4" s="3">
        <v>12</v>
      </c>
      <c r="G4" s="4" t="s">
        <v>16</v>
      </c>
      <c r="H4" s="17">
        <f>PMT(H1/H3,10000,-H2)</f>
        <v>400</v>
      </c>
      <c r="J4" s="4" t="s">
        <v>17</v>
      </c>
      <c r="K4" s="17">
        <f>PV(K1/K3,10000,-K2)</f>
        <v>69565.217391304337</v>
      </c>
    </row>
    <row r="5" spans="1:11" x14ac:dyDescent="0.25">
      <c r="A5" s="4" t="s">
        <v>15</v>
      </c>
      <c r="B5" s="17">
        <f>PV(B1/B4,B3*B4,-B2)</f>
        <v>162993.14687905184</v>
      </c>
      <c r="D5" s="4" t="s">
        <v>14</v>
      </c>
      <c r="E5" s="17">
        <f>PMT(E1/E4,E3*E4,-E2)</f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I5" sqref="I5"/>
    </sheetView>
  </sheetViews>
  <sheetFormatPr defaultRowHeight="15" x14ac:dyDescent="0.25"/>
  <cols>
    <col min="1" max="1" width="15" style="1" bestFit="1" customWidth="1"/>
  </cols>
  <sheetData>
    <row r="1" spans="1:2" x14ac:dyDescent="0.25">
      <c r="A1" s="1" t="s">
        <v>18</v>
      </c>
      <c r="B1" s="15">
        <v>2.9000000000000001E-2</v>
      </c>
    </row>
    <row r="2" spans="1:2" x14ac:dyDescent="0.25">
      <c r="A2" s="2" t="s">
        <v>20</v>
      </c>
      <c r="B2" s="18">
        <v>4.9000000000000002E-2</v>
      </c>
    </row>
    <row r="3" spans="1:2" x14ac:dyDescent="0.25">
      <c r="A3" s="1" t="s">
        <v>19</v>
      </c>
      <c r="B3" s="11">
        <f>(1+B1)*(1+B2)-1</f>
        <v>7.9420999999999742E-2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6" sqref="F6"/>
    </sheetView>
  </sheetViews>
  <sheetFormatPr defaultRowHeight="15" x14ac:dyDescent="0.25"/>
  <cols>
    <col min="1" max="1" width="21.85546875" style="1" bestFit="1" customWidth="1"/>
  </cols>
  <sheetData>
    <row r="1" spans="1:2" x14ac:dyDescent="0.25">
      <c r="A1" s="1" t="s">
        <v>5</v>
      </c>
      <c r="B1" s="15">
        <v>8.1000000000000003E-2</v>
      </c>
    </row>
    <row r="2" spans="1:2" x14ac:dyDescent="0.25">
      <c r="A2" s="1" t="s">
        <v>12</v>
      </c>
      <c r="B2">
        <v>12</v>
      </c>
    </row>
    <row r="3" spans="1:2" x14ac:dyDescent="0.25">
      <c r="A3" s="2" t="s">
        <v>22</v>
      </c>
      <c r="B3" s="19">
        <v>0.24</v>
      </c>
    </row>
    <row r="4" spans="1:2" x14ac:dyDescent="0.25">
      <c r="A4" s="4" t="s">
        <v>23</v>
      </c>
      <c r="B4" s="5">
        <f>(POWER(1+B1/B2,B2)-1)*(1-B3)</f>
        <v>6.3897626307931651E-2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3" sqref="F3"/>
    </sheetView>
  </sheetViews>
  <sheetFormatPr defaultRowHeight="15" x14ac:dyDescent="0.25"/>
  <cols>
    <col min="1" max="1" width="22.7109375" style="1" bestFit="1" customWidth="1"/>
    <col min="2" max="2" width="16.28515625" bestFit="1" customWidth="1"/>
    <col min="5" max="5" width="15.7109375" style="1" bestFit="1" customWidth="1"/>
    <col min="9" max="9" width="12.7109375" style="1" bestFit="1" customWidth="1"/>
  </cols>
  <sheetData>
    <row r="1" spans="1:10" x14ac:dyDescent="0.25">
      <c r="A1" s="1" t="s">
        <v>27</v>
      </c>
      <c r="B1" s="16">
        <v>1200000</v>
      </c>
      <c r="E1" s="1" t="s">
        <v>32</v>
      </c>
      <c r="F1">
        <v>7.45</v>
      </c>
      <c r="I1" s="1" t="s">
        <v>35</v>
      </c>
      <c r="J1">
        <v>200</v>
      </c>
    </row>
    <row r="2" spans="1:10" x14ac:dyDescent="0.25">
      <c r="A2" s="2" t="s">
        <v>28</v>
      </c>
      <c r="B2" s="21">
        <v>27.18</v>
      </c>
      <c r="E2" s="2" t="s">
        <v>33</v>
      </c>
      <c r="F2" s="3">
        <v>5.05</v>
      </c>
      <c r="I2" s="2" t="s">
        <v>36</v>
      </c>
      <c r="J2" s="3">
        <v>56</v>
      </c>
    </row>
    <row r="3" spans="1:10" x14ac:dyDescent="0.25">
      <c r="A3" s="4" t="s">
        <v>29</v>
      </c>
      <c r="B3" s="14">
        <f>B1/B2</f>
        <v>44150.110375275937</v>
      </c>
      <c r="E3" s="4" t="s">
        <v>34</v>
      </c>
      <c r="F3" s="20">
        <f>F1/F2</f>
        <v>1.4752475247524752</v>
      </c>
      <c r="I3" s="4" t="s">
        <v>37</v>
      </c>
      <c r="J3" s="14">
        <f>J1*J2</f>
        <v>11200</v>
      </c>
    </row>
    <row r="4" spans="1:10" x14ac:dyDescent="0.25">
      <c r="B4" s="16"/>
    </row>
    <row r="5" spans="1:10" x14ac:dyDescent="0.25">
      <c r="A5" s="1" t="s">
        <v>30</v>
      </c>
      <c r="B5" s="16">
        <v>120000000</v>
      </c>
      <c r="I5" s="22" t="s">
        <v>38</v>
      </c>
    </row>
    <row r="6" spans="1:10" x14ac:dyDescent="0.25">
      <c r="A6" s="2" t="s">
        <v>31</v>
      </c>
      <c r="B6" s="21">
        <v>110</v>
      </c>
      <c r="I6" s="23" t="s">
        <v>39</v>
      </c>
    </row>
    <row r="7" spans="1:10" x14ac:dyDescent="0.25">
      <c r="A7" s="4" t="s">
        <v>29</v>
      </c>
      <c r="B7" s="14">
        <f>B5/B6</f>
        <v>1090909.0909090908</v>
      </c>
      <c r="I7" s="23" t="s">
        <v>40</v>
      </c>
    </row>
    <row r="8" spans="1:10" x14ac:dyDescent="0.25">
      <c r="B8" s="16"/>
    </row>
    <row r="9" spans="1:10" x14ac:dyDescent="0.25">
      <c r="A9" s="1" t="s">
        <v>26</v>
      </c>
      <c r="B9" s="16">
        <f>B3-B7</f>
        <v>-1046758.9805338149</v>
      </c>
    </row>
    <row r="12" spans="1:10" x14ac:dyDescent="0.25">
      <c r="A12" s="6" t="s">
        <v>1</v>
      </c>
      <c r="B12" s="7">
        <v>1</v>
      </c>
    </row>
    <row r="13" spans="1:10" x14ac:dyDescent="0.25">
      <c r="A13" s="6" t="s">
        <v>45</v>
      </c>
      <c r="B13" s="24">
        <v>1.6E-2</v>
      </c>
    </row>
    <row r="14" spans="1:10" x14ac:dyDescent="0.25">
      <c r="A14" s="2" t="s">
        <v>41</v>
      </c>
      <c r="B14" s="21">
        <v>120000000</v>
      </c>
    </row>
    <row r="15" spans="1:10" x14ac:dyDescent="0.25">
      <c r="A15" s="4" t="s">
        <v>44</v>
      </c>
      <c r="B15" s="14">
        <f>PV(B13,B12,,-B14)</f>
        <v>118110236.22047244</v>
      </c>
    </row>
    <row r="16" spans="1:10" x14ac:dyDescent="0.25">
      <c r="A16" s="2" t="s">
        <v>34</v>
      </c>
      <c r="B16" s="3">
        <v>110</v>
      </c>
    </row>
    <row r="17" spans="1:2" x14ac:dyDescent="0.25">
      <c r="A17" s="1" t="s">
        <v>43</v>
      </c>
      <c r="B17" s="16">
        <f>B15/B16</f>
        <v>1073729.4201861131</v>
      </c>
    </row>
    <row r="18" spans="1:2" x14ac:dyDescent="0.25">
      <c r="A18" s="2" t="s">
        <v>46</v>
      </c>
      <c r="B18" s="21">
        <v>1050000</v>
      </c>
    </row>
    <row r="19" spans="1:2" x14ac:dyDescent="0.25">
      <c r="A19" s="4" t="s">
        <v>42</v>
      </c>
      <c r="B19" s="14">
        <f>B17-B18</f>
        <v>23729.4201861131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From Interest Rate</vt:lpstr>
      <vt:lpstr>EAR</vt:lpstr>
      <vt:lpstr>Payments</vt:lpstr>
      <vt:lpstr>Inflation</vt:lpstr>
      <vt:lpstr>Tax</vt:lpstr>
      <vt:lpstr>Exchange and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2017-04-15T05:04:31Z</dcterms:modified>
</cp:coreProperties>
</file>